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aime.aguilar\Downloads\"/>
    </mc:Choice>
  </mc:AlternateContent>
  <xr:revisionPtr revIDLastSave="0" documentId="13_ncr:1_{5AD099A0-FC23-4C95-AF6F-41E1137EE458}" xr6:coauthVersionLast="47" xr6:coauthVersionMax="47" xr10:uidLastSave="{00000000-0000-0000-0000-000000000000}"/>
  <bookViews>
    <workbookView xWindow="-108" yWindow="-108" windowWidth="23256" windowHeight="13896" xr2:uid="{7DEF2071-8D78-4F4F-B271-65D67E39DFC7}"/>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275" i="1" l="1"/>
  <c r="W275" i="1"/>
  <c r="V275" i="1"/>
  <c r="U275" i="1"/>
  <c r="T275" i="1"/>
  <c r="S275" i="1"/>
  <c r="R275" i="1"/>
  <c r="Q275" i="1"/>
  <c r="P275" i="1"/>
  <c r="O275" i="1"/>
  <c r="N275" i="1"/>
  <c r="M275" i="1"/>
  <c r="L275" i="1"/>
  <c r="K275" i="1"/>
  <c r="J275" i="1"/>
  <c r="I275" i="1"/>
  <c r="H275" i="1"/>
  <c r="G275" i="1"/>
  <c r="F275" i="1"/>
  <c r="E275" i="1"/>
  <c r="D275" i="1"/>
  <c r="C275" i="1"/>
  <c r="B275" i="1"/>
  <c r="X274" i="1"/>
  <c r="W274" i="1"/>
  <c r="V274" i="1"/>
  <c r="U274" i="1"/>
  <c r="T274" i="1"/>
  <c r="S274" i="1"/>
  <c r="R274" i="1"/>
  <c r="Q274" i="1"/>
  <c r="P274" i="1"/>
  <c r="O274" i="1"/>
  <c r="N274" i="1"/>
  <c r="M274" i="1"/>
  <c r="L274" i="1"/>
  <c r="K274" i="1"/>
  <c r="J274" i="1"/>
  <c r="I274" i="1"/>
  <c r="H274" i="1"/>
  <c r="G274" i="1"/>
  <c r="F274" i="1"/>
  <c r="E274" i="1"/>
  <c r="D274" i="1"/>
  <c r="C274" i="1"/>
  <c r="B274" i="1"/>
  <c r="X273" i="1"/>
  <c r="W273" i="1"/>
  <c r="V273" i="1"/>
  <c r="U273" i="1"/>
  <c r="T273" i="1"/>
  <c r="S273" i="1"/>
  <c r="R273" i="1"/>
  <c r="Q273" i="1"/>
  <c r="P273" i="1"/>
  <c r="O273" i="1"/>
  <c r="N273" i="1"/>
  <c r="M273" i="1"/>
  <c r="L273" i="1"/>
  <c r="K273" i="1"/>
  <c r="J273" i="1"/>
  <c r="I273" i="1"/>
  <c r="H273" i="1"/>
  <c r="G273" i="1"/>
  <c r="F273" i="1"/>
  <c r="E273" i="1"/>
  <c r="D273" i="1"/>
  <c r="C273" i="1"/>
  <c r="B273" i="1"/>
  <c r="X272" i="1"/>
  <c r="W272" i="1"/>
  <c r="V272" i="1"/>
  <c r="U272" i="1"/>
  <c r="T272" i="1"/>
  <c r="S272" i="1"/>
  <c r="R272" i="1"/>
  <c r="Q272" i="1"/>
  <c r="P272" i="1"/>
  <c r="O272" i="1"/>
  <c r="N272" i="1"/>
  <c r="M272" i="1"/>
  <c r="L272" i="1"/>
  <c r="K272" i="1"/>
  <c r="J272" i="1"/>
  <c r="I272" i="1"/>
  <c r="H272" i="1"/>
  <c r="G272" i="1"/>
  <c r="F272" i="1"/>
  <c r="E272" i="1"/>
  <c r="D272" i="1"/>
  <c r="C272" i="1"/>
  <c r="B272" i="1"/>
  <c r="X271" i="1"/>
  <c r="W271" i="1"/>
  <c r="V271" i="1"/>
  <c r="U271" i="1"/>
  <c r="T271" i="1"/>
  <c r="S271" i="1"/>
  <c r="R271" i="1"/>
  <c r="Q271" i="1"/>
  <c r="P271" i="1"/>
  <c r="O271" i="1"/>
  <c r="N271" i="1"/>
  <c r="M271" i="1"/>
  <c r="L271" i="1"/>
  <c r="K271" i="1"/>
  <c r="J271" i="1"/>
  <c r="I271" i="1"/>
  <c r="H271" i="1"/>
  <c r="G271" i="1"/>
  <c r="F271" i="1"/>
  <c r="E271" i="1"/>
  <c r="D271" i="1"/>
  <c r="C271" i="1"/>
  <c r="B271" i="1"/>
  <c r="X269" i="1"/>
  <c r="W269" i="1"/>
  <c r="V269" i="1"/>
  <c r="U269" i="1"/>
  <c r="T269" i="1"/>
  <c r="S269" i="1"/>
  <c r="R269" i="1"/>
  <c r="Q269" i="1"/>
  <c r="P269" i="1"/>
  <c r="O269" i="1"/>
  <c r="N269" i="1"/>
  <c r="M269" i="1"/>
  <c r="L269" i="1"/>
  <c r="K269" i="1"/>
  <c r="J269" i="1"/>
  <c r="I269" i="1"/>
  <c r="H269" i="1"/>
  <c r="G269" i="1"/>
  <c r="F269" i="1"/>
  <c r="E269" i="1"/>
  <c r="D269" i="1"/>
  <c r="C269" i="1"/>
  <c r="B269" i="1"/>
  <c r="X268" i="1"/>
  <c r="W268" i="1"/>
  <c r="V268" i="1"/>
  <c r="U268" i="1"/>
  <c r="T268" i="1"/>
  <c r="S268" i="1"/>
  <c r="R268" i="1"/>
  <c r="Q268" i="1"/>
  <c r="P268" i="1"/>
  <c r="O268" i="1"/>
  <c r="N268" i="1"/>
  <c r="M268" i="1"/>
  <c r="L268" i="1"/>
  <c r="K268" i="1"/>
  <c r="J268" i="1"/>
  <c r="I268" i="1"/>
  <c r="H268" i="1"/>
  <c r="G268" i="1"/>
  <c r="F268" i="1"/>
  <c r="E268" i="1"/>
  <c r="D268" i="1"/>
  <c r="C268" i="1"/>
  <c r="B268" i="1"/>
  <c r="X267" i="1"/>
  <c r="W267" i="1"/>
  <c r="V267" i="1"/>
  <c r="U267" i="1"/>
  <c r="T267" i="1"/>
  <c r="S267" i="1"/>
  <c r="R267" i="1"/>
  <c r="Q267" i="1"/>
  <c r="P267" i="1"/>
  <c r="O267" i="1"/>
  <c r="N267" i="1"/>
  <c r="M267" i="1"/>
  <c r="L267" i="1"/>
  <c r="K267" i="1"/>
  <c r="J267" i="1"/>
  <c r="I267" i="1"/>
  <c r="H267" i="1"/>
  <c r="G267" i="1"/>
  <c r="F267" i="1"/>
  <c r="E267" i="1"/>
  <c r="D267" i="1"/>
  <c r="C267" i="1"/>
  <c r="B267" i="1"/>
  <c r="X266" i="1"/>
  <c r="W266" i="1"/>
  <c r="V266" i="1"/>
  <c r="U266" i="1"/>
  <c r="T266" i="1"/>
  <c r="S266" i="1"/>
  <c r="R266" i="1"/>
  <c r="Q266" i="1"/>
  <c r="P266" i="1"/>
  <c r="O266" i="1"/>
  <c r="N266" i="1"/>
  <c r="M266" i="1"/>
  <c r="L266" i="1"/>
  <c r="K266" i="1"/>
  <c r="J266" i="1"/>
  <c r="I266" i="1"/>
  <c r="H266" i="1"/>
  <c r="G266" i="1"/>
  <c r="F266" i="1"/>
  <c r="E266" i="1"/>
  <c r="D266" i="1"/>
  <c r="C266" i="1"/>
  <c r="B266" i="1"/>
  <c r="X265" i="1"/>
  <c r="W265" i="1"/>
  <c r="V265" i="1"/>
  <c r="U265" i="1"/>
  <c r="T265" i="1"/>
  <c r="S265" i="1"/>
  <c r="R265" i="1"/>
  <c r="Q265" i="1"/>
  <c r="P265" i="1"/>
  <c r="O265" i="1"/>
  <c r="N265" i="1"/>
  <c r="M265" i="1"/>
  <c r="L265" i="1"/>
  <c r="K265" i="1"/>
  <c r="J265" i="1"/>
  <c r="I265" i="1"/>
  <c r="H265" i="1"/>
  <c r="G265" i="1"/>
  <c r="F265" i="1"/>
  <c r="E265" i="1"/>
  <c r="D265" i="1"/>
  <c r="C265" i="1"/>
  <c r="B265" i="1"/>
  <c r="X264" i="1"/>
  <c r="W264" i="1"/>
  <c r="V264" i="1"/>
  <c r="U264" i="1"/>
  <c r="T264" i="1"/>
  <c r="S264" i="1"/>
  <c r="R264" i="1"/>
  <c r="Q264" i="1"/>
  <c r="P264" i="1"/>
  <c r="O264" i="1"/>
  <c r="N264" i="1"/>
  <c r="M264" i="1"/>
  <c r="L264" i="1"/>
  <c r="K264" i="1"/>
  <c r="J264" i="1"/>
  <c r="I264" i="1"/>
  <c r="H264" i="1"/>
  <c r="G264" i="1"/>
  <c r="F264" i="1"/>
  <c r="E264" i="1"/>
  <c r="D264" i="1"/>
  <c r="C264" i="1"/>
  <c r="B264" i="1"/>
  <c r="X263" i="1"/>
  <c r="W263" i="1"/>
  <c r="V263" i="1"/>
  <c r="U263" i="1"/>
  <c r="T263" i="1"/>
  <c r="S263" i="1"/>
  <c r="R263" i="1"/>
  <c r="Q263" i="1"/>
  <c r="P263" i="1"/>
  <c r="O263" i="1"/>
  <c r="N263" i="1"/>
  <c r="M263" i="1"/>
  <c r="L263" i="1"/>
  <c r="K263" i="1"/>
  <c r="J263" i="1"/>
  <c r="I263" i="1"/>
  <c r="H263" i="1"/>
  <c r="G263" i="1"/>
  <c r="F263" i="1"/>
  <c r="E263" i="1"/>
  <c r="D263" i="1"/>
  <c r="C263" i="1"/>
  <c r="B263" i="1"/>
  <c r="X262" i="1"/>
  <c r="W262" i="1"/>
  <c r="V262" i="1"/>
  <c r="U262" i="1"/>
  <c r="T262" i="1"/>
  <c r="S262" i="1"/>
  <c r="R262" i="1"/>
  <c r="Q262" i="1"/>
  <c r="P262" i="1"/>
  <c r="O262" i="1"/>
  <c r="N262" i="1"/>
  <c r="M262" i="1"/>
  <c r="L262" i="1"/>
  <c r="K262" i="1"/>
  <c r="J262" i="1"/>
  <c r="I262" i="1"/>
  <c r="H262" i="1"/>
  <c r="G262" i="1"/>
  <c r="F262" i="1"/>
  <c r="E262" i="1"/>
  <c r="D262" i="1"/>
  <c r="C262" i="1"/>
  <c r="B262" i="1"/>
  <c r="X261" i="1"/>
  <c r="W261" i="1"/>
  <c r="V261" i="1"/>
  <c r="U261" i="1"/>
  <c r="T261" i="1"/>
  <c r="S261" i="1"/>
  <c r="R261" i="1"/>
  <c r="Q261" i="1"/>
  <c r="P261" i="1"/>
  <c r="O261" i="1"/>
  <c r="N261" i="1"/>
  <c r="M261" i="1"/>
  <c r="L261" i="1"/>
  <c r="K261" i="1"/>
  <c r="J261" i="1"/>
  <c r="I261" i="1"/>
  <c r="H261" i="1"/>
  <c r="G261" i="1"/>
  <c r="F261" i="1"/>
  <c r="E261" i="1"/>
  <c r="D261" i="1"/>
  <c r="C261" i="1"/>
  <c r="B261" i="1"/>
  <c r="X260" i="1"/>
  <c r="W260" i="1"/>
  <c r="V260" i="1"/>
  <c r="U260" i="1"/>
  <c r="T260" i="1"/>
  <c r="S260" i="1"/>
  <c r="R260" i="1"/>
  <c r="Q260" i="1"/>
  <c r="P260" i="1"/>
  <c r="O260" i="1"/>
  <c r="N260" i="1"/>
  <c r="M260" i="1"/>
  <c r="L260" i="1"/>
  <c r="K260" i="1"/>
  <c r="J260" i="1"/>
  <c r="I260" i="1"/>
  <c r="H260" i="1"/>
  <c r="G260" i="1"/>
  <c r="F260" i="1"/>
  <c r="E260" i="1"/>
  <c r="D260" i="1"/>
  <c r="C260" i="1"/>
  <c r="B260" i="1"/>
  <c r="X259" i="1"/>
  <c r="W259" i="1"/>
  <c r="V259" i="1"/>
  <c r="U259" i="1"/>
  <c r="T259" i="1"/>
  <c r="S259" i="1"/>
  <c r="R259" i="1"/>
  <c r="Q259" i="1"/>
  <c r="P259" i="1"/>
  <c r="O259" i="1"/>
  <c r="N259" i="1"/>
  <c r="M259" i="1"/>
  <c r="L259" i="1"/>
  <c r="K259" i="1"/>
  <c r="J259" i="1"/>
  <c r="I259" i="1"/>
  <c r="H259" i="1"/>
  <c r="G259" i="1"/>
  <c r="F259" i="1"/>
  <c r="E259" i="1"/>
  <c r="D259" i="1"/>
  <c r="C259" i="1"/>
  <c r="B259" i="1"/>
  <c r="X258" i="1"/>
  <c r="W258" i="1"/>
  <c r="V258" i="1"/>
  <c r="U258" i="1"/>
  <c r="T258" i="1"/>
  <c r="S258" i="1"/>
  <c r="R258" i="1"/>
  <c r="Q258" i="1"/>
  <c r="P258" i="1"/>
  <c r="O258" i="1"/>
  <c r="N258" i="1"/>
  <c r="M258" i="1"/>
  <c r="L258" i="1"/>
  <c r="K258" i="1"/>
  <c r="J258" i="1"/>
  <c r="I258" i="1"/>
  <c r="H258" i="1"/>
  <c r="G258" i="1"/>
  <c r="F258" i="1"/>
  <c r="E258" i="1"/>
  <c r="D258" i="1"/>
  <c r="C258" i="1"/>
  <c r="B258" i="1"/>
  <c r="X257" i="1"/>
  <c r="W257" i="1"/>
  <c r="V257" i="1"/>
  <c r="U257" i="1"/>
  <c r="T257" i="1"/>
  <c r="S257" i="1"/>
  <c r="R257" i="1"/>
  <c r="Q257" i="1"/>
  <c r="P257" i="1"/>
  <c r="O257" i="1"/>
  <c r="N257" i="1"/>
  <c r="M257" i="1"/>
  <c r="L257" i="1"/>
  <c r="K257" i="1"/>
  <c r="J257" i="1"/>
  <c r="I257" i="1"/>
  <c r="H257" i="1"/>
  <c r="G257" i="1"/>
  <c r="F257" i="1"/>
  <c r="E257" i="1"/>
  <c r="D257" i="1"/>
  <c r="C257" i="1"/>
  <c r="B257" i="1"/>
  <c r="X256" i="1"/>
  <c r="W256" i="1"/>
  <c r="V256" i="1"/>
  <c r="U256" i="1"/>
  <c r="T256" i="1"/>
  <c r="S256" i="1"/>
  <c r="R256" i="1"/>
  <c r="Q256" i="1"/>
  <c r="P256" i="1"/>
  <c r="O256" i="1"/>
  <c r="N256" i="1"/>
  <c r="M256" i="1"/>
  <c r="L256" i="1"/>
  <c r="K256" i="1"/>
  <c r="J256" i="1"/>
  <c r="I256" i="1"/>
  <c r="H256" i="1"/>
  <c r="G256" i="1"/>
  <c r="F256" i="1"/>
  <c r="E256" i="1"/>
  <c r="D256" i="1"/>
  <c r="C256" i="1"/>
  <c r="B256" i="1"/>
  <c r="X255" i="1"/>
  <c r="W255" i="1"/>
  <c r="V255" i="1"/>
  <c r="U255" i="1"/>
  <c r="T255" i="1"/>
  <c r="S255" i="1"/>
  <c r="R255" i="1"/>
  <c r="Q255" i="1"/>
  <c r="P255" i="1"/>
  <c r="O255" i="1"/>
  <c r="N255" i="1"/>
  <c r="M255" i="1"/>
  <c r="L255" i="1"/>
  <c r="K255" i="1"/>
  <c r="J255" i="1"/>
  <c r="I255" i="1"/>
  <c r="H255" i="1"/>
  <c r="G255" i="1"/>
  <c r="F255" i="1"/>
  <c r="E255" i="1"/>
  <c r="D255" i="1"/>
  <c r="C255" i="1"/>
  <c r="B255" i="1"/>
  <c r="X254" i="1"/>
  <c r="W254" i="1"/>
  <c r="V254" i="1"/>
  <c r="U254" i="1"/>
  <c r="T254" i="1"/>
  <c r="S254" i="1"/>
  <c r="R254" i="1"/>
  <c r="Q254" i="1"/>
  <c r="P254" i="1"/>
  <c r="O254" i="1"/>
  <c r="N254" i="1"/>
  <c r="M254" i="1"/>
  <c r="L254" i="1"/>
  <c r="K254" i="1"/>
  <c r="J254" i="1"/>
  <c r="I254" i="1"/>
  <c r="H254" i="1"/>
  <c r="G254" i="1"/>
  <c r="F254" i="1"/>
  <c r="E254" i="1"/>
  <c r="D254" i="1"/>
  <c r="C254" i="1"/>
  <c r="B254" i="1"/>
  <c r="X253" i="1"/>
  <c r="W253" i="1"/>
  <c r="V253" i="1"/>
  <c r="U253" i="1"/>
  <c r="T253" i="1"/>
  <c r="S253" i="1"/>
  <c r="R253" i="1"/>
  <c r="Q253" i="1"/>
  <c r="P253" i="1"/>
  <c r="O253" i="1"/>
  <c r="N253" i="1"/>
  <c r="M253" i="1"/>
  <c r="L253" i="1"/>
  <c r="K253" i="1"/>
  <c r="J253" i="1"/>
  <c r="I253" i="1"/>
  <c r="H253" i="1"/>
  <c r="G253" i="1"/>
  <c r="F253" i="1"/>
  <c r="E253" i="1"/>
  <c r="D253" i="1"/>
  <c r="C253" i="1"/>
  <c r="B253" i="1"/>
  <c r="X252" i="1"/>
  <c r="W252" i="1"/>
  <c r="V252" i="1"/>
  <c r="U252" i="1"/>
  <c r="T252" i="1"/>
  <c r="S252" i="1"/>
  <c r="R252" i="1"/>
  <c r="Q252" i="1"/>
  <c r="P252" i="1"/>
  <c r="O252" i="1"/>
  <c r="N252" i="1"/>
  <c r="M252" i="1"/>
  <c r="L252" i="1"/>
  <c r="K252" i="1"/>
  <c r="J252" i="1"/>
  <c r="I252" i="1"/>
  <c r="H252" i="1"/>
  <c r="G252" i="1"/>
  <c r="F252" i="1"/>
  <c r="E252" i="1"/>
  <c r="D252" i="1"/>
  <c r="C252" i="1"/>
  <c r="B252" i="1"/>
  <c r="X251" i="1"/>
  <c r="W251" i="1"/>
  <c r="V251" i="1"/>
  <c r="U251" i="1"/>
  <c r="T251" i="1"/>
  <c r="S251" i="1"/>
  <c r="R251" i="1"/>
  <c r="Q251" i="1"/>
  <c r="P251" i="1"/>
  <c r="O251" i="1"/>
  <c r="N251" i="1"/>
  <c r="M251" i="1"/>
  <c r="L251" i="1"/>
  <c r="K251" i="1"/>
  <c r="J251" i="1"/>
  <c r="I251" i="1"/>
  <c r="H251" i="1"/>
  <c r="G251" i="1"/>
  <c r="F251" i="1"/>
  <c r="E251" i="1"/>
  <c r="D251" i="1"/>
  <c r="C251" i="1"/>
  <c r="B251" i="1"/>
  <c r="X250" i="1"/>
  <c r="W250" i="1"/>
  <c r="V250" i="1"/>
  <c r="U250" i="1"/>
  <c r="T250" i="1"/>
  <c r="S250" i="1"/>
  <c r="R250" i="1"/>
  <c r="Q250" i="1"/>
  <c r="P250" i="1"/>
  <c r="O250" i="1"/>
  <c r="N250" i="1"/>
  <c r="M250" i="1"/>
  <c r="L250" i="1"/>
  <c r="K250" i="1"/>
  <c r="J250" i="1"/>
  <c r="I250" i="1"/>
  <c r="H250" i="1"/>
  <c r="G250" i="1"/>
  <c r="F250" i="1"/>
  <c r="E250" i="1"/>
  <c r="D250" i="1"/>
  <c r="C250" i="1"/>
  <c r="B250" i="1"/>
  <c r="X249" i="1"/>
  <c r="W249" i="1"/>
  <c r="V249" i="1"/>
  <c r="U249" i="1"/>
  <c r="T249" i="1"/>
  <c r="S249" i="1"/>
  <c r="R249" i="1"/>
  <c r="Q249" i="1"/>
  <c r="P249" i="1"/>
  <c r="O249" i="1"/>
  <c r="N249" i="1"/>
  <c r="M249" i="1"/>
  <c r="L249" i="1"/>
  <c r="K249" i="1"/>
  <c r="J249" i="1"/>
  <c r="I249" i="1"/>
  <c r="H249" i="1"/>
  <c r="G249" i="1"/>
  <c r="F249" i="1"/>
  <c r="E249" i="1"/>
  <c r="D249" i="1"/>
  <c r="C249" i="1"/>
  <c r="B249" i="1"/>
  <c r="X248" i="1"/>
  <c r="W248" i="1"/>
  <c r="V248" i="1"/>
  <c r="U248" i="1"/>
  <c r="T248" i="1"/>
  <c r="S248" i="1"/>
  <c r="R248" i="1"/>
  <c r="Q248" i="1"/>
  <c r="P248" i="1"/>
  <c r="O248" i="1"/>
  <c r="N248" i="1"/>
  <c r="M248" i="1"/>
  <c r="L248" i="1"/>
  <c r="K248" i="1"/>
  <c r="J248" i="1"/>
  <c r="I248" i="1"/>
  <c r="H248" i="1"/>
  <c r="G248" i="1"/>
  <c r="F248" i="1"/>
  <c r="E248" i="1"/>
  <c r="D248" i="1"/>
  <c r="C248" i="1"/>
  <c r="B248" i="1"/>
  <c r="X247" i="1"/>
  <c r="W247" i="1"/>
  <c r="V247" i="1"/>
  <c r="U247" i="1"/>
  <c r="T247" i="1"/>
  <c r="S247" i="1"/>
  <c r="R247" i="1"/>
  <c r="Q247" i="1"/>
  <c r="P247" i="1"/>
  <c r="O247" i="1"/>
  <c r="N247" i="1"/>
  <c r="M247" i="1"/>
  <c r="L247" i="1"/>
  <c r="K247" i="1"/>
  <c r="J247" i="1"/>
  <c r="I247" i="1"/>
  <c r="H247" i="1"/>
  <c r="G247" i="1"/>
  <c r="F247" i="1"/>
  <c r="E247" i="1"/>
  <c r="D247" i="1"/>
  <c r="C247" i="1"/>
  <c r="B247" i="1"/>
  <c r="X246" i="1"/>
  <c r="W246" i="1"/>
  <c r="V246" i="1"/>
  <c r="U246" i="1"/>
  <c r="T246" i="1"/>
  <c r="S246" i="1"/>
  <c r="R246" i="1"/>
  <c r="Q246" i="1"/>
  <c r="P246" i="1"/>
  <c r="O246" i="1"/>
  <c r="N246" i="1"/>
  <c r="M246" i="1"/>
  <c r="L246" i="1"/>
  <c r="K246" i="1"/>
  <c r="J246" i="1"/>
  <c r="I246" i="1"/>
  <c r="H246" i="1"/>
  <c r="G246" i="1"/>
  <c r="F246" i="1"/>
  <c r="E246" i="1"/>
  <c r="D246" i="1"/>
  <c r="C246" i="1"/>
  <c r="B246" i="1"/>
  <c r="X245" i="1"/>
  <c r="W245" i="1"/>
  <c r="V245" i="1"/>
  <c r="U245" i="1"/>
  <c r="T245" i="1"/>
  <c r="S245" i="1"/>
  <c r="R245" i="1"/>
  <c r="Q245" i="1"/>
  <c r="P245" i="1"/>
  <c r="O245" i="1"/>
  <c r="N245" i="1"/>
  <c r="M245" i="1"/>
  <c r="L245" i="1"/>
  <c r="K245" i="1"/>
  <c r="J245" i="1"/>
  <c r="I245" i="1"/>
  <c r="H245" i="1"/>
  <c r="G245" i="1"/>
  <c r="F245" i="1"/>
  <c r="E245" i="1"/>
  <c r="D245" i="1"/>
  <c r="C245" i="1"/>
  <c r="B245" i="1"/>
  <c r="X244" i="1"/>
  <c r="W244" i="1"/>
  <c r="V244" i="1"/>
  <c r="U244" i="1"/>
  <c r="T244" i="1"/>
  <c r="S244" i="1"/>
  <c r="R244" i="1"/>
  <c r="Q244" i="1"/>
  <c r="P244" i="1"/>
  <c r="O244" i="1"/>
  <c r="N244" i="1"/>
  <c r="M244" i="1"/>
  <c r="L244" i="1"/>
  <c r="K244" i="1"/>
  <c r="J244" i="1"/>
  <c r="I244" i="1"/>
  <c r="H244" i="1"/>
  <c r="G244" i="1"/>
  <c r="F244" i="1"/>
  <c r="E244" i="1"/>
  <c r="D244" i="1"/>
  <c r="C244" i="1"/>
  <c r="B244" i="1"/>
  <c r="X243" i="1"/>
  <c r="W243" i="1"/>
  <c r="V243" i="1"/>
  <c r="U243" i="1"/>
  <c r="T243" i="1"/>
  <c r="S243" i="1"/>
  <c r="R243" i="1"/>
  <c r="Q243" i="1"/>
  <c r="P243" i="1"/>
  <c r="O243" i="1"/>
  <c r="N243" i="1"/>
  <c r="M243" i="1"/>
  <c r="L243" i="1"/>
  <c r="K243" i="1"/>
  <c r="J243" i="1"/>
  <c r="I243" i="1"/>
  <c r="H243" i="1"/>
  <c r="G243" i="1"/>
  <c r="F243" i="1"/>
  <c r="E243" i="1"/>
  <c r="D243" i="1"/>
  <c r="C243" i="1"/>
  <c r="B243" i="1"/>
  <c r="X242" i="1"/>
  <c r="W242" i="1"/>
  <c r="V242" i="1"/>
  <c r="U242" i="1"/>
  <c r="T242" i="1"/>
  <c r="S242" i="1"/>
  <c r="R242" i="1"/>
  <c r="Q242" i="1"/>
  <c r="P242" i="1"/>
  <c r="O242" i="1"/>
  <c r="N242" i="1"/>
  <c r="M242" i="1"/>
  <c r="L242" i="1"/>
  <c r="K242" i="1"/>
  <c r="J242" i="1"/>
  <c r="I242" i="1"/>
  <c r="H242" i="1"/>
  <c r="G242" i="1"/>
  <c r="F242" i="1"/>
  <c r="E242" i="1"/>
  <c r="D242" i="1"/>
  <c r="C242" i="1"/>
  <c r="B242" i="1"/>
  <c r="X241" i="1"/>
  <c r="W241" i="1"/>
  <c r="V241" i="1"/>
  <c r="U241" i="1"/>
  <c r="T241" i="1"/>
  <c r="S241" i="1"/>
  <c r="R241" i="1"/>
  <c r="Q241" i="1"/>
  <c r="P241" i="1"/>
  <c r="O241" i="1"/>
  <c r="N241" i="1"/>
  <c r="M241" i="1"/>
  <c r="L241" i="1"/>
  <c r="K241" i="1"/>
  <c r="J241" i="1"/>
  <c r="I241" i="1"/>
  <c r="H241" i="1"/>
  <c r="G241" i="1"/>
  <c r="F241" i="1"/>
  <c r="E241" i="1"/>
  <c r="D241" i="1"/>
  <c r="C241" i="1"/>
  <c r="B241" i="1"/>
  <c r="X240" i="1"/>
  <c r="W240" i="1"/>
  <c r="V240" i="1"/>
  <c r="U240" i="1"/>
  <c r="T240" i="1"/>
  <c r="S240" i="1"/>
  <c r="R240" i="1"/>
  <c r="Q240" i="1"/>
  <c r="P240" i="1"/>
  <c r="O240" i="1"/>
  <c r="N240" i="1"/>
  <c r="M240" i="1"/>
  <c r="L240" i="1"/>
  <c r="K240" i="1"/>
  <c r="J240" i="1"/>
  <c r="I240" i="1"/>
  <c r="H240" i="1"/>
  <c r="G240" i="1"/>
  <c r="F240" i="1"/>
  <c r="E240" i="1"/>
  <c r="D240" i="1"/>
  <c r="C240" i="1"/>
  <c r="B240" i="1"/>
  <c r="X239" i="1"/>
  <c r="W239" i="1"/>
  <c r="V239" i="1"/>
  <c r="U239" i="1"/>
  <c r="T239" i="1"/>
  <c r="S239" i="1"/>
  <c r="R239" i="1"/>
  <c r="Q239" i="1"/>
  <c r="P239" i="1"/>
  <c r="O239" i="1"/>
  <c r="N239" i="1"/>
  <c r="M239" i="1"/>
  <c r="L239" i="1"/>
  <c r="K239" i="1"/>
  <c r="J239" i="1"/>
  <c r="I239" i="1"/>
  <c r="H239" i="1"/>
  <c r="G239" i="1"/>
  <c r="F239" i="1"/>
  <c r="E239" i="1"/>
  <c r="D239" i="1"/>
  <c r="C239" i="1"/>
  <c r="B239" i="1"/>
  <c r="X238" i="1"/>
  <c r="W238" i="1"/>
  <c r="V238" i="1"/>
  <c r="U238" i="1"/>
  <c r="T238" i="1"/>
  <c r="S238" i="1"/>
  <c r="R238" i="1"/>
  <c r="Q238" i="1"/>
  <c r="P238" i="1"/>
  <c r="O238" i="1"/>
  <c r="N238" i="1"/>
  <c r="M238" i="1"/>
  <c r="L238" i="1"/>
  <c r="K238" i="1"/>
  <c r="J238" i="1"/>
  <c r="I238" i="1"/>
  <c r="H238" i="1"/>
  <c r="G238" i="1"/>
  <c r="F238" i="1"/>
  <c r="E238" i="1"/>
  <c r="D238" i="1"/>
  <c r="C238" i="1"/>
  <c r="B238" i="1"/>
  <c r="X237" i="1"/>
  <c r="W237" i="1"/>
  <c r="V237" i="1"/>
  <c r="U237" i="1"/>
  <c r="T237" i="1"/>
  <c r="S237" i="1"/>
  <c r="R237" i="1"/>
  <c r="Q237" i="1"/>
  <c r="P237" i="1"/>
  <c r="O237" i="1"/>
  <c r="N237" i="1"/>
  <c r="M237" i="1"/>
  <c r="L237" i="1"/>
  <c r="K237" i="1"/>
  <c r="J237" i="1"/>
  <c r="I237" i="1"/>
  <c r="H237" i="1"/>
  <c r="G237" i="1"/>
  <c r="F237" i="1"/>
  <c r="E237" i="1"/>
  <c r="D237" i="1"/>
  <c r="C237" i="1"/>
  <c r="B237" i="1"/>
  <c r="X236" i="1"/>
  <c r="W236" i="1"/>
  <c r="V236" i="1"/>
  <c r="U236" i="1"/>
  <c r="T236" i="1"/>
  <c r="S236" i="1"/>
  <c r="R236" i="1"/>
  <c r="Q236" i="1"/>
  <c r="P236" i="1"/>
  <c r="O236" i="1"/>
  <c r="N236" i="1"/>
  <c r="M236" i="1"/>
  <c r="L236" i="1"/>
  <c r="K236" i="1"/>
  <c r="J236" i="1"/>
  <c r="I236" i="1"/>
  <c r="H236" i="1"/>
  <c r="G236" i="1"/>
  <c r="F236" i="1"/>
  <c r="E236" i="1"/>
  <c r="D236" i="1"/>
  <c r="C236" i="1"/>
  <c r="B236" i="1"/>
  <c r="X235" i="1"/>
  <c r="W235" i="1"/>
  <c r="V235" i="1"/>
  <c r="U235" i="1"/>
  <c r="T235" i="1"/>
  <c r="S235" i="1"/>
  <c r="R235" i="1"/>
  <c r="Q235" i="1"/>
  <c r="P235" i="1"/>
  <c r="O235" i="1"/>
  <c r="N235" i="1"/>
  <c r="M235" i="1"/>
  <c r="L235" i="1"/>
  <c r="K235" i="1"/>
  <c r="J235" i="1"/>
  <c r="I235" i="1"/>
  <c r="H235" i="1"/>
  <c r="G235" i="1"/>
  <c r="F235" i="1"/>
  <c r="E235" i="1"/>
  <c r="D235" i="1"/>
  <c r="C235" i="1"/>
  <c r="B235" i="1"/>
  <c r="X234" i="1"/>
  <c r="W234" i="1"/>
  <c r="V234" i="1"/>
  <c r="U234" i="1"/>
  <c r="T234" i="1"/>
  <c r="S234" i="1"/>
  <c r="R234" i="1"/>
  <c r="Q234" i="1"/>
  <c r="P234" i="1"/>
  <c r="O234" i="1"/>
  <c r="N234" i="1"/>
  <c r="M234" i="1"/>
  <c r="L234" i="1"/>
  <c r="K234" i="1"/>
  <c r="J234" i="1"/>
  <c r="I234" i="1"/>
  <c r="H234" i="1"/>
  <c r="G234" i="1"/>
  <c r="F234" i="1"/>
  <c r="E234" i="1"/>
  <c r="D234" i="1"/>
  <c r="C234" i="1"/>
  <c r="B234" i="1"/>
  <c r="X233" i="1"/>
  <c r="W233" i="1"/>
  <c r="V233" i="1"/>
  <c r="U233" i="1"/>
  <c r="T233" i="1"/>
  <c r="S233" i="1"/>
  <c r="R233" i="1"/>
  <c r="Q233" i="1"/>
  <c r="P233" i="1"/>
  <c r="O233" i="1"/>
  <c r="N233" i="1"/>
  <c r="M233" i="1"/>
  <c r="L233" i="1"/>
  <c r="K233" i="1"/>
  <c r="J233" i="1"/>
  <c r="I233" i="1"/>
  <c r="H233" i="1"/>
  <c r="G233" i="1"/>
  <c r="F233" i="1"/>
  <c r="E233" i="1"/>
  <c r="D233" i="1"/>
  <c r="C233" i="1"/>
  <c r="B233" i="1"/>
  <c r="X232" i="1"/>
  <c r="W232" i="1"/>
  <c r="V232" i="1"/>
  <c r="U232" i="1"/>
  <c r="T232" i="1"/>
  <c r="S232" i="1"/>
  <c r="R232" i="1"/>
  <c r="Q232" i="1"/>
  <c r="P232" i="1"/>
  <c r="O232" i="1"/>
  <c r="N232" i="1"/>
  <c r="M232" i="1"/>
  <c r="L232" i="1"/>
  <c r="K232" i="1"/>
  <c r="J232" i="1"/>
  <c r="I232" i="1"/>
  <c r="H232" i="1"/>
  <c r="G232" i="1"/>
  <c r="F232" i="1"/>
  <c r="E232" i="1"/>
  <c r="D232" i="1"/>
  <c r="C232" i="1"/>
  <c r="B232" i="1"/>
  <c r="X231" i="1"/>
  <c r="W231" i="1"/>
  <c r="V231" i="1"/>
  <c r="U231" i="1"/>
  <c r="T231" i="1"/>
  <c r="S231" i="1"/>
  <c r="R231" i="1"/>
  <c r="Q231" i="1"/>
  <c r="P231" i="1"/>
  <c r="O231" i="1"/>
  <c r="N231" i="1"/>
  <c r="M231" i="1"/>
  <c r="L231" i="1"/>
  <c r="K231" i="1"/>
  <c r="J231" i="1"/>
  <c r="I231" i="1"/>
  <c r="H231" i="1"/>
  <c r="G231" i="1"/>
  <c r="F231" i="1"/>
  <c r="E231" i="1"/>
  <c r="D231" i="1"/>
  <c r="C231" i="1"/>
  <c r="B231" i="1"/>
  <c r="X230" i="1"/>
  <c r="W230" i="1"/>
  <c r="V230" i="1"/>
  <c r="U230" i="1"/>
  <c r="T230" i="1"/>
  <c r="S230" i="1"/>
  <c r="R230" i="1"/>
  <c r="Q230" i="1"/>
  <c r="P230" i="1"/>
  <c r="O230" i="1"/>
  <c r="N230" i="1"/>
  <c r="M230" i="1"/>
  <c r="L230" i="1"/>
  <c r="K230" i="1"/>
  <c r="J230" i="1"/>
  <c r="I230" i="1"/>
  <c r="H230" i="1"/>
  <c r="G230" i="1"/>
  <c r="F230" i="1"/>
  <c r="E230" i="1"/>
  <c r="D230" i="1"/>
  <c r="C230" i="1"/>
  <c r="B230" i="1"/>
  <c r="X228" i="1"/>
  <c r="W228" i="1"/>
  <c r="V228" i="1"/>
  <c r="U228" i="1"/>
  <c r="T228" i="1"/>
  <c r="S228" i="1"/>
  <c r="R228" i="1"/>
  <c r="Q228" i="1"/>
  <c r="P228" i="1"/>
  <c r="O228" i="1"/>
  <c r="N228" i="1"/>
  <c r="M228" i="1"/>
  <c r="L228" i="1"/>
  <c r="K228" i="1"/>
  <c r="J228" i="1"/>
  <c r="I228" i="1"/>
  <c r="H228" i="1"/>
  <c r="G228" i="1"/>
  <c r="F228" i="1"/>
  <c r="E228" i="1"/>
  <c r="D228" i="1"/>
  <c r="C228" i="1"/>
  <c r="B228" i="1"/>
  <c r="X227" i="1"/>
  <c r="W227" i="1"/>
  <c r="V227" i="1"/>
  <c r="U227" i="1"/>
  <c r="T227" i="1"/>
  <c r="S227" i="1"/>
  <c r="R227" i="1"/>
  <c r="Q227" i="1"/>
  <c r="P227" i="1"/>
  <c r="O227" i="1"/>
  <c r="N227" i="1"/>
  <c r="M227" i="1"/>
  <c r="L227" i="1"/>
  <c r="K227" i="1"/>
  <c r="J227" i="1"/>
  <c r="I227" i="1"/>
  <c r="H227" i="1"/>
  <c r="G227" i="1"/>
  <c r="F227" i="1"/>
  <c r="E227" i="1"/>
  <c r="D227" i="1"/>
  <c r="C227" i="1"/>
  <c r="B227" i="1"/>
  <c r="X226" i="1"/>
  <c r="W226" i="1"/>
  <c r="V226" i="1"/>
  <c r="U226" i="1"/>
  <c r="T226" i="1"/>
  <c r="S226" i="1"/>
  <c r="R226" i="1"/>
  <c r="Q226" i="1"/>
  <c r="P226" i="1"/>
  <c r="O226" i="1"/>
  <c r="N226" i="1"/>
  <c r="M226" i="1"/>
  <c r="L226" i="1"/>
  <c r="K226" i="1"/>
  <c r="J226" i="1"/>
  <c r="I226" i="1"/>
  <c r="H226" i="1"/>
  <c r="G226" i="1"/>
  <c r="F226" i="1"/>
  <c r="E226" i="1"/>
  <c r="D226" i="1"/>
  <c r="C226" i="1"/>
  <c r="B226" i="1"/>
  <c r="X224" i="1"/>
  <c r="W224" i="1"/>
  <c r="V224" i="1"/>
  <c r="U224" i="1"/>
  <c r="T224" i="1"/>
  <c r="S224" i="1"/>
  <c r="R224" i="1"/>
  <c r="Q224" i="1"/>
  <c r="P224" i="1"/>
  <c r="O224" i="1"/>
  <c r="N224" i="1"/>
  <c r="M224" i="1"/>
  <c r="L224" i="1"/>
  <c r="K224" i="1"/>
  <c r="J224" i="1"/>
  <c r="I224" i="1"/>
  <c r="H224" i="1"/>
  <c r="G224" i="1"/>
  <c r="F224" i="1"/>
  <c r="E224" i="1"/>
  <c r="D224" i="1"/>
  <c r="C224" i="1"/>
  <c r="B224" i="1"/>
  <c r="X223" i="1"/>
  <c r="W223" i="1"/>
  <c r="V223" i="1"/>
  <c r="U223" i="1"/>
  <c r="T223" i="1"/>
  <c r="S223" i="1"/>
  <c r="R223" i="1"/>
  <c r="Q223" i="1"/>
  <c r="P223" i="1"/>
  <c r="O223" i="1"/>
  <c r="N223" i="1"/>
  <c r="M223" i="1"/>
  <c r="L223" i="1"/>
  <c r="K223" i="1"/>
  <c r="J223" i="1"/>
  <c r="I223" i="1"/>
  <c r="H223" i="1"/>
  <c r="G223" i="1"/>
  <c r="F223" i="1"/>
  <c r="E223" i="1"/>
  <c r="D223" i="1"/>
  <c r="C223" i="1"/>
  <c r="B223" i="1"/>
  <c r="X222" i="1"/>
  <c r="W222" i="1"/>
  <c r="V222" i="1"/>
  <c r="U222" i="1"/>
  <c r="T222" i="1"/>
  <c r="S222" i="1"/>
  <c r="R222" i="1"/>
  <c r="Q222" i="1"/>
  <c r="P222" i="1"/>
  <c r="O222" i="1"/>
  <c r="N222" i="1"/>
  <c r="M222" i="1"/>
  <c r="L222" i="1"/>
  <c r="K222" i="1"/>
  <c r="J222" i="1"/>
  <c r="I222" i="1"/>
  <c r="H222" i="1"/>
  <c r="G222" i="1"/>
  <c r="F222" i="1"/>
  <c r="E222" i="1"/>
  <c r="D222" i="1"/>
  <c r="C222" i="1"/>
  <c r="B222" i="1"/>
  <c r="X221" i="1"/>
  <c r="W221" i="1"/>
  <c r="V221" i="1"/>
  <c r="U221" i="1"/>
  <c r="T221" i="1"/>
  <c r="S221" i="1"/>
  <c r="R221" i="1"/>
  <c r="Q221" i="1"/>
  <c r="P221" i="1"/>
  <c r="O221" i="1"/>
  <c r="N221" i="1"/>
  <c r="M221" i="1"/>
  <c r="L221" i="1"/>
  <c r="K221" i="1"/>
  <c r="J221" i="1"/>
  <c r="I221" i="1"/>
  <c r="H221" i="1"/>
  <c r="G221" i="1"/>
  <c r="F221" i="1"/>
  <c r="E221" i="1"/>
  <c r="D221" i="1"/>
  <c r="C221" i="1"/>
  <c r="B221" i="1"/>
  <c r="X220" i="1"/>
  <c r="W220" i="1"/>
  <c r="V220" i="1"/>
  <c r="U220" i="1"/>
  <c r="T220" i="1"/>
  <c r="S220" i="1"/>
  <c r="R220" i="1"/>
  <c r="Q220" i="1"/>
  <c r="P220" i="1"/>
  <c r="O220" i="1"/>
  <c r="N220" i="1"/>
  <c r="M220" i="1"/>
  <c r="L220" i="1"/>
  <c r="K220" i="1"/>
  <c r="J220" i="1"/>
  <c r="I220" i="1"/>
  <c r="H220" i="1"/>
  <c r="G220" i="1"/>
  <c r="F220" i="1"/>
  <c r="E220" i="1"/>
  <c r="D220" i="1"/>
  <c r="C220" i="1"/>
  <c r="B220" i="1"/>
  <c r="X219" i="1"/>
  <c r="W219" i="1"/>
  <c r="V219" i="1"/>
  <c r="U219" i="1"/>
  <c r="T219" i="1"/>
  <c r="S219" i="1"/>
  <c r="R219" i="1"/>
  <c r="Q219" i="1"/>
  <c r="P219" i="1"/>
  <c r="O219" i="1"/>
  <c r="N219" i="1"/>
  <c r="M219" i="1"/>
  <c r="L219" i="1"/>
  <c r="K219" i="1"/>
  <c r="J219" i="1"/>
  <c r="I219" i="1"/>
  <c r="H219" i="1"/>
  <c r="G219" i="1"/>
  <c r="F219" i="1"/>
  <c r="E219" i="1"/>
  <c r="D219" i="1"/>
  <c r="C219" i="1"/>
  <c r="B219" i="1"/>
  <c r="X218" i="1"/>
  <c r="W218" i="1"/>
  <c r="V218" i="1"/>
  <c r="U218" i="1"/>
  <c r="T218" i="1"/>
  <c r="S218" i="1"/>
  <c r="R218" i="1"/>
  <c r="Q218" i="1"/>
  <c r="P218" i="1"/>
  <c r="O218" i="1"/>
  <c r="N218" i="1"/>
  <c r="M218" i="1"/>
  <c r="L218" i="1"/>
  <c r="K218" i="1"/>
  <c r="J218" i="1"/>
  <c r="I218" i="1"/>
  <c r="H218" i="1"/>
  <c r="G218" i="1"/>
  <c r="F218" i="1"/>
  <c r="E218" i="1"/>
  <c r="D218" i="1"/>
  <c r="C218" i="1"/>
  <c r="B218" i="1"/>
  <c r="X217" i="1"/>
  <c r="W217" i="1"/>
  <c r="V217" i="1"/>
  <c r="U217" i="1"/>
  <c r="T217" i="1"/>
  <c r="S217" i="1"/>
  <c r="R217" i="1"/>
  <c r="Q217" i="1"/>
  <c r="P217" i="1"/>
  <c r="O217" i="1"/>
  <c r="N217" i="1"/>
  <c r="M217" i="1"/>
  <c r="L217" i="1"/>
  <c r="K217" i="1"/>
  <c r="J217" i="1"/>
  <c r="I217" i="1"/>
  <c r="H217" i="1"/>
  <c r="G217" i="1"/>
  <c r="F217" i="1"/>
  <c r="E217" i="1"/>
  <c r="D217" i="1"/>
  <c r="C217" i="1"/>
  <c r="B217" i="1"/>
  <c r="X216" i="1"/>
  <c r="W216" i="1"/>
  <c r="V216" i="1"/>
  <c r="U216" i="1"/>
  <c r="T216" i="1"/>
  <c r="S216" i="1"/>
  <c r="R216" i="1"/>
  <c r="Q216" i="1"/>
  <c r="P216" i="1"/>
  <c r="O216" i="1"/>
  <c r="N216" i="1"/>
  <c r="M216" i="1"/>
  <c r="L216" i="1"/>
  <c r="K216" i="1"/>
  <c r="J216" i="1"/>
  <c r="I216" i="1"/>
  <c r="H216" i="1"/>
  <c r="G216" i="1"/>
  <c r="F216" i="1"/>
  <c r="E216" i="1"/>
  <c r="D216" i="1"/>
  <c r="C216" i="1"/>
  <c r="B216" i="1"/>
  <c r="X215" i="1"/>
  <c r="W215" i="1"/>
  <c r="V215" i="1"/>
  <c r="U215" i="1"/>
  <c r="T215" i="1"/>
  <c r="S215" i="1"/>
  <c r="R215" i="1"/>
  <c r="Q215" i="1"/>
  <c r="P215" i="1"/>
  <c r="O215" i="1"/>
  <c r="N215" i="1"/>
  <c r="M215" i="1"/>
  <c r="L215" i="1"/>
  <c r="K215" i="1"/>
  <c r="J215" i="1"/>
  <c r="I215" i="1"/>
  <c r="H215" i="1"/>
  <c r="G215" i="1"/>
  <c r="F215" i="1"/>
  <c r="E215" i="1"/>
  <c r="D215" i="1"/>
  <c r="C215" i="1"/>
  <c r="B215" i="1"/>
  <c r="X214" i="1"/>
  <c r="W214" i="1"/>
  <c r="V214" i="1"/>
  <c r="U214" i="1"/>
  <c r="T214" i="1"/>
  <c r="S214" i="1"/>
  <c r="R214" i="1"/>
  <c r="Q214" i="1"/>
  <c r="P214" i="1"/>
  <c r="O214" i="1"/>
  <c r="N214" i="1"/>
  <c r="M214" i="1"/>
  <c r="L214" i="1"/>
  <c r="K214" i="1"/>
  <c r="J214" i="1"/>
  <c r="I214" i="1"/>
  <c r="H214" i="1"/>
  <c r="G214" i="1"/>
  <c r="F214" i="1"/>
  <c r="E214" i="1"/>
  <c r="D214" i="1"/>
  <c r="C214" i="1"/>
  <c r="B214" i="1"/>
  <c r="X213" i="1"/>
  <c r="W213" i="1"/>
  <c r="V213" i="1"/>
  <c r="U213" i="1"/>
  <c r="T213" i="1"/>
  <c r="S213" i="1"/>
  <c r="R213" i="1"/>
  <c r="Q213" i="1"/>
  <c r="P213" i="1"/>
  <c r="O213" i="1"/>
  <c r="N213" i="1"/>
  <c r="M213" i="1"/>
  <c r="L213" i="1"/>
  <c r="K213" i="1"/>
  <c r="J213" i="1"/>
  <c r="I213" i="1"/>
  <c r="H213" i="1"/>
  <c r="G213" i="1"/>
  <c r="F213" i="1"/>
  <c r="E213" i="1"/>
  <c r="D213" i="1"/>
  <c r="C213" i="1"/>
  <c r="B213" i="1"/>
  <c r="X212" i="1"/>
  <c r="W212" i="1"/>
  <c r="V212" i="1"/>
  <c r="U212" i="1"/>
  <c r="T212" i="1"/>
  <c r="S212" i="1"/>
  <c r="R212" i="1"/>
  <c r="Q212" i="1"/>
  <c r="P212" i="1"/>
  <c r="O212" i="1"/>
  <c r="N212" i="1"/>
  <c r="M212" i="1"/>
  <c r="L212" i="1"/>
  <c r="K212" i="1"/>
  <c r="J212" i="1"/>
  <c r="I212" i="1"/>
  <c r="H212" i="1"/>
  <c r="G212" i="1"/>
  <c r="F212" i="1"/>
  <c r="E212" i="1"/>
  <c r="D212" i="1"/>
  <c r="C212" i="1"/>
  <c r="B212" i="1"/>
  <c r="X211" i="1"/>
  <c r="W211" i="1"/>
  <c r="V211" i="1"/>
  <c r="U211" i="1"/>
  <c r="T211" i="1"/>
  <c r="S211" i="1"/>
  <c r="R211" i="1"/>
  <c r="Q211" i="1"/>
  <c r="P211" i="1"/>
  <c r="O211" i="1"/>
  <c r="N211" i="1"/>
  <c r="M211" i="1"/>
  <c r="L211" i="1"/>
  <c r="K211" i="1"/>
  <c r="J211" i="1"/>
  <c r="I211" i="1"/>
  <c r="H211" i="1"/>
  <c r="G211" i="1"/>
  <c r="F211" i="1"/>
  <c r="E211" i="1"/>
  <c r="D211" i="1"/>
  <c r="C211" i="1"/>
  <c r="B211" i="1"/>
  <c r="X210" i="1"/>
  <c r="W210" i="1"/>
  <c r="V210" i="1"/>
  <c r="U210" i="1"/>
  <c r="T210" i="1"/>
  <c r="S210" i="1"/>
  <c r="R210" i="1"/>
  <c r="Q210" i="1"/>
  <c r="P210" i="1"/>
  <c r="O210" i="1"/>
  <c r="N210" i="1"/>
  <c r="M210" i="1"/>
  <c r="L210" i="1"/>
  <c r="K210" i="1"/>
  <c r="J210" i="1"/>
  <c r="I210" i="1"/>
  <c r="H210" i="1"/>
  <c r="G210" i="1"/>
  <c r="F210" i="1"/>
  <c r="E210" i="1"/>
  <c r="D210" i="1"/>
  <c r="C210" i="1"/>
  <c r="B210" i="1"/>
  <c r="X209" i="1"/>
  <c r="W209" i="1"/>
  <c r="V209" i="1"/>
  <c r="U209" i="1"/>
  <c r="T209" i="1"/>
  <c r="S209" i="1"/>
  <c r="R209" i="1"/>
  <c r="Q209" i="1"/>
  <c r="P209" i="1"/>
  <c r="O209" i="1"/>
  <c r="N209" i="1"/>
  <c r="M209" i="1"/>
  <c r="L209" i="1"/>
  <c r="K209" i="1"/>
  <c r="J209" i="1"/>
  <c r="I209" i="1"/>
  <c r="H209" i="1"/>
  <c r="G209" i="1"/>
  <c r="F209" i="1"/>
  <c r="E209" i="1"/>
  <c r="D209" i="1"/>
  <c r="C209" i="1"/>
  <c r="B209" i="1"/>
  <c r="X208" i="1"/>
  <c r="W208" i="1"/>
  <c r="V208" i="1"/>
  <c r="U208" i="1"/>
  <c r="T208" i="1"/>
  <c r="S208" i="1"/>
  <c r="R208" i="1"/>
  <c r="Q208" i="1"/>
  <c r="P208" i="1"/>
  <c r="O208" i="1"/>
  <c r="N208" i="1"/>
  <c r="M208" i="1"/>
  <c r="L208" i="1"/>
  <c r="K208" i="1"/>
  <c r="J208" i="1"/>
  <c r="I208" i="1"/>
  <c r="H208" i="1"/>
  <c r="G208" i="1"/>
  <c r="F208" i="1"/>
  <c r="E208" i="1"/>
  <c r="D208" i="1"/>
  <c r="C208" i="1"/>
  <c r="B208" i="1"/>
  <c r="X207" i="1"/>
  <c r="W207" i="1"/>
  <c r="V207" i="1"/>
  <c r="U207" i="1"/>
  <c r="T207" i="1"/>
  <c r="S207" i="1"/>
  <c r="R207" i="1"/>
  <c r="Q207" i="1"/>
  <c r="P207" i="1"/>
  <c r="O207" i="1"/>
  <c r="N207" i="1"/>
  <c r="M207" i="1"/>
  <c r="L207" i="1"/>
  <c r="K207" i="1"/>
  <c r="J207" i="1"/>
  <c r="I207" i="1"/>
  <c r="H207" i="1"/>
  <c r="G207" i="1"/>
  <c r="F207" i="1"/>
  <c r="E207" i="1"/>
  <c r="D207" i="1"/>
  <c r="C207" i="1"/>
  <c r="B207" i="1"/>
  <c r="X206" i="1"/>
  <c r="W206" i="1"/>
  <c r="V206" i="1"/>
  <c r="U206" i="1"/>
  <c r="T206" i="1"/>
  <c r="S206" i="1"/>
  <c r="R206" i="1"/>
  <c r="Q206" i="1"/>
  <c r="P206" i="1"/>
  <c r="O206" i="1"/>
  <c r="N206" i="1"/>
  <c r="M206" i="1"/>
  <c r="L206" i="1"/>
  <c r="K206" i="1"/>
  <c r="J206" i="1"/>
  <c r="I206" i="1"/>
  <c r="H206" i="1"/>
  <c r="G206" i="1"/>
  <c r="F206" i="1"/>
  <c r="E206" i="1"/>
  <c r="D206" i="1"/>
  <c r="C206" i="1"/>
  <c r="B206" i="1"/>
  <c r="X205" i="1"/>
  <c r="W205" i="1"/>
  <c r="V205" i="1"/>
  <c r="U205" i="1"/>
  <c r="T205" i="1"/>
  <c r="S205" i="1"/>
  <c r="R205" i="1"/>
  <c r="Q205" i="1"/>
  <c r="P205" i="1"/>
  <c r="O205" i="1"/>
  <c r="N205" i="1"/>
  <c r="M205" i="1"/>
  <c r="L205" i="1"/>
  <c r="K205" i="1"/>
  <c r="J205" i="1"/>
  <c r="I205" i="1"/>
  <c r="H205" i="1"/>
  <c r="G205" i="1"/>
  <c r="F205" i="1"/>
  <c r="E205" i="1"/>
  <c r="D205" i="1"/>
  <c r="C205" i="1"/>
  <c r="B205" i="1"/>
  <c r="X204" i="1"/>
  <c r="W204" i="1"/>
  <c r="V204" i="1"/>
  <c r="U204" i="1"/>
  <c r="T204" i="1"/>
  <c r="S204" i="1"/>
  <c r="R204" i="1"/>
  <c r="Q204" i="1"/>
  <c r="P204" i="1"/>
  <c r="O204" i="1"/>
  <c r="N204" i="1"/>
  <c r="M204" i="1"/>
  <c r="L204" i="1"/>
  <c r="K204" i="1"/>
  <c r="J204" i="1"/>
  <c r="I204" i="1"/>
  <c r="H204" i="1"/>
  <c r="G204" i="1"/>
  <c r="F204" i="1"/>
  <c r="E204" i="1"/>
  <c r="D204" i="1"/>
  <c r="C204" i="1"/>
  <c r="B204" i="1"/>
  <c r="X203" i="1"/>
  <c r="W203" i="1"/>
  <c r="V203" i="1"/>
  <c r="U203" i="1"/>
  <c r="T203" i="1"/>
  <c r="S203" i="1"/>
  <c r="R203" i="1"/>
  <c r="Q203" i="1"/>
  <c r="P203" i="1"/>
  <c r="O203" i="1"/>
  <c r="N203" i="1"/>
  <c r="M203" i="1"/>
  <c r="L203" i="1"/>
  <c r="K203" i="1"/>
  <c r="J203" i="1"/>
  <c r="I203" i="1"/>
  <c r="H203" i="1"/>
  <c r="G203" i="1"/>
  <c r="F203" i="1"/>
  <c r="E203" i="1"/>
  <c r="D203" i="1"/>
  <c r="C203" i="1"/>
  <c r="B203" i="1"/>
  <c r="X202" i="1"/>
  <c r="W202" i="1"/>
  <c r="V202" i="1"/>
  <c r="U202" i="1"/>
  <c r="T202" i="1"/>
  <c r="S202" i="1"/>
  <c r="R202" i="1"/>
  <c r="Q202" i="1"/>
  <c r="P202" i="1"/>
  <c r="O202" i="1"/>
  <c r="N202" i="1"/>
  <c r="M202" i="1"/>
  <c r="L202" i="1"/>
  <c r="K202" i="1"/>
  <c r="J202" i="1"/>
  <c r="I202" i="1"/>
  <c r="H202" i="1"/>
  <c r="G202" i="1"/>
  <c r="F202" i="1"/>
  <c r="E202" i="1"/>
  <c r="D202" i="1"/>
  <c r="C202" i="1"/>
  <c r="B202" i="1"/>
  <c r="X201" i="1"/>
  <c r="W201" i="1"/>
  <c r="V201" i="1"/>
  <c r="U201" i="1"/>
  <c r="T201" i="1"/>
  <c r="S201" i="1"/>
  <c r="R201" i="1"/>
  <c r="Q201" i="1"/>
  <c r="P201" i="1"/>
  <c r="O201" i="1"/>
  <c r="N201" i="1"/>
  <c r="M201" i="1"/>
  <c r="L201" i="1"/>
  <c r="K201" i="1"/>
  <c r="J201" i="1"/>
  <c r="I201" i="1"/>
  <c r="H201" i="1"/>
  <c r="G201" i="1"/>
  <c r="F201" i="1"/>
  <c r="E201" i="1"/>
  <c r="D201" i="1"/>
  <c r="C201" i="1"/>
  <c r="B201" i="1"/>
  <c r="X200" i="1"/>
  <c r="W200" i="1"/>
  <c r="V200" i="1"/>
  <c r="U200" i="1"/>
  <c r="T200" i="1"/>
  <c r="S200" i="1"/>
  <c r="R200" i="1"/>
  <c r="Q200" i="1"/>
  <c r="P200" i="1"/>
  <c r="O200" i="1"/>
  <c r="N200" i="1"/>
  <c r="M200" i="1"/>
  <c r="L200" i="1"/>
  <c r="K200" i="1"/>
  <c r="J200" i="1"/>
  <c r="I200" i="1"/>
  <c r="H200" i="1"/>
  <c r="G200" i="1"/>
  <c r="F200" i="1"/>
  <c r="E200" i="1"/>
  <c r="D200" i="1"/>
  <c r="C200" i="1"/>
  <c r="B200" i="1"/>
  <c r="X199" i="1"/>
  <c r="W199" i="1"/>
  <c r="V199" i="1"/>
  <c r="U199" i="1"/>
  <c r="T199" i="1"/>
  <c r="S199" i="1"/>
  <c r="R199" i="1"/>
  <c r="Q199" i="1"/>
  <c r="P199" i="1"/>
  <c r="O199" i="1"/>
  <c r="N199" i="1"/>
  <c r="M199" i="1"/>
  <c r="L199" i="1"/>
  <c r="K199" i="1"/>
  <c r="J199" i="1"/>
  <c r="I199" i="1"/>
  <c r="H199" i="1"/>
  <c r="G199" i="1"/>
  <c r="F199" i="1"/>
  <c r="E199" i="1"/>
  <c r="D199" i="1"/>
  <c r="C199" i="1"/>
  <c r="B199" i="1"/>
  <c r="X198" i="1"/>
  <c r="W198" i="1"/>
  <c r="V198" i="1"/>
  <c r="U198" i="1"/>
  <c r="T198" i="1"/>
  <c r="S198" i="1"/>
  <c r="R198" i="1"/>
  <c r="Q198" i="1"/>
  <c r="P198" i="1"/>
  <c r="O198" i="1"/>
  <c r="N198" i="1"/>
  <c r="M198" i="1"/>
  <c r="L198" i="1"/>
  <c r="K198" i="1"/>
  <c r="J198" i="1"/>
  <c r="I198" i="1"/>
  <c r="H198" i="1"/>
  <c r="G198" i="1"/>
  <c r="F198" i="1"/>
  <c r="E198" i="1"/>
  <c r="D198" i="1"/>
  <c r="C198" i="1"/>
  <c r="B198" i="1"/>
  <c r="X197" i="1"/>
  <c r="W197" i="1"/>
  <c r="V197" i="1"/>
  <c r="U197" i="1"/>
  <c r="T197" i="1"/>
  <c r="S197" i="1"/>
  <c r="R197" i="1"/>
  <c r="Q197" i="1"/>
  <c r="P197" i="1"/>
  <c r="O197" i="1"/>
  <c r="N197" i="1"/>
  <c r="M197" i="1"/>
  <c r="L197" i="1"/>
  <c r="K197" i="1"/>
  <c r="J197" i="1"/>
  <c r="I197" i="1"/>
  <c r="H197" i="1"/>
  <c r="G197" i="1"/>
  <c r="F197" i="1"/>
  <c r="E197" i="1"/>
  <c r="D197" i="1"/>
  <c r="C197" i="1"/>
  <c r="B197" i="1"/>
  <c r="X196" i="1"/>
  <c r="W196" i="1"/>
  <c r="V196" i="1"/>
  <c r="U196" i="1"/>
  <c r="T196" i="1"/>
  <c r="S196" i="1"/>
  <c r="R196" i="1"/>
  <c r="Q196" i="1"/>
  <c r="P196" i="1"/>
  <c r="O196" i="1"/>
  <c r="N196" i="1"/>
  <c r="M196" i="1"/>
  <c r="L196" i="1"/>
  <c r="K196" i="1"/>
  <c r="J196" i="1"/>
  <c r="I196" i="1"/>
  <c r="H196" i="1"/>
  <c r="G196" i="1"/>
  <c r="F196" i="1"/>
  <c r="E196" i="1"/>
  <c r="D196" i="1"/>
  <c r="C196" i="1"/>
  <c r="B196" i="1"/>
  <c r="X195" i="1"/>
  <c r="W195" i="1"/>
  <c r="V195" i="1"/>
  <c r="U195" i="1"/>
  <c r="T195" i="1"/>
  <c r="S195" i="1"/>
  <c r="R195" i="1"/>
  <c r="Q195" i="1"/>
  <c r="P195" i="1"/>
  <c r="O195" i="1"/>
  <c r="N195" i="1"/>
  <c r="M195" i="1"/>
  <c r="L195" i="1"/>
  <c r="K195" i="1"/>
  <c r="J195" i="1"/>
  <c r="I195" i="1"/>
  <c r="H195" i="1"/>
  <c r="G195" i="1"/>
  <c r="F195" i="1"/>
  <c r="E195" i="1"/>
  <c r="D195" i="1"/>
  <c r="C195" i="1"/>
  <c r="B195" i="1"/>
  <c r="X194" i="1"/>
  <c r="W194" i="1"/>
  <c r="V194" i="1"/>
  <c r="U194" i="1"/>
  <c r="T194" i="1"/>
  <c r="S194" i="1"/>
  <c r="R194" i="1"/>
  <c r="Q194" i="1"/>
  <c r="P194" i="1"/>
  <c r="O194" i="1"/>
  <c r="N194" i="1"/>
  <c r="M194" i="1"/>
  <c r="L194" i="1"/>
  <c r="K194" i="1"/>
  <c r="J194" i="1"/>
  <c r="I194" i="1"/>
  <c r="H194" i="1"/>
  <c r="G194" i="1"/>
  <c r="F194" i="1"/>
  <c r="E194" i="1"/>
  <c r="D194" i="1"/>
  <c r="C194" i="1"/>
  <c r="B194" i="1"/>
  <c r="X193" i="1"/>
  <c r="W193" i="1"/>
  <c r="V193" i="1"/>
  <c r="U193" i="1"/>
  <c r="T193" i="1"/>
  <c r="S193" i="1"/>
  <c r="R193" i="1"/>
  <c r="Q193" i="1"/>
  <c r="P193" i="1"/>
  <c r="O193" i="1"/>
  <c r="N193" i="1"/>
  <c r="M193" i="1"/>
  <c r="L193" i="1"/>
  <c r="K193" i="1"/>
  <c r="J193" i="1"/>
  <c r="I193" i="1"/>
  <c r="H193" i="1"/>
  <c r="G193" i="1"/>
  <c r="F193" i="1"/>
  <c r="E193" i="1"/>
  <c r="D193" i="1"/>
  <c r="C193" i="1"/>
  <c r="B193" i="1"/>
  <c r="X192" i="1"/>
  <c r="W192" i="1"/>
  <c r="V192" i="1"/>
  <c r="U192" i="1"/>
  <c r="T192" i="1"/>
  <c r="S192" i="1"/>
  <c r="R192" i="1"/>
  <c r="Q192" i="1"/>
  <c r="P192" i="1"/>
  <c r="O192" i="1"/>
  <c r="N192" i="1"/>
  <c r="M192" i="1"/>
  <c r="L192" i="1"/>
  <c r="K192" i="1"/>
  <c r="J192" i="1"/>
  <c r="I192" i="1"/>
  <c r="H192" i="1"/>
  <c r="G192" i="1"/>
  <c r="F192" i="1"/>
  <c r="E192" i="1"/>
  <c r="D192" i="1"/>
  <c r="C192" i="1"/>
  <c r="B192" i="1"/>
  <c r="X191" i="1"/>
  <c r="W191" i="1"/>
  <c r="V191" i="1"/>
  <c r="U191" i="1"/>
  <c r="T191" i="1"/>
  <c r="S191" i="1"/>
  <c r="R191" i="1"/>
  <c r="Q191" i="1"/>
  <c r="P191" i="1"/>
  <c r="O191" i="1"/>
  <c r="N191" i="1"/>
  <c r="M191" i="1"/>
  <c r="L191" i="1"/>
  <c r="K191" i="1"/>
  <c r="J191" i="1"/>
  <c r="I191" i="1"/>
  <c r="H191" i="1"/>
  <c r="G191" i="1"/>
  <c r="F191" i="1"/>
  <c r="E191" i="1"/>
  <c r="D191" i="1"/>
  <c r="C191" i="1"/>
  <c r="B191" i="1"/>
  <c r="X190" i="1"/>
  <c r="W190" i="1"/>
  <c r="V190" i="1"/>
  <c r="U190" i="1"/>
  <c r="T190" i="1"/>
  <c r="S190" i="1"/>
  <c r="R190" i="1"/>
  <c r="Q190" i="1"/>
  <c r="P190" i="1"/>
  <c r="O190" i="1"/>
  <c r="N190" i="1"/>
  <c r="M190" i="1"/>
  <c r="L190" i="1"/>
  <c r="K190" i="1"/>
  <c r="J190" i="1"/>
  <c r="I190" i="1"/>
  <c r="H190" i="1"/>
  <c r="G190" i="1"/>
  <c r="F190" i="1"/>
  <c r="E190" i="1"/>
  <c r="D190" i="1"/>
  <c r="C190" i="1"/>
  <c r="B190" i="1"/>
  <c r="X189" i="1"/>
  <c r="W189" i="1"/>
  <c r="V189" i="1"/>
  <c r="U189" i="1"/>
  <c r="T189" i="1"/>
  <c r="S189" i="1"/>
  <c r="R189" i="1"/>
  <c r="Q189" i="1"/>
  <c r="P189" i="1"/>
  <c r="O189" i="1"/>
  <c r="N189" i="1"/>
  <c r="M189" i="1"/>
  <c r="L189" i="1"/>
  <c r="K189" i="1"/>
  <c r="J189" i="1"/>
  <c r="I189" i="1"/>
  <c r="H189" i="1"/>
  <c r="G189" i="1"/>
  <c r="F189" i="1"/>
  <c r="E189" i="1"/>
  <c r="D189" i="1"/>
  <c r="C189" i="1"/>
  <c r="B189" i="1"/>
  <c r="X188" i="1"/>
  <c r="W188" i="1"/>
  <c r="V188" i="1"/>
  <c r="U188" i="1"/>
  <c r="T188" i="1"/>
  <c r="S188" i="1"/>
  <c r="R188" i="1"/>
  <c r="Q188" i="1"/>
  <c r="P188" i="1"/>
  <c r="O188" i="1"/>
  <c r="N188" i="1"/>
  <c r="M188" i="1"/>
  <c r="L188" i="1"/>
  <c r="K188" i="1"/>
  <c r="J188" i="1"/>
  <c r="I188" i="1"/>
  <c r="H188" i="1"/>
  <c r="G188" i="1"/>
  <c r="F188" i="1"/>
  <c r="E188" i="1"/>
  <c r="D188" i="1"/>
  <c r="C188" i="1"/>
  <c r="B188" i="1"/>
  <c r="X187" i="1"/>
  <c r="W187" i="1"/>
  <c r="V187" i="1"/>
  <c r="U187" i="1"/>
  <c r="T187" i="1"/>
  <c r="S187" i="1"/>
  <c r="R187" i="1"/>
  <c r="Q187" i="1"/>
  <c r="P187" i="1"/>
  <c r="O187" i="1"/>
  <c r="N187" i="1"/>
  <c r="M187" i="1"/>
  <c r="L187" i="1"/>
  <c r="K187" i="1"/>
  <c r="J187" i="1"/>
  <c r="I187" i="1"/>
  <c r="H187" i="1"/>
  <c r="G187" i="1"/>
  <c r="F187" i="1"/>
  <c r="E187" i="1"/>
  <c r="D187" i="1"/>
  <c r="C187" i="1"/>
  <c r="B187" i="1"/>
  <c r="X186" i="1"/>
  <c r="W186" i="1"/>
  <c r="V186" i="1"/>
  <c r="U186" i="1"/>
  <c r="T186" i="1"/>
  <c r="S186" i="1"/>
  <c r="R186" i="1"/>
  <c r="Q186" i="1"/>
  <c r="P186" i="1"/>
  <c r="O186" i="1"/>
  <c r="N186" i="1"/>
  <c r="M186" i="1"/>
  <c r="L186" i="1"/>
  <c r="K186" i="1"/>
  <c r="J186" i="1"/>
  <c r="I186" i="1"/>
  <c r="H186" i="1"/>
  <c r="G186" i="1"/>
  <c r="F186" i="1"/>
  <c r="E186" i="1"/>
  <c r="D186" i="1"/>
  <c r="C186" i="1"/>
  <c r="B186" i="1"/>
  <c r="X185" i="1"/>
  <c r="W185" i="1"/>
  <c r="V185" i="1"/>
  <c r="U185" i="1"/>
  <c r="T185" i="1"/>
  <c r="S185" i="1"/>
  <c r="R185" i="1"/>
  <c r="Q185" i="1"/>
  <c r="P185" i="1"/>
  <c r="O185" i="1"/>
  <c r="N185" i="1"/>
  <c r="M185" i="1"/>
  <c r="L185" i="1"/>
  <c r="K185" i="1"/>
  <c r="J185" i="1"/>
  <c r="I185" i="1"/>
  <c r="H185" i="1"/>
  <c r="G185" i="1"/>
  <c r="F185" i="1"/>
  <c r="E185" i="1"/>
  <c r="D185" i="1"/>
  <c r="C185" i="1"/>
  <c r="B185" i="1"/>
  <c r="X184" i="1"/>
  <c r="W184" i="1"/>
  <c r="V184" i="1"/>
  <c r="U184" i="1"/>
  <c r="T184" i="1"/>
  <c r="S184" i="1"/>
  <c r="R184" i="1"/>
  <c r="Q184" i="1"/>
  <c r="P184" i="1"/>
  <c r="O184" i="1"/>
  <c r="N184" i="1"/>
  <c r="M184" i="1"/>
  <c r="L184" i="1"/>
  <c r="K184" i="1"/>
  <c r="J184" i="1"/>
  <c r="I184" i="1"/>
  <c r="H184" i="1"/>
  <c r="G184" i="1"/>
  <c r="F184" i="1"/>
  <c r="E184" i="1"/>
  <c r="D184" i="1"/>
  <c r="C184" i="1"/>
  <c r="B184" i="1"/>
  <c r="X183" i="1"/>
  <c r="W183" i="1"/>
  <c r="V183" i="1"/>
  <c r="U183" i="1"/>
  <c r="T183" i="1"/>
  <c r="S183" i="1"/>
  <c r="R183" i="1"/>
  <c r="Q183" i="1"/>
  <c r="P183" i="1"/>
  <c r="O183" i="1"/>
  <c r="N183" i="1"/>
  <c r="M183" i="1"/>
  <c r="L183" i="1"/>
  <c r="K183" i="1"/>
  <c r="J183" i="1"/>
  <c r="I183" i="1"/>
  <c r="H183" i="1"/>
  <c r="G183" i="1"/>
  <c r="F183" i="1"/>
  <c r="E183" i="1"/>
  <c r="D183" i="1"/>
  <c r="C183" i="1"/>
  <c r="B183" i="1"/>
  <c r="X182" i="1"/>
  <c r="W182" i="1"/>
  <c r="V182" i="1"/>
  <c r="U182" i="1"/>
  <c r="T182" i="1"/>
  <c r="S182" i="1"/>
  <c r="R182" i="1"/>
  <c r="Q182" i="1"/>
  <c r="P182" i="1"/>
  <c r="O182" i="1"/>
  <c r="N182" i="1"/>
  <c r="M182" i="1"/>
  <c r="L182" i="1"/>
  <c r="K182" i="1"/>
  <c r="J182" i="1"/>
  <c r="I182" i="1"/>
  <c r="H182" i="1"/>
  <c r="G182" i="1"/>
  <c r="F182" i="1"/>
  <c r="E182" i="1"/>
  <c r="D182" i="1"/>
  <c r="C182" i="1"/>
  <c r="B182" i="1"/>
  <c r="X181" i="1"/>
  <c r="W181" i="1"/>
  <c r="V181" i="1"/>
  <c r="U181" i="1"/>
  <c r="T181" i="1"/>
  <c r="S181" i="1"/>
  <c r="R181" i="1"/>
  <c r="Q181" i="1"/>
  <c r="P181" i="1"/>
  <c r="O181" i="1"/>
  <c r="N181" i="1"/>
  <c r="M181" i="1"/>
  <c r="L181" i="1"/>
  <c r="K181" i="1"/>
  <c r="J181" i="1"/>
  <c r="I181" i="1"/>
  <c r="H181" i="1"/>
  <c r="G181" i="1"/>
  <c r="F181" i="1"/>
  <c r="E181" i="1"/>
  <c r="D181" i="1"/>
  <c r="C181" i="1"/>
  <c r="B181" i="1"/>
  <c r="X180" i="1"/>
  <c r="W180" i="1"/>
  <c r="V180" i="1"/>
  <c r="U180" i="1"/>
  <c r="T180" i="1"/>
  <c r="S180" i="1"/>
  <c r="R180" i="1"/>
  <c r="Q180" i="1"/>
  <c r="P180" i="1"/>
  <c r="O180" i="1"/>
  <c r="N180" i="1"/>
  <c r="M180" i="1"/>
  <c r="L180" i="1"/>
  <c r="K180" i="1"/>
  <c r="J180" i="1"/>
  <c r="I180" i="1"/>
  <c r="H180" i="1"/>
  <c r="G180" i="1"/>
  <c r="F180" i="1"/>
  <c r="E180" i="1"/>
  <c r="D180" i="1"/>
  <c r="C180" i="1"/>
  <c r="B180" i="1"/>
  <c r="X179" i="1"/>
  <c r="W179" i="1"/>
  <c r="V179" i="1"/>
  <c r="U179" i="1"/>
  <c r="T179" i="1"/>
  <c r="S179" i="1"/>
  <c r="R179" i="1"/>
  <c r="Q179" i="1"/>
  <c r="P179" i="1"/>
  <c r="O179" i="1"/>
  <c r="N179" i="1"/>
  <c r="M179" i="1"/>
  <c r="L179" i="1"/>
  <c r="K179" i="1"/>
  <c r="J179" i="1"/>
  <c r="I179" i="1"/>
  <c r="H179" i="1"/>
  <c r="G179" i="1"/>
  <c r="F179" i="1"/>
  <c r="E179" i="1"/>
  <c r="D179" i="1"/>
  <c r="C179" i="1"/>
  <c r="B179" i="1"/>
  <c r="X178" i="1"/>
  <c r="W178" i="1"/>
  <c r="V178" i="1"/>
  <c r="U178" i="1"/>
  <c r="T178" i="1"/>
  <c r="S178" i="1"/>
  <c r="R178" i="1"/>
  <c r="Q178" i="1"/>
  <c r="P178" i="1"/>
  <c r="O178" i="1"/>
  <c r="N178" i="1"/>
  <c r="M178" i="1"/>
  <c r="L178" i="1"/>
  <c r="K178" i="1"/>
  <c r="J178" i="1"/>
  <c r="I178" i="1"/>
  <c r="H178" i="1"/>
  <c r="G178" i="1"/>
  <c r="F178" i="1"/>
  <c r="E178" i="1"/>
  <c r="D178" i="1"/>
  <c r="C178" i="1"/>
  <c r="B178" i="1"/>
  <c r="X177" i="1"/>
  <c r="W177" i="1"/>
  <c r="V177" i="1"/>
  <c r="U177" i="1"/>
  <c r="T177" i="1"/>
  <c r="S177" i="1"/>
  <c r="R177" i="1"/>
  <c r="Q177" i="1"/>
  <c r="P177" i="1"/>
  <c r="O177" i="1"/>
  <c r="N177" i="1"/>
  <c r="M177" i="1"/>
  <c r="L177" i="1"/>
  <c r="K177" i="1"/>
  <c r="J177" i="1"/>
  <c r="I177" i="1"/>
  <c r="H177" i="1"/>
  <c r="G177" i="1"/>
  <c r="F177" i="1"/>
  <c r="E177" i="1"/>
  <c r="D177" i="1"/>
  <c r="C177" i="1"/>
  <c r="B177" i="1"/>
  <c r="X176" i="1"/>
  <c r="W176" i="1"/>
  <c r="V176" i="1"/>
  <c r="U176" i="1"/>
  <c r="T176" i="1"/>
  <c r="S176" i="1"/>
  <c r="R176" i="1"/>
  <c r="Q176" i="1"/>
  <c r="P176" i="1"/>
  <c r="O176" i="1"/>
  <c r="N176" i="1"/>
  <c r="M176" i="1"/>
  <c r="L176" i="1"/>
  <c r="K176" i="1"/>
  <c r="J176" i="1"/>
  <c r="I176" i="1"/>
  <c r="H176" i="1"/>
  <c r="G176" i="1"/>
  <c r="F176" i="1"/>
  <c r="E176" i="1"/>
  <c r="D176" i="1"/>
  <c r="C176" i="1"/>
  <c r="B176" i="1"/>
  <c r="X175" i="1"/>
  <c r="W175" i="1"/>
  <c r="V175" i="1"/>
  <c r="U175" i="1"/>
  <c r="T175" i="1"/>
  <c r="S175" i="1"/>
  <c r="R175" i="1"/>
  <c r="Q175" i="1"/>
  <c r="P175" i="1"/>
  <c r="O175" i="1"/>
  <c r="N175" i="1"/>
  <c r="M175" i="1"/>
  <c r="L175" i="1"/>
  <c r="K175" i="1"/>
  <c r="J175" i="1"/>
  <c r="I175" i="1"/>
  <c r="H175" i="1"/>
  <c r="G175" i="1"/>
  <c r="F175" i="1"/>
  <c r="E175" i="1"/>
  <c r="D175" i="1"/>
  <c r="C175" i="1"/>
  <c r="B175" i="1"/>
  <c r="X174" i="1"/>
  <c r="W174" i="1"/>
  <c r="V174" i="1"/>
  <c r="U174" i="1"/>
  <c r="T174" i="1"/>
  <c r="S174" i="1"/>
  <c r="R174" i="1"/>
  <c r="Q174" i="1"/>
  <c r="P174" i="1"/>
  <c r="O174" i="1"/>
  <c r="N174" i="1"/>
  <c r="M174" i="1"/>
  <c r="L174" i="1"/>
  <c r="K174" i="1"/>
  <c r="J174" i="1"/>
  <c r="I174" i="1"/>
  <c r="H174" i="1"/>
  <c r="G174" i="1"/>
  <c r="F174" i="1"/>
  <c r="E174" i="1"/>
  <c r="D174" i="1"/>
  <c r="C174" i="1"/>
  <c r="B174" i="1"/>
  <c r="X173" i="1"/>
  <c r="W173" i="1"/>
  <c r="V173" i="1"/>
  <c r="U173" i="1"/>
  <c r="T173" i="1"/>
  <c r="S173" i="1"/>
  <c r="R173" i="1"/>
  <c r="Q173" i="1"/>
  <c r="P173" i="1"/>
  <c r="O173" i="1"/>
  <c r="N173" i="1"/>
  <c r="M173" i="1"/>
  <c r="L173" i="1"/>
  <c r="K173" i="1"/>
  <c r="J173" i="1"/>
  <c r="I173" i="1"/>
  <c r="H173" i="1"/>
  <c r="G173" i="1"/>
  <c r="F173" i="1"/>
  <c r="E173" i="1"/>
  <c r="D173" i="1"/>
  <c r="C173" i="1"/>
  <c r="B173" i="1"/>
  <c r="X172" i="1"/>
  <c r="W172" i="1"/>
  <c r="V172" i="1"/>
  <c r="U172" i="1"/>
  <c r="T172" i="1"/>
  <c r="S172" i="1"/>
  <c r="R172" i="1"/>
  <c r="Q172" i="1"/>
  <c r="P172" i="1"/>
  <c r="O172" i="1"/>
  <c r="N172" i="1"/>
  <c r="M172" i="1"/>
  <c r="L172" i="1"/>
  <c r="K172" i="1"/>
  <c r="J172" i="1"/>
  <c r="I172" i="1"/>
  <c r="H172" i="1"/>
  <c r="G172" i="1"/>
  <c r="F172" i="1"/>
  <c r="E172" i="1"/>
  <c r="D172" i="1"/>
  <c r="C172" i="1"/>
  <c r="B172" i="1"/>
  <c r="X171" i="1"/>
  <c r="W171" i="1"/>
  <c r="V171" i="1"/>
  <c r="U171" i="1"/>
  <c r="T171" i="1"/>
  <c r="S171" i="1"/>
  <c r="R171" i="1"/>
  <c r="Q171" i="1"/>
  <c r="P171" i="1"/>
  <c r="O171" i="1"/>
  <c r="N171" i="1"/>
  <c r="M171" i="1"/>
  <c r="L171" i="1"/>
  <c r="K171" i="1"/>
  <c r="J171" i="1"/>
  <c r="I171" i="1"/>
  <c r="H171" i="1"/>
  <c r="G171" i="1"/>
  <c r="F171" i="1"/>
  <c r="E171" i="1"/>
  <c r="D171" i="1"/>
  <c r="C171" i="1"/>
  <c r="B171" i="1"/>
  <c r="X170" i="1"/>
  <c r="W170" i="1"/>
  <c r="V170" i="1"/>
  <c r="U170" i="1"/>
  <c r="T170" i="1"/>
  <c r="S170" i="1"/>
  <c r="R170" i="1"/>
  <c r="Q170" i="1"/>
  <c r="P170" i="1"/>
  <c r="O170" i="1"/>
  <c r="N170" i="1"/>
  <c r="M170" i="1"/>
  <c r="L170" i="1"/>
  <c r="K170" i="1"/>
  <c r="J170" i="1"/>
  <c r="I170" i="1"/>
  <c r="H170" i="1"/>
  <c r="G170" i="1"/>
  <c r="F170" i="1"/>
  <c r="E170" i="1"/>
  <c r="D170" i="1"/>
  <c r="C170" i="1"/>
  <c r="B170" i="1"/>
  <c r="X169" i="1"/>
  <c r="W169" i="1"/>
  <c r="V169" i="1"/>
  <c r="U169" i="1"/>
  <c r="T169" i="1"/>
  <c r="S169" i="1"/>
  <c r="R169" i="1"/>
  <c r="Q169" i="1"/>
  <c r="P169" i="1"/>
  <c r="O169" i="1"/>
  <c r="N169" i="1"/>
  <c r="M169" i="1"/>
  <c r="L169" i="1"/>
  <c r="K169" i="1"/>
  <c r="J169" i="1"/>
  <c r="I169" i="1"/>
  <c r="H169" i="1"/>
  <c r="G169" i="1"/>
  <c r="F169" i="1"/>
  <c r="E169" i="1"/>
  <c r="D169" i="1"/>
  <c r="C169" i="1"/>
  <c r="B169" i="1"/>
  <c r="X168" i="1"/>
  <c r="W168" i="1"/>
  <c r="V168" i="1"/>
  <c r="U168" i="1"/>
  <c r="T168" i="1"/>
  <c r="S168" i="1"/>
  <c r="R168" i="1"/>
  <c r="Q168" i="1"/>
  <c r="P168" i="1"/>
  <c r="O168" i="1"/>
  <c r="N168" i="1"/>
  <c r="M168" i="1"/>
  <c r="L168" i="1"/>
  <c r="K168" i="1"/>
  <c r="J168" i="1"/>
  <c r="I168" i="1"/>
  <c r="H168" i="1"/>
  <c r="G168" i="1"/>
  <c r="F168" i="1"/>
  <c r="E168" i="1"/>
  <c r="D168" i="1"/>
  <c r="C168" i="1"/>
  <c r="B168" i="1"/>
  <c r="X167" i="1"/>
  <c r="W167" i="1"/>
  <c r="V167" i="1"/>
  <c r="U167" i="1"/>
  <c r="T167" i="1"/>
  <c r="S167" i="1"/>
  <c r="R167" i="1"/>
  <c r="Q167" i="1"/>
  <c r="P167" i="1"/>
  <c r="O167" i="1"/>
  <c r="N167" i="1"/>
  <c r="M167" i="1"/>
  <c r="L167" i="1"/>
  <c r="K167" i="1"/>
  <c r="J167" i="1"/>
  <c r="I167" i="1"/>
  <c r="H167" i="1"/>
  <c r="G167" i="1"/>
  <c r="F167" i="1"/>
  <c r="E167" i="1"/>
  <c r="D167" i="1"/>
  <c r="C167" i="1"/>
  <c r="B167" i="1"/>
  <c r="X166" i="1"/>
  <c r="W166" i="1"/>
  <c r="V166" i="1"/>
  <c r="U166" i="1"/>
  <c r="T166" i="1"/>
  <c r="S166" i="1"/>
  <c r="R166" i="1"/>
  <c r="Q166" i="1"/>
  <c r="P166" i="1"/>
  <c r="O166" i="1"/>
  <c r="N166" i="1"/>
  <c r="M166" i="1"/>
  <c r="L166" i="1"/>
  <c r="K166" i="1"/>
  <c r="J166" i="1"/>
  <c r="I166" i="1"/>
  <c r="H166" i="1"/>
  <c r="G166" i="1"/>
  <c r="F166" i="1"/>
  <c r="E166" i="1"/>
  <c r="D166" i="1"/>
  <c r="C166" i="1"/>
  <c r="B166" i="1"/>
  <c r="X165" i="1"/>
  <c r="W165" i="1"/>
  <c r="V165" i="1"/>
  <c r="U165" i="1"/>
  <c r="T165" i="1"/>
  <c r="S165" i="1"/>
  <c r="R165" i="1"/>
  <c r="Q165" i="1"/>
  <c r="P165" i="1"/>
  <c r="O165" i="1"/>
  <c r="N165" i="1"/>
  <c r="M165" i="1"/>
  <c r="L165" i="1"/>
  <c r="K165" i="1"/>
  <c r="J165" i="1"/>
  <c r="I165" i="1"/>
  <c r="H165" i="1"/>
  <c r="G165" i="1"/>
  <c r="F165" i="1"/>
  <c r="E165" i="1"/>
  <c r="D165" i="1"/>
  <c r="C165" i="1"/>
  <c r="B165" i="1"/>
  <c r="X164" i="1"/>
  <c r="W164" i="1"/>
  <c r="V164" i="1"/>
  <c r="U164" i="1"/>
  <c r="T164" i="1"/>
  <c r="S164" i="1"/>
  <c r="R164" i="1"/>
  <c r="Q164" i="1"/>
  <c r="P164" i="1"/>
  <c r="O164" i="1"/>
  <c r="N164" i="1"/>
  <c r="M164" i="1"/>
  <c r="L164" i="1"/>
  <c r="K164" i="1"/>
  <c r="J164" i="1"/>
  <c r="I164" i="1"/>
  <c r="H164" i="1"/>
  <c r="G164" i="1"/>
  <c r="F164" i="1"/>
  <c r="E164" i="1"/>
  <c r="D164" i="1"/>
  <c r="C164" i="1"/>
  <c r="B164" i="1"/>
  <c r="X163" i="1"/>
  <c r="W163" i="1"/>
  <c r="V163" i="1"/>
  <c r="U163" i="1"/>
  <c r="T163" i="1"/>
  <c r="S163" i="1"/>
  <c r="R163" i="1"/>
  <c r="Q163" i="1"/>
  <c r="P163" i="1"/>
  <c r="O163" i="1"/>
  <c r="N163" i="1"/>
  <c r="M163" i="1"/>
  <c r="L163" i="1"/>
  <c r="K163" i="1"/>
  <c r="J163" i="1"/>
  <c r="I163" i="1"/>
  <c r="H163" i="1"/>
  <c r="G163" i="1"/>
  <c r="F163" i="1"/>
  <c r="E163" i="1"/>
  <c r="D163" i="1"/>
  <c r="C163" i="1"/>
  <c r="B163" i="1"/>
  <c r="X162" i="1"/>
  <c r="W162" i="1"/>
  <c r="V162" i="1"/>
  <c r="U162" i="1"/>
  <c r="T162" i="1"/>
  <c r="S162" i="1"/>
  <c r="R162" i="1"/>
  <c r="Q162" i="1"/>
  <c r="P162" i="1"/>
  <c r="O162" i="1"/>
  <c r="N162" i="1"/>
  <c r="M162" i="1"/>
  <c r="L162" i="1"/>
  <c r="K162" i="1"/>
  <c r="J162" i="1"/>
  <c r="I162" i="1"/>
  <c r="H162" i="1"/>
  <c r="G162" i="1"/>
  <c r="F162" i="1"/>
  <c r="E162" i="1"/>
  <c r="D162" i="1"/>
  <c r="C162" i="1"/>
  <c r="B162" i="1"/>
  <c r="X161" i="1"/>
  <c r="W161" i="1"/>
  <c r="V161" i="1"/>
  <c r="U161" i="1"/>
  <c r="T161" i="1"/>
  <c r="S161" i="1"/>
  <c r="R161" i="1"/>
  <c r="Q161" i="1"/>
  <c r="P161" i="1"/>
  <c r="O161" i="1"/>
  <c r="N161" i="1"/>
  <c r="M161" i="1"/>
  <c r="L161" i="1"/>
  <c r="K161" i="1"/>
  <c r="J161" i="1"/>
  <c r="I161" i="1"/>
  <c r="H161" i="1"/>
  <c r="G161" i="1"/>
  <c r="F161" i="1"/>
  <c r="E161" i="1"/>
  <c r="D161" i="1"/>
  <c r="C161" i="1"/>
  <c r="B161" i="1"/>
  <c r="X160" i="1"/>
  <c r="W160" i="1"/>
  <c r="V160" i="1"/>
  <c r="U160" i="1"/>
  <c r="T160" i="1"/>
  <c r="S160" i="1"/>
  <c r="R160" i="1"/>
  <c r="Q160" i="1"/>
  <c r="P160" i="1"/>
  <c r="O160" i="1"/>
  <c r="N160" i="1"/>
  <c r="M160" i="1"/>
  <c r="L160" i="1"/>
  <c r="K160" i="1"/>
  <c r="J160" i="1"/>
  <c r="I160" i="1"/>
  <c r="H160" i="1"/>
  <c r="G160" i="1"/>
  <c r="F160" i="1"/>
  <c r="E160" i="1"/>
  <c r="D160" i="1"/>
  <c r="C160" i="1"/>
  <c r="B160" i="1"/>
  <c r="X159" i="1"/>
  <c r="W159" i="1"/>
  <c r="V159" i="1"/>
  <c r="U159" i="1"/>
  <c r="T159" i="1"/>
  <c r="S159" i="1"/>
  <c r="R159" i="1"/>
  <c r="Q159" i="1"/>
  <c r="P159" i="1"/>
  <c r="O159" i="1"/>
  <c r="N159" i="1"/>
  <c r="M159" i="1"/>
  <c r="L159" i="1"/>
  <c r="K159" i="1"/>
  <c r="J159" i="1"/>
  <c r="I159" i="1"/>
  <c r="H159" i="1"/>
  <c r="G159" i="1"/>
  <c r="F159" i="1"/>
  <c r="E159" i="1"/>
  <c r="D159" i="1"/>
  <c r="C159" i="1"/>
  <c r="B159" i="1"/>
  <c r="X158" i="1"/>
  <c r="W158" i="1"/>
  <c r="V158" i="1"/>
  <c r="U158" i="1"/>
  <c r="T158" i="1"/>
  <c r="S158" i="1"/>
  <c r="R158" i="1"/>
  <c r="Q158" i="1"/>
  <c r="P158" i="1"/>
  <c r="O158" i="1"/>
  <c r="N158" i="1"/>
  <c r="M158" i="1"/>
  <c r="L158" i="1"/>
  <c r="K158" i="1"/>
  <c r="J158" i="1"/>
  <c r="I158" i="1"/>
  <c r="H158" i="1"/>
  <c r="G158" i="1"/>
  <c r="F158" i="1"/>
  <c r="E158" i="1"/>
  <c r="D158" i="1"/>
  <c r="C158" i="1"/>
  <c r="B158" i="1"/>
  <c r="X157" i="1"/>
  <c r="W157" i="1"/>
  <c r="V157" i="1"/>
  <c r="U157" i="1"/>
  <c r="T157" i="1"/>
  <c r="S157" i="1"/>
  <c r="R157" i="1"/>
  <c r="Q157" i="1"/>
  <c r="P157" i="1"/>
  <c r="O157" i="1"/>
  <c r="N157" i="1"/>
  <c r="M157" i="1"/>
  <c r="L157" i="1"/>
  <c r="K157" i="1"/>
  <c r="J157" i="1"/>
  <c r="I157" i="1"/>
  <c r="H157" i="1"/>
  <c r="G157" i="1"/>
  <c r="F157" i="1"/>
  <c r="E157" i="1"/>
  <c r="D157" i="1"/>
  <c r="C157" i="1"/>
  <c r="B157" i="1"/>
  <c r="X156" i="1"/>
  <c r="W156" i="1"/>
  <c r="V156" i="1"/>
  <c r="U156" i="1"/>
  <c r="T156" i="1"/>
  <c r="S156" i="1"/>
  <c r="R156" i="1"/>
  <c r="Q156" i="1"/>
  <c r="P156" i="1"/>
  <c r="O156" i="1"/>
  <c r="N156" i="1"/>
  <c r="M156" i="1"/>
  <c r="L156" i="1"/>
  <c r="K156" i="1"/>
  <c r="J156" i="1"/>
  <c r="I156" i="1"/>
  <c r="H156" i="1"/>
  <c r="G156" i="1"/>
  <c r="F156" i="1"/>
  <c r="E156" i="1"/>
  <c r="D156" i="1"/>
  <c r="C156" i="1"/>
  <c r="B156" i="1"/>
  <c r="X155" i="1"/>
  <c r="W155" i="1"/>
  <c r="V155" i="1"/>
  <c r="U155" i="1"/>
  <c r="T155" i="1"/>
  <c r="S155" i="1"/>
  <c r="R155" i="1"/>
  <c r="Q155" i="1"/>
  <c r="P155" i="1"/>
  <c r="O155" i="1"/>
  <c r="N155" i="1"/>
  <c r="M155" i="1"/>
  <c r="L155" i="1"/>
  <c r="K155" i="1"/>
  <c r="J155" i="1"/>
  <c r="I155" i="1"/>
  <c r="H155" i="1"/>
  <c r="G155" i="1"/>
  <c r="F155" i="1"/>
  <c r="E155" i="1"/>
  <c r="D155" i="1"/>
  <c r="C155" i="1"/>
  <c r="B155" i="1"/>
  <c r="X154" i="1"/>
  <c r="W154" i="1"/>
  <c r="V154" i="1"/>
  <c r="U154" i="1"/>
  <c r="T154" i="1"/>
  <c r="S154" i="1"/>
  <c r="R154" i="1"/>
  <c r="Q154" i="1"/>
  <c r="P154" i="1"/>
  <c r="O154" i="1"/>
  <c r="N154" i="1"/>
  <c r="M154" i="1"/>
  <c r="L154" i="1"/>
  <c r="K154" i="1"/>
  <c r="J154" i="1"/>
  <c r="I154" i="1"/>
  <c r="H154" i="1"/>
  <c r="G154" i="1"/>
  <c r="F154" i="1"/>
  <c r="E154" i="1"/>
  <c r="D154" i="1"/>
  <c r="C154" i="1"/>
  <c r="B154" i="1"/>
  <c r="X153" i="1"/>
  <c r="W153" i="1"/>
  <c r="V153" i="1"/>
  <c r="U153" i="1"/>
  <c r="T153" i="1"/>
  <c r="S153" i="1"/>
  <c r="R153" i="1"/>
  <c r="Q153" i="1"/>
  <c r="P153" i="1"/>
  <c r="O153" i="1"/>
  <c r="N153" i="1"/>
  <c r="M153" i="1"/>
  <c r="L153" i="1"/>
  <c r="K153" i="1"/>
  <c r="J153" i="1"/>
  <c r="I153" i="1"/>
  <c r="H153" i="1"/>
  <c r="G153" i="1"/>
  <c r="F153" i="1"/>
  <c r="E153" i="1"/>
  <c r="D153" i="1"/>
  <c r="C153" i="1"/>
  <c r="B153" i="1"/>
  <c r="X152" i="1"/>
  <c r="W152" i="1"/>
  <c r="V152" i="1"/>
  <c r="U152" i="1"/>
  <c r="T152" i="1"/>
  <c r="S152" i="1"/>
  <c r="R152" i="1"/>
  <c r="Q152" i="1"/>
  <c r="P152" i="1"/>
  <c r="O152" i="1"/>
  <c r="N152" i="1"/>
  <c r="M152" i="1"/>
  <c r="L152" i="1"/>
  <c r="K152" i="1"/>
  <c r="J152" i="1"/>
  <c r="I152" i="1"/>
  <c r="H152" i="1"/>
  <c r="G152" i="1"/>
  <c r="F152" i="1"/>
  <c r="E152" i="1"/>
  <c r="D152" i="1"/>
  <c r="C152" i="1"/>
  <c r="B152" i="1"/>
  <c r="X151" i="1"/>
  <c r="W151" i="1"/>
  <c r="V151" i="1"/>
  <c r="U151" i="1"/>
  <c r="T151" i="1"/>
  <c r="S151" i="1"/>
  <c r="R151" i="1"/>
  <c r="Q151" i="1"/>
  <c r="P151" i="1"/>
  <c r="O151" i="1"/>
  <c r="N151" i="1"/>
  <c r="M151" i="1"/>
  <c r="L151" i="1"/>
  <c r="K151" i="1"/>
  <c r="J151" i="1"/>
  <c r="I151" i="1"/>
  <c r="H151" i="1"/>
  <c r="G151" i="1"/>
  <c r="F151" i="1"/>
  <c r="E151" i="1"/>
  <c r="D151" i="1"/>
  <c r="C151" i="1"/>
  <c r="B151" i="1"/>
  <c r="X150" i="1"/>
  <c r="W150" i="1"/>
  <c r="V150" i="1"/>
  <c r="U150" i="1"/>
  <c r="T150" i="1"/>
  <c r="S150" i="1"/>
  <c r="R150" i="1"/>
  <c r="Q150" i="1"/>
  <c r="P150" i="1"/>
  <c r="O150" i="1"/>
  <c r="N150" i="1"/>
  <c r="M150" i="1"/>
  <c r="L150" i="1"/>
  <c r="K150" i="1"/>
  <c r="J150" i="1"/>
  <c r="I150" i="1"/>
  <c r="H150" i="1"/>
  <c r="G150" i="1"/>
  <c r="F150" i="1"/>
  <c r="E150" i="1"/>
  <c r="D150" i="1"/>
  <c r="C150" i="1"/>
  <c r="B150" i="1"/>
  <c r="X149" i="1"/>
  <c r="W149" i="1"/>
  <c r="V149" i="1"/>
  <c r="U149" i="1"/>
  <c r="T149" i="1"/>
  <c r="S149" i="1"/>
  <c r="R149" i="1"/>
  <c r="Q149" i="1"/>
  <c r="P149" i="1"/>
  <c r="O149" i="1"/>
  <c r="N149" i="1"/>
  <c r="M149" i="1"/>
  <c r="L149" i="1"/>
  <c r="K149" i="1"/>
  <c r="J149" i="1"/>
  <c r="I149" i="1"/>
  <c r="H149" i="1"/>
  <c r="G149" i="1"/>
  <c r="F149" i="1"/>
  <c r="E149" i="1"/>
  <c r="D149" i="1"/>
  <c r="C149" i="1"/>
  <c r="B149" i="1"/>
  <c r="X148" i="1"/>
  <c r="W148" i="1"/>
  <c r="V148" i="1"/>
  <c r="U148" i="1"/>
  <c r="T148" i="1"/>
  <c r="S148" i="1"/>
  <c r="R148" i="1"/>
  <c r="Q148" i="1"/>
  <c r="P148" i="1"/>
  <c r="O148" i="1"/>
  <c r="N148" i="1"/>
  <c r="M148" i="1"/>
  <c r="L148" i="1"/>
  <c r="K148" i="1"/>
  <c r="J148" i="1"/>
  <c r="I148" i="1"/>
  <c r="H148" i="1"/>
  <c r="G148" i="1"/>
  <c r="F148" i="1"/>
  <c r="E148" i="1"/>
  <c r="D148" i="1"/>
  <c r="C148" i="1"/>
  <c r="B148" i="1"/>
  <c r="X147" i="1"/>
  <c r="W147" i="1"/>
  <c r="V147" i="1"/>
  <c r="U147" i="1"/>
  <c r="T147" i="1"/>
  <c r="S147" i="1"/>
  <c r="R147" i="1"/>
  <c r="Q147" i="1"/>
  <c r="P147" i="1"/>
  <c r="O147" i="1"/>
  <c r="N147" i="1"/>
  <c r="M147" i="1"/>
  <c r="L147" i="1"/>
  <c r="K147" i="1"/>
  <c r="J147" i="1"/>
  <c r="I147" i="1"/>
  <c r="H147" i="1"/>
  <c r="G147" i="1"/>
  <c r="F147" i="1"/>
  <c r="E147" i="1"/>
  <c r="D147" i="1"/>
  <c r="C147" i="1"/>
  <c r="B147" i="1"/>
  <c r="X146" i="1"/>
  <c r="W146" i="1"/>
  <c r="V146" i="1"/>
  <c r="U146" i="1"/>
  <c r="T146" i="1"/>
  <c r="S146" i="1"/>
  <c r="R146" i="1"/>
  <c r="Q146" i="1"/>
  <c r="P146" i="1"/>
  <c r="O146" i="1"/>
  <c r="N146" i="1"/>
  <c r="M146" i="1"/>
  <c r="L146" i="1"/>
  <c r="K146" i="1"/>
  <c r="J146" i="1"/>
  <c r="I146" i="1"/>
  <c r="H146" i="1"/>
  <c r="G146" i="1"/>
  <c r="F146" i="1"/>
  <c r="E146" i="1"/>
  <c r="D146" i="1"/>
  <c r="C146" i="1"/>
  <c r="B146" i="1"/>
  <c r="X145" i="1"/>
  <c r="W145" i="1"/>
  <c r="V145" i="1"/>
  <c r="U145" i="1"/>
  <c r="T145" i="1"/>
  <c r="S145" i="1"/>
  <c r="R145" i="1"/>
  <c r="Q145" i="1"/>
  <c r="P145" i="1"/>
  <c r="O145" i="1"/>
  <c r="N145" i="1"/>
  <c r="M145" i="1"/>
  <c r="L145" i="1"/>
  <c r="K145" i="1"/>
  <c r="J145" i="1"/>
  <c r="I145" i="1"/>
  <c r="H145" i="1"/>
  <c r="G145" i="1"/>
  <c r="F145" i="1"/>
  <c r="E145" i="1"/>
  <c r="D145" i="1"/>
  <c r="C145" i="1"/>
  <c r="B145" i="1"/>
  <c r="X144" i="1"/>
  <c r="W144" i="1"/>
  <c r="V144" i="1"/>
  <c r="U144" i="1"/>
  <c r="T144" i="1"/>
  <c r="S144" i="1"/>
  <c r="R144" i="1"/>
  <c r="Q144" i="1"/>
  <c r="P144" i="1"/>
  <c r="O144" i="1"/>
  <c r="N144" i="1"/>
  <c r="M144" i="1"/>
  <c r="L144" i="1"/>
  <c r="K144" i="1"/>
  <c r="J144" i="1"/>
  <c r="I144" i="1"/>
  <c r="H144" i="1"/>
  <c r="G144" i="1"/>
  <c r="F144" i="1"/>
  <c r="E144" i="1"/>
  <c r="D144" i="1"/>
  <c r="C144" i="1"/>
  <c r="B144" i="1"/>
  <c r="X143" i="1"/>
  <c r="W143" i="1"/>
  <c r="V143" i="1"/>
  <c r="U143" i="1"/>
  <c r="T143" i="1"/>
  <c r="S143" i="1"/>
  <c r="R143" i="1"/>
  <c r="Q143" i="1"/>
  <c r="P143" i="1"/>
  <c r="O143" i="1"/>
  <c r="N143" i="1"/>
  <c r="M143" i="1"/>
  <c r="L143" i="1"/>
  <c r="K143" i="1"/>
  <c r="J143" i="1"/>
  <c r="I143" i="1"/>
  <c r="H143" i="1"/>
  <c r="G143" i="1"/>
  <c r="F143" i="1"/>
  <c r="E143" i="1"/>
  <c r="D143" i="1"/>
  <c r="C143" i="1"/>
  <c r="B143" i="1"/>
  <c r="X142" i="1"/>
  <c r="W142" i="1"/>
  <c r="V142" i="1"/>
  <c r="U142" i="1"/>
  <c r="T142" i="1"/>
  <c r="S142" i="1"/>
  <c r="R142" i="1"/>
  <c r="Q142" i="1"/>
  <c r="P142" i="1"/>
  <c r="O142" i="1"/>
  <c r="N142" i="1"/>
  <c r="M142" i="1"/>
  <c r="L142" i="1"/>
  <c r="K142" i="1"/>
  <c r="J142" i="1"/>
  <c r="I142" i="1"/>
  <c r="H142" i="1"/>
  <c r="G142" i="1"/>
  <c r="F142" i="1"/>
  <c r="E142" i="1"/>
  <c r="D142" i="1"/>
  <c r="C142" i="1"/>
  <c r="B142" i="1"/>
  <c r="X141" i="1"/>
  <c r="W141" i="1"/>
  <c r="V141" i="1"/>
  <c r="U141" i="1"/>
  <c r="T141" i="1"/>
  <c r="S141" i="1"/>
  <c r="R141" i="1"/>
  <c r="Q141" i="1"/>
  <c r="P141" i="1"/>
  <c r="O141" i="1"/>
  <c r="N141" i="1"/>
  <c r="M141" i="1"/>
  <c r="L141" i="1"/>
  <c r="K141" i="1"/>
  <c r="J141" i="1"/>
  <c r="I141" i="1"/>
  <c r="H141" i="1"/>
  <c r="G141" i="1"/>
  <c r="F141" i="1"/>
  <c r="E141" i="1"/>
  <c r="D141" i="1"/>
  <c r="C141" i="1"/>
  <c r="B141" i="1"/>
  <c r="X140" i="1"/>
  <c r="W140" i="1"/>
  <c r="V140" i="1"/>
  <c r="U140" i="1"/>
  <c r="T140" i="1"/>
  <c r="S140" i="1"/>
  <c r="R140" i="1"/>
  <c r="Q140" i="1"/>
  <c r="P140" i="1"/>
  <c r="O140" i="1"/>
  <c r="N140" i="1"/>
  <c r="M140" i="1"/>
  <c r="L140" i="1"/>
  <c r="K140" i="1"/>
  <c r="J140" i="1"/>
  <c r="I140" i="1"/>
  <c r="H140" i="1"/>
  <c r="G140" i="1"/>
  <c r="F140" i="1"/>
  <c r="E140" i="1"/>
  <c r="D140" i="1"/>
  <c r="C140" i="1"/>
  <c r="B140" i="1"/>
  <c r="X139" i="1"/>
  <c r="W139" i="1"/>
  <c r="V139" i="1"/>
  <c r="U139" i="1"/>
  <c r="T139" i="1"/>
  <c r="S139" i="1"/>
  <c r="R139" i="1"/>
  <c r="Q139" i="1"/>
  <c r="P139" i="1"/>
  <c r="O139" i="1"/>
  <c r="N139" i="1"/>
  <c r="M139" i="1"/>
  <c r="L139" i="1"/>
  <c r="K139" i="1"/>
  <c r="J139" i="1"/>
  <c r="I139" i="1"/>
  <c r="H139" i="1"/>
  <c r="G139" i="1"/>
  <c r="F139" i="1"/>
  <c r="E139" i="1"/>
  <c r="D139" i="1"/>
  <c r="C139" i="1"/>
  <c r="B139" i="1"/>
  <c r="X138" i="1"/>
  <c r="W138" i="1"/>
  <c r="V138" i="1"/>
  <c r="U138" i="1"/>
  <c r="T138" i="1"/>
  <c r="S138" i="1"/>
  <c r="R138" i="1"/>
  <c r="Q138" i="1"/>
  <c r="P138" i="1"/>
  <c r="O138" i="1"/>
  <c r="N138" i="1"/>
  <c r="M138" i="1"/>
  <c r="L138" i="1"/>
  <c r="K138" i="1"/>
  <c r="J138" i="1"/>
  <c r="I138" i="1"/>
  <c r="H138" i="1"/>
  <c r="G138" i="1"/>
  <c r="F138" i="1"/>
  <c r="E138" i="1"/>
  <c r="D138" i="1"/>
  <c r="C138" i="1"/>
  <c r="B138" i="1"/>
  <c r="X137" i="1"/>
  <c r="W137" i="1"/>
  <c r="V137" i="1"/>
  <c r="U137" i="1"/>
  <c r="T137" i="1"/>
  <c r="S137" i="1"/>
  <c r="R137" i="1"/>
  <c r="Q137" i="1"/>
  <c r="P137" i="1"/>
  <c r="O137" i="1"/>
  <c r="N137" i="1"/>
  <c r="M137" i="1"/>
  <c r="L137" i="1"/>
  <c r="K137" i="1"/>
  <c r="J137" i="1"/>
  <c r="I137" i="1"/>
  <c r="H137" i="1"/>
  <c r="G137" i="1"/>
  <c r="F137" i="1"/>
  <c r="E137" i="1"/>
  <c r="D137" i="1"/>
  <c r="C137" i="1"/>
  <c r="B137" i="1"/>
  <c r="X136" i="1"/>
  <c r="W136" i="1"/>
  <c r="V136" i="1"/>
  <c r="U136" i="1"/>
  <c r="T136" i="1"/>
  <c r="S136" i="1"/>
  <c r="R136" i="1"/>
  <c r="Q136" i="1"/>
  <c r="P136" i="1"/>
  <c r="O136" i="1"/>
  <c r="N136" i="1"/>
  <c r="M136" i="1"/>
  <c r="L136" i="1"/>
  <c r="K136" i="1"/>
  <c r="J136" i="1"/>
  <c r="I136" i="1"/>
  <c r="H136" i="1"/>
  <c r="G136" i="1"/>
  <c r="F136" i="1"/>
  <c r="E136" i="1"/>
  <c r="D136" i="1"/>
  <c r="C136" i="1"/>
  <c r="B136" i="1"/>
  <c r="X135" i="1"/>
  <c r="W135" i="1"/>
  <c r="V135" i="1"/>
  <c r="U135" i="1"/>
  <c r="T135" i="1"/>
  <c r="S135" i="1"/>
  <c r="R135" i="1"/>
  <c r="Q135" i="1"/>
  <c r="P135" i="1"/>
  <c r="O135" i="1"/>
  <c r="N135" i="1"/>
  <c r="M135" i="1"/>
  <c r="L135" i="1"/>
  <c r="K135" i="1"/>
  <c r="J135" i="1"/>
  <c r="I135" i="1"/>
  <c r="H135" i="1"/>
  <c r="G135" i="1"/>
  <c r="F135" i="1"/>
  <c r="E135" i="1"/>
  <c r="D135" i="1"/>
  <c r="C135" i="1"/>
  <c r="B135" i="1"/>
  <c r="X134" i="1"/>
  <c r="W134" i="1"/>
  <c r="V134" i="1"/>
  <c r="U134" i="1"/>
  <c r="T134" i="1"/>
  <c r="S134" i="1"/>
  <c r="R134" i="1"/>
  <c r="Q134" i="1"/>
  <c r="P134" i="1"/>
  <c r="O134" i="1"/>
  <c r="N134" i="1"/>
  <c r="M134" i="1"/>
  <c r="L134" i="1"/>
  <c r="K134" i="1"/>
  <c r="J134" i="1"/>
  <c r="I134" i="1"/>
  <c r="H134" i="1"/>
  <c r="G134" i="1"/>
  <c r="F134" i="1"/>
  <c r="E134" i="1"/>
  <c r="D134" i="1"/>
  <c r="C134" i="1"/>
  <c r="B134" i="1"/>
  <c r="X133" i="1"/>
  <c r="W133" i="1"/>
  <c r="V133" i="1"/>
  <c r="U133" i="1"/>
  <c r="T133" i="1"/>
  <c r="S133" i="1"/>
  <c r="R133" i="1"/>
  <c r="Q133" i="1"/>
  <c r="P133" i="1"/>
  <c r="O133" i="1"/>
  <c r="N133" i="1"/>
  <c r="M133" i="1"/>
  <c r="L133" i="1"/>
  <c r="K133" i="1"/>
  <c r="J133" i="1"/>
  <c r="I133" i="1"/>
  <c r="H133" i="1"/>
  <c r="G133" i="1"/>
  <c r="F133" i="1"/>
  <c r="E133" i="1"/>
  <c r="D133" i="1"/>
  <c r="C133" i="1"/>
  <c r="B133" i="1"/>
  <c r="X132" i="1"/>
  <c r="W132" i="1"/>
  <c r="V132" i="1"/>
  <c r="U132" i="1"/>
  <c r="T132" i="1"/>
  <c r="S132" i="1"/>
  <c r="R132" i="1"/>
  <c r="Q132" i="1"/>
  <c r="P132" i="1"/>
  <c r="O132" i="1"/>
  <c r="N132" i="1"/>
  <c r="M132" i="1"/>
  <c r="L132" i="1"/>
  <c r="K132" i="1"/>
  <c r="J132" i="1"/>
  <c r="I132" i="1"/>
  <c r="H132" i="1"/>
  <c r="G132" i="1"/>
  <c r="F132" i="1"/>
  <c r="E132" i="1"/>
  <c r="D132" i="1"/>
  <c r="C132" i="1"/>
  <c r="B132" i="1"/>
  <c r="X131" i="1"/>
  <c r="W131" i="1"/>
  <c r="V131" i="1"/>
  <c r="U131" i="1"/>
  <c r="T131" i="1"/>
  <c r="S131" i="1"/>
  <c r="R131" i="1"/>
  <c r="Q131" i="1"/>
  <c r="P131" i="1"/>
  <c r="O131" i="1"/>
  <c r="N131" i="1"/>
  <c r="M131" i="1"/>
  <c r="L131" i="1"/>
  <c r="K131" i="1"/>
  <c r="J131" i="1"/>
  <c r="I131" i="1"/>
  <c r="H131" i="1"/>
  <c r="G131" i="1"/>
  <c r="F131" i="1"/>
  <c r="E131" i="1"/>
  <c r="D131" i="1"/>
  <c r="C131" i="1"/>
  <c r="B131" i="1"/>
  <c r="X130" i="1"/>
  <c r="W130" i="1"/>
  <c r="V130" i="1"/>
  <c r="U130" i="1"/>
  <c r="T130" i="1"/>
  <c r="S130" i="1"/>
  <c r="R130" i="1"/>
  <c r="Q130" i="1"/>
  <c r="P130" i="1"/>
  <c r="O130" i="1"/>
  <c r="N130" i="1"/>
  <c r="M130" i="1"/>
  <c r="L130" i="1"/>
  <c r="K130" i="1"/>
  <c r="J130" i="1"/>
  <c r="I130" i="1"/>
  <c r="H130" i="1"/>
  <c r="G130" i="1"/>
  <c r="F130" i="1"/>
  <c r="E130" i="1"/>
  <c r="D130" i="1"/>
  <c r="C130" i="1"/>
  <c r="B130" i="1"/>
  <c r="X129" i="1"/>
  <c r="W129" i="1"/>
  <c r="V129" i="1"/>
  <c r="U129" i="1"/>
  <c r="T129" i="1"/>
  <c r="S129" i="1"/>
  <c r="R129" i="1"/>
  <c r="Q129" i="1"/>
  <c r="P129" i="1"/>
  <c r="O129" i="1"/>
  <c r="N129" i="1"/>
  <c r="M129" i="1"/>
  <c r="L129" i="1"/>
  <c r="K129" i="1"/>
  <c r="J129" i="1"/>
  <c r="I129" i="1"/>
  <c r="H129" i="1"/>
  <c r="G129" i="1"/>
  <c r="F129" i="1"/>
  <c r="E129" i="1"/>
  <c r="D129" i="1"/>
  <c r="C129" i="1"/>
  <c r="B129" i="1"/>
  <c r="X128" i="1"/>
  <c r="W128" i="1"/>
  <c r="V128" i="1"/>
  <c r="U128" i="1"/>
  <c r="T128" i="1"/>
  <c r="S128" i="1"/>
  <c r="R128" i="1"/>
  <c r="Q128" i="1"/>
  <c r="P128" i="1"/>
  <c r="O128" i="1"/>
  <c r="N128" i="1"/>
  <c r="M128" i="1"/>
  <c r="L128" i="1"/>
  <c r="K128" i="1"/>
  <c r="J128" i="1"/>
  <c r="I128" i="1"/>
  <c r="H128" i="1"/>
  <c r="G128" i="1"/>
  <c r="F128" i="1"/>
  <c r="E128" i="1"/>
  <c r="D128" i="1"/>
  <c r="C128" i="1"/>
  <c r="B128" i="1"/>
  <c r="X127" i="1"/>
  <c r="W127" i="1"/>
  <c r="V127" i="1"/>
  <c r="U127" i="1"/>
  <c r="T127" i="1"/>
  <c r="S127" i="1"/>
  <c r="R127" i="1"/>
  <c r="Q127" i="1"/>
  <c r="P127" i="1"/>
  <c r="O127" i="1"/>
  <c r="N127" i="1"/>
  <c r="M127" i="1"/>
  <c r="L127" i="1"/>
  <c r="K127" i="1"/>
  <c r="J127" i="1"/>
  <c r="I127" i="1"/>
  <c r="H127" i="1"/>
  <c r="G127" i="1"/>
  <c r="F127" i="1"/>
  <c r="E127" i="1"/>
  <c r="D127" i="1"/>
  <c r="C127" i="1"/>
  <c r="B127" i="1"/>
  <c r="X126" i="1"/>
  <c r="W126" i="1"/>
  <c r="V126" i="1"/>
  <c r="U126" i="1"/>
  <c r="T126" i="1"/>
  <c r="S126" i="1"/>
  <c r="R126" i="1"/>
  <c r="Q126" i="1"/>
  <c r="P126" i="1"/>
  <c r="O126" i="1"/>
  <c r="N126" i="1"/>
  <c r="M126" i="1"/>
  <c r="L126" i="1"/>
  <c r="K126" i="1"/>
  <c r="J126" i="1"/>
  <c r="I126" i="1"/>
  <c r="H126" i="1"/>
  <c r="G126" i="1"/>
  <c r="F126" i="1"/>
  <c r="E126" i="1"/>
  <c r="D126" i="1"/>
  <c r="C126" i="1"/>
  <c r="B126" i="1"/>
  <c r="X125" i="1"/>
  <c r="W125" i="1"/>
  <c r="V125" i="1"/>
  <c r="U125" i="1"/>
  <c r="T125" i="1"/>
  <c r="S125" i="1"/>
  <c r="R125" i="1"/>
  <c r="Q125" i="1"/>
  <c r="P125" i="1"/>
  <c r="O125" i="1"/>
  <c r="N125" i="1"/>
  <c r="M125" i="1"/>
  <c r="L125" i="1"/>
  <c r="K125" i="1"/>
  <c r="J125" i="1"/>
  <c r="I125" i="1"/>
  <c r="H125" i="1"/>
  <c r="G125" i="1"/>
  <c r="F125" i="1"/>
  <c r="E125" i="1"/>
  <c r="D125" i="1"/>
  <c r="C125" i="1"/>
  <c r="B125" i="1"/>
  <c r="X124" i="1"/>
  <c r="W124" i="1"/>
  <c r="V124" i="1"/>
  <c r="U124" i="1"/>
  <c r="T124" i="1"/>
  <c r="S124" i="1"/>
  <c r="R124" i="1"/>
  <c r="Q124" i="1"/>
  <c r="P124" i="1"/>
  <c r="O124" i="1"/>
  <c r="N124" i="1"/>
  <c r="M124" i="1"/>
  <c r="L124" i="1"/>
  <c r="K124" i="1"/>
  <c r="J124" i="1"/>
  <c r="I124" i="1"/>
  <c r="H124" i="1"/>
  <c r="G124" i="1"/>
  <c r="F124" i="1"/>
  <c r="E124" i="1"/>
  <c r="D124" i="1"/>
  <c r="C124" i="1"/>
  <c r="B124" i="1"/>
  <c r="X123" i="1"/>
  <c r="W123" i="1"/>
  <c r="V123" i="1"/>
  <c r="U123" i="1"/>
  <c r="T123" i="1"/>
  <c r="S123" i="1"/>
  <c r="R123" i="1"/>
  <c r="Q123" i="1"/>
  <c r="P123" i="1"/>
  <c r="O123" i="1"/>
  <c r="N123" i="1"/>
  <c r="M123" i="1"/>
  <c r="L123" i="1"/>
  <c r="K123" i="1"/>
  <c r="J123" i="1"/>
  <c r="I123" i="1"/>
  <c r="H123" i="1"/>
  <c r="G123" i="1"/>
  <c r="F123" i="1"/>
  <c r="E123" i="1"/>
  <c r="D123" i="1"/>
  <c r="C123" i="1"/>
  <c r="B123" i="1"/>
  <c r="X122" i="1"/>
  <c r="W122" i="1"/>
  <c r="V122" i="1"/>
  <c r="U122" i="1"/>
  <c r="T122" i="1"/>
  <c r="S122" i="1"/>
  <c r="R122" i="1"/>
  <c r="Q122" i="1"/>
  <c r="P122" i="1"/>
  <c r="O122" i="1"/>
  <c r="N122" i="1"/>
  <c r="M122" i="1"/>
  <c r="L122" i="1"/>
  <c r="K122" i="1"/>
  <c r="J122" i="1"/>
  <c r="I122" i="1"/>
  <c r="H122" i="1"/>
  <c r="G122" i="1"/>
  <c r="F122" i="1"/>
  <c r="E122" i="1"/>
  <c r="D122" i="1"/>
  <c r="C122" i="1"/>
  <c r="B122" i="1"/>
  <c r="X121" i="1"/>
  <c r="W121" i="1"/>
  <c r="V121" i="1"/>
  <c r="U121" i="1"/>
  <c r="T121" i="1"/>
  <c r="S121" i="1"/>
  <c r="R121" i="1"/>
  <c r="Q121" i="1"/>
  <c r="P121" i="1"/>
  <c r="O121" i="1"/>
  <c r="N121" i="1"/>
  <c r="M121" i="1"/>
  <c r="L121" i="1"/>
  <c r="K121" i="1"/>
  <c r="J121" i="1"/>
  <c r="I121" i="1"/>
  <c r="H121" i="1"/>
  <c r="G121" i="1"/>
  <c r="F121" i="1"/>
  <c r="E121" i="1"/>
  <c r="D121" i="1"/>
  <c r="C121" i="1"/>
  <c r="B121" i="1"/>
  <c r="X120" i="1"/>
  <c r="W120" i="1"/>
  <c r="V120" i="1"/>
  <c r="U120" i="1"/>
  <c r="T120" i="1"/>
  <c r="S120" i="1"/>
  <c r="R120" i="1"/>
  <c r="Q120" i="1"/>
  <c r="P120" i="1"/>
  <c r="O120" i="1"/>
  <c r="N120" i="1"/>
  <c r="M120" i="1"/>
  <c r="L120" i="1"/>
  <c r="K120" i="1"/>
  <c r="J120" i="1"/>
  <c r="I120" i="1"/>
  <c r="H120" i="1"/>
  <c r="G120" i="1"/>
  <c r="F120" i="1"/>
  <c r="E120" i="1"/>
  <c r="D120" i="1"/>
  <c r="C120" i="1"/>
  <c r="B120" i="1"/>
  <c r="X119" i="1"/>
  <c r="W119" i="1"/>
  <c r="V119" i="1"/>
  <c r="U119" i="1"/>
  <c r="T119" i="1"/>
  <c r="S119" i="1"/>
  <c r="R119" i="1"/>
  <c r="Q119" i="1"/>
  <c r="P119" i="1"/>
  <c r="O119" i="1"/>
  <c r="N119" i="1"/>
  <c r="M119" i="1"/>
  <c r="L119" i="1"/>
  <c r="K119" i="1"/>
  <c r="J119" i="1"/>
  <c r="I119" i="1"/>
  <c r="H119" i="1"/>
  <c r="G119" i="1"/>
  <c r="F119" i="1"/>
  <c r="E119" i="1"/>
  <c r="D119" i="1"/>
  <c r="C119" i="1"/>
  <c r="B119" i="1"/>
  <c r="X118" i="1"/>
  <c r="W118" i="1"/>
  <c r="V118" i="1"/>
  <c r="U118" i="1"/>
  <c r="T118" i="1"/>
  <c r="S118" i="1"/>
  <c r="R118" i="1"/>
  <c r="Q118" i="1"/>
  <c r="P118" i="1"/>
  <c r="O118" i="1"/>
  <c r="N118" i="1"/>
  <c r="M118" i="1"/>
  <c r="L118" i="1"/>
  <c r="K118" i="1"/>
  <c r="J118" i="1"/>
  <c r="I118" i="1"/>
  <c r="H118" i="1"/>
  <c r="G118" i="1"/>
  <c r="F118" i="1"/>
  <c r="E118" i="1"/>
  <c r="D118" i="1"/>
  <c r="C118" i="1"/>
  <c r="B118" i="1"/>
  <c r="X117" i="1"/>
  <c r="W117" i="1"/>
  <c r="V117" i="1"/>
  <c r="U117" i="1"/>
  <c r="T117" i="1"/>
  <c r="S117" i="1"/>
  <c r="R117" i="1"/>
  <c r="Q117" i="1"/>
  <c r="P117" i="1"/>
  <c r="O117" i="1"/>
  <c r="N117" i="1"/>
  <c r="M117" i="1"/>
  <c r="L117" i="1"/>
  <c r="K117" i="1"/>
  <c r="J117" i="1"/>
  <c r="I117" i="1"/>
  <c r="H117" i="1"/>
  <c r="G117" i="1"/>
  <c r="F117" i="1"/>
  <c r="E117" i="1"/>
  <c r="D117" i="1"/>
  <c r="C117" i="1"/>
  <c r="B117" i="1"/>
  <c r="X116" i="1"/>
  <c r="W116" i="1"/>
  <c r="V116" i="1"/>
  <c r="U116" i="1"/>
  <c r="T116" i="1"/>
  <c r="S116" i="1"/>
  <c r="R116" i="1"/>
  <c r="Q116" i="1"/>
  <c r="P116" i="1"/>
  <c r="O116" i="1"/>
  <c r="N116" i="1"/>
  <c r="M116" i="1"/>
  <c r="L116" i="1"/>
  <c r="K116" i="1"/>
  <c r="J116" i="1"/>
  <c r="I116" i="1"/>
  <c r="H116" i="1"/>
  <c r="G116" i="1"/>
  <c r="F116" i="1"/>
  <c r="E116" i="1"/>
  <c r="D116" i="1"/>
  <c r="C116" i="1"/>
  <c r="B116" i="1"/>
  <c r="X115" i="1"/>
  <c r="W115" i="1"/>
  <c r="V115" i="1"/>
  <c r="U115" i="1"/>
  <c r="T115" i="1"/>
  <c r="S115" i="1"/>
  <c r="R115" i="1"/>
  <c r="Q115" i="1"/>
  <c r="P115" i="1"/>
  <c r="O115" i="1"/>
  <c r="N115" i="1"/>
  <c r="M115" i="1"/>
  <c r="L115" i="1"/>
  <c r="K115" i="1"/>
  <c r="J115" i="1"/>
  <c r="I115" i="1"/>
  <c r="H115" i="1"/>
  <c r="G115" i="1"/>
  <c r="F115" i="1"/>
  <c r="E115" i="1"/>
  <c r="D115" i="1"/>
  <c r="C115" i="1"/>
  <c r="B115" i="1"/>
  <c r="X114" i="1"/>
  <c r="W114" i="1"/>
  <c r="V114" i="1"/>
  <c r="U114" i="1"/>
  <c r="T114" i="1"/>
  <c r="S114" i="1"/>
  <c r="R114" i="1"/>
  <c r="Q114" i="1"/>
  <c r="P114" i="1"/>
  <c r="O114" i="1"/>
  <c r="N114" i="1"/>
  <c r="M114" i="1"/>
  <c r="L114" i="1"/>
  <c r="K114" i="1"/>
  <c r="J114" i="1"/>
  <c r="I114" i="1"/>
  <c r="H114" i="1"/>
  <c r="G114" i="1"/>
  <c r="F114" i="1"/>
  <c r="E114" i="1"/>
  <c r="D114" i="1"/>
  <c r="C114" i="1"/>
  <c r="B114" i="1"/>
  <c r="X113" i="1"/>
  <c r="W113" i="1"/>
  <c r="V113" i="1"/>
  <c r="U113" i="1"/>
  <c r="T113" i="1"/>
  <c r="S113" i="1"/>
  <c r="R113" i="1"/>
  <c r="Q113" i="1"/>
  <c r="P113" i="1"/>
  <c r="O113" i="1"/>
  <c r="N113" i="1"/>
  <c r="M113" i="1"/>
  <c r="L113" i="1"/>
  <c r="K113" i="1"/>
  <c r="J113" i="1"/>
  <c r="I113" i="1"/>
  <c r="H113" i="1"/>
  <c r="G113" i="1"/>
  <c r="F113" i="1"/>
  <c r="E113" i="1"/>
  <c r="D113" i="1"/>
  <c r="C113" i="1"/>
  <c r="B113" i="1"/>
  <c r="X112" i="1"/>
  <c r="W112" i="1"/>
  <c r="V112" i="1"/>
  <c r="U112" i="1"/>
  <c r="T112" i="1"/>
  <c r="S112" i="1"/>
  <c r="R112" i="1"/>
  <c r="Q112" i="1"/>
  <c r="P112" i="1"/>
  <c r="O112" i="1"/>
  <c r="N112" i="1"/>
  <c r="M112" i="1"/>
  <c r="L112" i="1"/>
  <c r="K112" i="1"/>
  <c r="J112" i="1"/>
  <c r="I112" i="1"/>
  <c r="H112" i="1"/>
  <c r="G112" i="1"/>
  <c r="F112" i="1"/>
  <c r="E112" i="1"/>
  <c r="D112" i="1"/>
  <c r="C112" i="1"/>
  <c r="B112" i="1"/>
  <c r="X111" i="1"/>
  <c r="W111" i="1"/>
  <c r="V111" i="1"/>
  <c r="U111" i="1"/>
  <c r="T111" i="1"/>
  <c r="S111" i="1"/>
  <c r="R111" i="1"/>
  <c r="Q111" i="1"/>
  <c r="P111" i="1"/>
  <c r="O111" i="1"/>
  <c r="N111" i="1"/>
  <c r="M111" i="1"/>
  <c r="L111" i="1"/>
  <c r="K111" i="1"/>
  <c r="J111" i="1"/>
  <c r="I111" i="1"/>
  <c r="H111" i="1"/>
  <c r="G111" i="1"/>
  <c r="F111" i="1"/>
  <c r="E111" i="1"/>
  <c r="D111" i="1"/>
  <c r="C111" i="1"/>
  <c r="B111" i="1"/>
  <c r="X110" i="1"/>
  <c r="W110" i="1"/>
  <c r="V110" i="1"/>
  <c r="U110" i="1"/>
  <c r="T110" i="1"/>
  <c r="S110" i="1"/>
  <c r="R110" i="1"/>
  <c r="Q110" i="1"/>
  <c r="P110" i="1"/>
  <c r="O110" i="1"/>
  <c r="N110" i="1"/>
  <c r="M110" i="1"/>
  <c r="L110" i="1"/>
  <c r="K110" i="1"/>
  <c r="J110" i="1"/>
  <c r="I110" i="1"/>
  <c r="H110" i="1"/>
  <c r="G110" i="1"/>
  <c r="F110" i="1"/>
  <c r="E110" i="1"/>
  <c r="D110" i="1"/>
  <c r="C110" i="1"/>
  <c r="B110" i="1"/>
  <c r="X109" i="1"/>
  <c r="W109" i="1"/>
  <c r="V109" i="1"/>
  <c r="U109" i="1"/>
  <c r="T109" i="1"/>
  <c r="S109" i="1"/>
  <c r="R109" i="1"/>
  <c r="Q109" i="1"/>
  <c r="P109" i="1"/>
  <c r="O109" i="1"/>
  <c r="N109" i="1"/>
  <c r="M109" i="1"/>
  <c r="L109" i="1"/>
  <c r="K109" i="1"/>
  <c r="J109" i="1"/>
  <c r="I109" i="1"/>
  <c r="H109" i="1"/>
  <c r="G109" i="1"/>
  <c r="F109" i="1"/>
  <c r="E109" i="1"/>
  <c r="D109" i="1"/>
  <c r="C109" i="1"/>
  <c r="B109" i="1"/>
  <c r="X108" i="1"/>
  <c r="W108" i="1"/>
  <c r="V108" i="1"/>
  <c r="U108" i="1"/>
  <c r="T108" i="1"/>
  <c r="S108" i="1"/>
  <c r="R108" i="1"/>
  <c r="Q108" i="1"/>
  <c r="P108" i="1"/>
  <c r="O108" i="1"/>
  <c r="N108" i="1"/>
  <c r="M108" i="1"/>
  <c r="L108" i="1"/>
  <c r="K108" i="1"/>
  <c r="J108" i="1"/>
  <c r="I108" i="1"/>
  <c r="H108" i="1"/>
  <c r="G108" i="1"/>
  <c r="F108" i="1"/>
  <c r="E108" i="1"/>
  <c r="D108" i="1"/>
  <c r="C108" i="1"/>
  <c r="B108" i="1"/>
  <c r="X107" i="1"/>
  <c r="W107" i="1"/>
  <c r="V107" i="1"/>
  <c r="U107" i="1"/>
  <c r="T107" i="1"/>
  <c r="S107" i="1"/>
  <c r="R107" i="1"/>
  <c r="Q107" i="1"/>
  <c r="P107" i="1"/>
  <c r="O107" i="1"/>
  <c r="N107" i="1"/>
  <c r="M107" i="1"/>
  <c r="L107" i="1"/>
  <c r="K107" i="1"/>
  <c r="J107" i="1"/>
  <c r="I107" i="1"/>
  <c r="H107" i="1"/>
  <c r="G107" i="1"/>
  <c r="F107" i="1"/>
  <c r="E107" i="1"/>
  <c r="D107" i="1"/>
  <c r="C107" i="1"/>
  <c r="B107" i="1"/>
  <c r="X106" i="1"/>
  <c r="W106" i="1"/>
  <c r="V106" i="1"/>
  <c r="U106" i="1"/>
  <c r="T106" i="1"/>
  <c r="S106" i="1"/>
  <c r="R106" i="1"/>
  <c r="Q106" i="1"/>
  <c r="P106" i="1"/>
  <c r="O106" i="1"/>
  <c r="N106" i="1"/>
  <c r="M106" i="1"/>
  <c r="L106" i="1"/>
  <c r="K106" i="1"/>
  <c r="J106" i="1"/>
  <c r="I106" i="1"/>
  <c r="H106" i="1"/>
  <c r="G106" i="1"/>
  <c r="F106" i="1"/>
  <c r="E106" i="1"/>
  <c r="D106" i="1"/>
  <c r="C106" i="1"/>
  <c r="B106" i="1"/>
  <c r="X105" i="1"/>
  <c r="W105" i="1"/>
  <c r="V105" i="1"/>
  <c r="U105" i="1"/>
  <c r="T105" i="1"/>
  <c r="S105" i="1"/>
  <c r="R105" i="1"/>
  <c r="Q105" i="1"/>
  <c r="P105" i="1"/>
  <c r="O105" i="1"/>
  <c r="N105" i="1"/>
  <c r="M105" i="1"/>
  <c r="L105" i="1"/>
  <c r="K105" i="1"/>
  <c r="J105" i="1"/>
  <c r="I105" i="1"/>
  <c r="H105" i="1"/>
  <c r="G105" i="1"/>
  <c r="F105" i="1"/>
  <c r="E105" i="1"/>
  <c r="D105" i="1"/>
  <c r="C105" i="1"/>
  <c r="B105" i="1"/>
  <c r="X104" i="1"/>
  <c r="W104" i="1"/>
  <c r="V104" i="1"/>
  <c r="U104" i="1"/>
  <c r="T104" i="1"/>
  <c r="S104" i="1"/>
  <c r="R104" i="1"/>
  <c r="Q104" i="1"/>
  <c r="P104" i="1"/>
  <c r="O104" i="1"/>
  <c r="N104" i="1"/>
  <c r="M104" i="1"/>
  <c r="L104" i="1"/>
  <c r="K104" i="1"/>
  <c r="J104" i="1"/>
  <c r="I104" i="1"/>
  <c r="H104" i="1"/>
  <c r="G104" i="1"/>
  <c r="F104" i="1"/>
  <c r="E104" i="1"/>
  <c r="D104" i="1"/>
  <c r="C104" i="1"/>
  <c r="B104" i="1"/>
  <c r="X103" i="1"/>
  <c r="W103" i="1"/>
  <c r="V103" i="1"/>
  <c r="U103" i="1"/>
  <c r="T103" i="1"/>
  <c r="S103" i="1"/>
  <c r="R103" i="1"/>
  <c r="Q103" i="1"/>
  <c r="P103" i="1"/>
  <c r="O103" i="1"/>
  <c r="N103" i="1"/>
  <c r="M103" i="1"/>
  <c r="L103" i="1"/>
  <c r="K103" i="1"/>
  <c r="J103" i="1"/>
  <c r="I103" i="1"/>
  <c r="H103" i="1"/>
  <c r="G103" i="1"/>
  <c r="F103" i="1"/>
  <c r="E103" i="1"/>
  <c r="D103" i="1"/>
  <c r="C103" i="1"/>
  <c r="B103" i="1"/>
  <c r="X102" i="1"/>
  <c r="W102" i="1"/>
  <c r="V102" i="1"/>
  <c r="U102" i="1"/>
  <c r="T102" i="1"/>
  <c r="S102" i="1"/>
  <c r="R102" i="1"/>
  <c r="Q102" i="1"/>
  <c r="P102" i="1"/>
  <c r="O102" i="1"/>
  <c r="N102" i="1"/>
  <c r="M102" i="1"/>
  <c r="L102" i="1"/>
  <c r="K102" i="1"/>
  <c r="J102" i="1"/>
  <c r="I102" i="1"/>
  <c r="H102" i="1"/>
  <c r="G102" i="1"/>
  <c r="F102" i="1"/>
  <c r="E102" i="1"/>
  <c r="D102" i="1"/>
  <c r="C102" i="1"/>
  <c r="B102" i="1"/>
  <c r="X101" i="1"/>
  <c r="W101" i="1"/>
  <c r="V101" i="1"/>
  <c r="U101" i="1"/>
  <c r="T101" i="1"/>
  <c r="S101" i="1"/>
  <c r="R101" i="1"/>
  <c r="Q101" i="1"/>
  <c r="P101" i="1"/>
  <c r="O101" i="1"/>
  <c r="N101" i="1"/>
  <c r="M101" i="1"/>
  <c r="L101" i="1"/>
  <c r="K101" i="1"/>
  <c r="J101" i="1"/>
  <c r="I101" i="1"/>
  <c r="H101" i="1"/>
  <c r="G101" i="1"/>
  <c r="F101" i="1"/>
  <c r="E101" i="1"/>
  <c r="D101" i="1"/>
  <c r="C101" i="1"/>
  <c r="B101" i="1"/>
  <c r="X100" i="1"/>
  <c r="W100" i="1"/>
  <c r="V100" i="1"/>
  <c r="U100" i="1"/>
  <c r="T100" i="1"/>
  <c r="S100" i="1"/>
  <c r="R100" i="1"/>
  <c r="Q100" i="1"/>
  <c r="P100" i="1"/>
  <c r="O100" i="1"/>
  <c r="N100" i="1"/>
  <c r="M100" i="1"/>
  <c r="L100" i="1"/>
  <c r="K100" i="1"/>
  <c r="J100" i="1"/>
  <c r="I100" i="1"/>
  <c r="H100" i="1"/>
  <c r="G100" i="1"/>
  <c r="F100" i="1"/>
  <c r="E100" i="1"/>
  <c r="D100" i="1"/>
  <c r="C100" i="1"/>
  <c r="B100" i="1"/>
  <c r="X99" i="1"/>
  <c r="W99" i="1"/>
  <c r="V99" i="1"/>
  <c r="U99" i="1"/>
  <c r="T99" i="1"/>
  <c r="S99" i="1"/>
  <c r="R99" i="1"/>
  <c r="Q99" i="1"/>
  <c r="P99" i="1"/>
  <c r="O99" i="1"/>
  <c r="N99" i="1"/>
  <c r="M99" i="1"/>
  <c r="L99" i="1"/>
  <c r="K99" i="1"/>
  <c r="J99" i="1"/>
  <c r="I99" i="1"/>
  <c r="H99" i="1"/>
  <c r="G99" i="1"/>
  <c r="F99" i="1"/>
  <c r="E99" i="1"/>
  <c r="D99" i="1"/>
  <c r="C99" i="1"/>
  <c r="B99" i="1"/>
  <c r="X98" i="1"/>
  <c r="W98" i="1"/>
  <c r="V98" i="1"/>
  <c r="U98" i="1"/>
  <c r="T98" i="1"/>
  <c r="S98" i="1"/>
  <c r="R98" i="1"/>
  <c r="Q98" i="1"/>
  <c r="P98" i="1"/>
  <c r="O98" i="1"/>
  <c r="N98" i="1"/>
  <c r="M98" i="1"/>
  <c r="L98" i="1"/>
  <c r="K98" i="1"/>
  <c r="J98" i="1"/>
  <c r="I98" i="1"/>
  <c r="H98" i="1"/>
  <c r="G98" i="1"/>
  <c r="F98" i="1"/>
  <c r="E98" i="1"/>
  <c r="D98" i="1"/>
  <c r="C98" i="1"/>
  <c r="B98" i="1"/>
  <c r="X97" i="1"/>
  <c r="W97" i="1"/>
  <c r="V97" i="1"/>
  <c r="U97" i="1"/>
  <c r="T97" i="1"/>
  <c r="S97" i="1"/>
  <c r="R97" i="1"/>
  <c r="Q97" i="1"/>
  <c r="P97" i="1"/>
  <c r="O97" i="1"/>
  <c r="N97" i="1"/>
  <c r="M97" i="1"/>
  <c r="L97" i="1"/>
  <c r="K97" i="1"/>
  <c r="J97" i="1"/>
  <c r="I97" i="1"/>
  <c r="H97" i="1"/>
  <c r="G97" i="1"/>
  <c r="F97" i="1"/>
  <c r="E97" i="1"/>
  <c r="D97" i="1"/>
  <c r="C97" i="1"/>
  <c r="B97" i="1"/>
  <c r="X96" i="1"/>
  <c r="W96" i="1"/>
  <c r="V96" i="1"/>
  <c r="U96" i="1"/>
  <c r="T96" i="1"/>
  <c r="S96" i="1"/>
  <c r="R96" i="1"/>
  <c r="Q96" i="1"/>
  <c r="P96" i="1"/>
  <c r="O96" i="1"/>
  <c r="N96" i="1"/>
  <c r="M96" i="1"/>
  <c r="L96" i="1"/>
  <c r="K96" i="1"/>
  <c r="J96" i="1"/>
  <c r="I96" i="1"/>
  <c r="H96" i="1"/>
  <c r="G96" i="1"/>
  <c r="F96" i="1"/>
  <c r="E96" i="1"/>
  <c r="D96" i="1"/>
  <c r="C96" i="1"/>
  <c r="B96" i="1"/>
  <c r="X95" i="1"/>
  <c r="W95" i="1"/>
  <c r="V95" i="1"/>
  <c r="U95" i="1"/>
  <c r="T95" i="1"/>
  <c r="S95" i="1"/>
  <c r="R95" i="1"/>
  <c r="Q95" i="1"/>
  <c r="P95" i="1"/>
  <c r="O95" i="1"/>
  <c r="N95" i="1"/>
  <c r="M95" i="1"/>
  <c r="L95" i="1"/>
  <c r="K95" i="1"/>
  <c r="J95" i="1"/>
  <c r="I95" i="1"/>
  <c r="H95" i="1"/>
  <c r="G95" i="1"/>
  <c r="F95" i="1"/>
  <c r="E95" i="1"/>
  <c r="D95" i="1"/>
  <c r="C95" i="1"/>
  <c r="B95" i="1"/>
  <c r="X94" i="1"/>
  <c r="W94" i="1"/>
  <c r="V94" i="1"/>
  <c r="U94" i="1"/>
  <c r="T94" i="1"/>
  <c r="S94" i="1"/>
  <c r="R94" i="1"/>
  <c r="Q94" i="1"/>
  <c r="P94" i="1"/>
  <c r="O94" i="1"/>
  <c r="N94" i="1"/>
  <c r="M94" i="1"/>
  <c r="L94" i="1"/>
  <c r="K94" i="1"/>
  <c r="J94" i="1"/>
  <c r="I94" i="1"/>
  <c r="H94" i="1"/>
  <c r="G94" i="1"/>
  <c r="F94" i="1"/>
  <c r="E94" i="1"/>
  <c r="D94" i="1"/>
  <c r="C94" i="1"/>
  <c r="B94" i="1"/>
  <c r="X93" i="1"/>
  <c r="W93" i="1"/>
  <c r="V93" i="1"/>
  <c r="U93" i="1"/>
  <c r="T93" i="1"/>
  <c r="S93" i="1"/>
  <c r="R93" i="1"/>
  <c r="Q93" i="1"/>
  <c r="P93" i="1"/>
  <c r="O93" i="1"/>
  <c r="N93" i="1"/>
  <c r="M93" i="1"/>
  <c r="L93" i="1"/>
  <c r="K93" i="1"/>
  <c r="J93" i="1"/>
  <c r="I93" i="1"/>
  <c r="H93" i="1"/>
  <c r="G93" i="1"/>
  <c r="F93" i="1"/>
  <c r="E93" i="1"/>
  <c r="D93" i="1"/>
  <c r="C93" i="1"/>
  <c r="B93" i="1"/>
  <c r="X92" i="1"/>
  <c r="W92" i="1"/>
  <c r="V92" i="1"/>
  <c r="U92" i="1"/>
  <c r="T92" i="1"/>
  <c r="S92" i="1"/>
  <c r="R92" i="1"/>
  <c r="Q92" i="1"/>
  <c r="P92" i="1"/>
  <c r="O92" i="1"/>
  <c r="N92" i="1"/>
  <c r="M92" i="1"/>
  <c r="L92" i="1"/>
  <c r="K92" i="1"/>
  <c r="J92" i="1"/>
  <c r="I92" i="1"/>
  <c r="H92" i="1"/>
  <c r="G92" i="1"/>
  <c r="F92" i="1"/>
  <c r="E92" i="1"/>
  <c r="D92" i="1"/>
  <c r="C92" i="1"/>
  <c r="B92" i="1"/>
  <c r="X91" i="1"/>
  <c r="W91" i="1"/>
  <c r="V91" i="1"/>
  <c r="U91" i="1"/>
  <c r="T91" i="1"/>
  <c r="S91" i="1"/>
  <c r="R91" i="1"/>
  <c r="Q91" i="1"/>
  <c r="P91" i="1"/>
  <c r="O91" i="1"/>
  <c r="N91" i="1"/>
  <c r="M91" i="1"/>
  <c r="L91" i="1"/>
  <c r="K91" i="1"/>
  <c r="J91" i="1"/>
  <c r="I91" i="1"/>
  <c r="H91" i="1"/>
  <c r="G91" i="1"/>
  <c r="F91" i="1"/>
  <c r="E91" i="1"/>
  <c r="D91" i="1"/>
  <c r="C91" i="1"/>
  <c r="B91" i="1"/>
  <c r="X90" i="1"/>
  <c r="W90" i="1"/>
  <c r="V90" i="1"/>
  <c r="U90" i="1"/>
  <c r="T90" i="1"/>
  <c r="S90" i="1"/>
  <c r="R90" i="1"/>
  <c r="Q90" i="1"/>
  <c r="P90" i="1"/>
  <c r="O90" i="1"/>
  <c r="N90" i="1"/>
  <c r="M90" i="1"/>
  <c r="L90" i="1"/>
  <c r="K90" i="1"/>
  <c r="J90" i="1"/>
  <c r="I90" i="1"/>
  <c r="H90" i="1"/>
  <c r="G90" i="1"/>
  <c r="F90" i="1"/>
  <c r="E90" i="1"/>
  <c r="D90" i="1"/>
  <c r="C90" i="1"/>
  <c r="B90" i="1"/>
  <c r="X89" i="1"/>
  <c r="W89" i="1"/>
  <c r="V89" i="1"/>
  <c r="U89" i="1"/>
  <c r="T89" i="1"/>
  <c r="S89" i="1"/>
  <c r="R89" i="1"/>
  <c r="Q89" i="1"/>
  <c r="P89" i="1"/>
  <c r="O89" i="1"/>
  <c r="N89" i="1"/>
  <c r="M89" i="1"/>
  <c r="L89" i="1"/>
  <c r="K89" i="1"/>
  <c r="J89" i="1"/>
  <c r="I89" i="1"/>
  <c r="H89" i="1"/>
  <c r="G89" i="1"/>
  <c r="F89" i="1"/>
  <c r="E89" i="1"/>
  <c r="D89" i="1"/>
  <c r="C89" i="1"/>
  <c r="B89" i="1"/>
  <c r="X88" i="1"/>
  <c r="W88" i="1"/>
  <c r="V88" i="1"/>
  <c r="U88" i="1"/>
  <c r="T88" i="1"/>
  <c r="S88" i="1"/>
  <c r="R88" i="1"/>
  <c r="Q88" i="1"/>
  <c r="P88" i="1"/>
  <c r="O88" i="1"/>
  <c r="N88" i="1"/>
  <c r="M88" i="1"/>
  <c r="L88" i="1"/>
  <c r="K88" i="1"/>
  <c r="J88" i="1"/>
  <c r="I88" i="1"/>
  <c r="H88" i="1"/>
  <c r="G88" i="1"/>
  <c r="F88" i="1"/>
  <c r="E88" i="1"/>
  <c r="D88" i="1"/>
  <c r="C88" i="1"/>
  <c r="B88" i="1"/>
  <c r="X87" i="1"/>
  <c r="W87" i="1"/>
  <c r="V87" i="1"/>
  <c r="U87" i="1"/>
  <c r="T87" i="1"/>
  <c r="S87" i="1"/>
  <c r="R87" i="1"/>
  <c r="Q87" i="1"/>
  <c r="P87" i="1"/>
  <c r="O87" i="1"/>
  <c r="N87" i="1"/>
  <c r="M87" i="1"/>
  <c r="L87" i="1"/>
  <c r="K87" i="1"/>
  <c r="J87" i="1"/>
  <c r="I87" i="1"/>
  <c r="H87" i="1"/>
  <c r="G87" i="1"/>
  <c r="F87" i="1"/>
  <c r="E87" i="1"/>
  <c r="D87" i="1"/>
  <c r="C87" i="1"/>
  <c r="B87" i="1"/>
  <c r="X86" i="1"/>
  <c r="W86" i="1"/>
  <c r="V86" i="1"/>
  <c r="U86" i="1"/>
  <c r="T86" i="1"/>
  <c r="S86" i="1"/>
  <c r="R86" i="1"/>
  <c r="Q86" i="1"/>
  <c r="P86" i="1"/>
  <c r="O86" i="1"/>
  <c r="N86" i="1"/>
  <c r="M86" i="1"/>
  <c r="L86" i="1"/>
  <c r="K86" i="1"/>
  <c r="J86" i="1"/>
  <c r="I86" i="1"/>
  <c r="H86" i="1"/>
  <c r="G86" i="1"/>
  <c r="F86" i="1"/>
  <c r="E86" i="1"/>
  <c r="D86" i="1"/>
  <c r="C86" i="1"/>
  <c r="B86" i="1"/>
  <c r="X85" i="1"/>
  <c r="W85" i="1"/>
  <c r="V85" i="1"/>
  <c r="U85" i="1"/>
  <c r="T85" i="1"/>
  <c r="S85" i="1"/>
  <c r="R85" i="1"/>
  <c r="Q85" i="1"/>
  <c r="P85" i="1"/>
  <c r="O85" i="1"/>
  <c r="N85" i="1"/>
  <c r="M85" i="1"/>
  <c r="L85" i="1"/>
  <c r="K85" i="1"/>
  <c r="J85" i="1"/>
  <c r="I85" i="1"/>
  <c r="H85" i="1"/>
  <c r="G85" i="1"/>
  <c r="F85" i="1"/>
  <c r="E85" i="1"/>
  <c r="D85" i="1"/>
  <c r="C85" i="1"/>
  <c r="B85" i="1"/>
  <c r="X84" i="1"/>
  <c r="W84" i="1"/>
  <c r="V84" i="1"/>
  <c r="U84" i="1"/>
  <c r="T84" i="1"/>
  <c r="S84" i="1"/>
  <c r="R84" i="1"/>
  <c r="Q84" i="1"/>
  <c r="P84" i="1"/>
  <c r="O84" i="1"/>
  <c r="N84" i="1"/>
  <c r="M84" i="1"/>
  <c r="L84" i="1"/>
  <c r="K84" i="1"/>
  <c r="J84" i="1"/>
  <c r="I84" i="1"/>
  <c r="H84" i="1"/>
  <c r="G84" i="1"/>
  <c r="F84" i="1"/>
  <c r="E84" i="1"/>
  <c r="D84" i="1"/>
  <c r="C84" i="1"/>
  <c r="B84" i="1"/>
  <c r="X83" i="1"/>
  <c r="W83" i="1"/>
  <c r="V83" i="1"/>
  <c r="U83" i="1"/>
  <c r="T83" i="1"/>
  <c r="S83" i="1"/>
  <c r="R83" i="1"/>
  <c r="Q83" i="1"/>
  <c r="P83" i="1"/>
  <c r="O83" i="1"/>
  <c r="N83" i="1"/>
  <c r="M83" i="1"/>
  <c r="L83" i="1"/>
  <c r="K83" i="1"/>
  <c r="J83" i="1"/>
  <c r="I83" i="1"/>
  <c r="H83" i="1"/>
  <c r="G83" i="1"/>
  <c r="F83" i="1"/>
  <c r="E83" i="1"/>
  <c r="D83" i="1"/>
  <c r="C83" i="1"/>
  <c r="B83" i="1"/>
  <c r="X82" i="1"/>
  <c r="W82" i="1"/>
  <c r="V82" i="1"/>
  <c r="U82" i="1"/>
  <c r="T82" i="1"/>
  <c r="S82" i="1"/>
  <c r="R82" i="1"/>
  <c r="Q82" i="1"/>
  <c r="P82" i="1"/>
  <c r="O82" i="1"/>
  <c r="N82" i="1"/>
  <c r="M82" i="1"/>
  <c r="L82" i="1"/>
  <c r="K82" i="1"/>
  <c r="J82" i="1"/>
  <c r="I82" i="1"/>
  <c r="H82" i="1"/>
  <c r="G82" i="1"/>
  <c r="F82" i="1"/>
  <c r="E82" i="1"/>
  <c r="D82" i="1"/>
  <c r="C82" i="1"/>
  <c r="B82" i="1"/>
  <c r="X81" i="1"/>
  <c r="W81" i="1"/>
  <c r="V81" i="1"/>
  <c r="U81" i="1"/>
  <c r="T81" i="1"/>
  <c r="S81" i="1"/>
  <c r="R81" i="1"/>
  <c r="Q81" i="1"/>
  <c r="P81" i="1"/>
  <c r="O81" i="1"/>
  <c r="N81" i="1"/>
  <c r="M81" i="1"/>
  <c r="L81" i="1"/>
  <c r="K81" i="1"/>
  <c r="J81" i="1"/>
  <c r="I81" i="1"/>
  <c r="H81" i="1"/>
  <c r="G81" i="1"/>
  <c r="F81" i="1"/>
  <c r="E81" i="1"/>
  <c r="D81" i="1"/>
  <c r="C81" i="1"/>
  <c r="B81" i="1"/>
  <c r="X80" i="1"/>
  <c r="W80" i="1"/>
  <c r="V80" i="1"/>
  <c r="U80" i="1"/>
  <c r="T80" i="1"/>
  <c r="S80" i="1"/>
  <c r="R80" i="1"/>
  <c r="Q80" i="1"/>
  <c r="P80" i="1"/>
  <c r="O80" i="1"/>
  <c r="N80" i="1"/>
  <c r="M80" i="1"/>
  <c r="L80" i="1"/>
  <c r="K80" i="1"/>
  <c r="J80" i="1"/>
  <c r="I80" i="1"/>
  <c r="H80" i="1"/>
  <c r="G80" i="1"/>
  <c r="F80" i="1"/>
  <c r="E80" i="1"/>
  <c r="D80" i="1"/>
  <c r="C80" i="1"/>
  <c r="B80" i="1"/>
  <c r="X79" i="1"/>
  <c r="W79" i="1"/>
  <c r="V79" i="1"/>
  <c r="U79" i="1"/>
  <c r="T79" i="1"/>
  <c r="S79" i="1"/>
  <c r="R79" i="1"/>
  <c r="Q79" i="1"/>
  <c r="P79" i="1"/>
  <c r="O79" i="1"/>
  <c r="N79" i="1"/>
  <c r="M79" i="1"/>
  <c r="L79" i="1"/>
  <c r="K79" i="1"/>
  <c r="J79" i="1"/>
  <c r="I79" i="1"/>
  <c r="H79" i="1"/>
  <c r="G79" i="1"/>
  <c r="F79" i="1"/>
  <c r="E79" i="1"/>
  <c r="D79" i="1"/>
  <c r="C79" i="1"/>
  <c r="B79" i="1"/>
  <c r="X78" i="1"/>
  <c r="W78" i="1"/>
  <c r="V78" i="1"/>
  <c r="U78" i="1"/>
  <c r="T78" i="1"/>
  <c r="S78" i="1"/>
  <c r="R78" i="1"/>
  <c r="Q78" i="1"/>
  <c r="P78" i="1"/>
  <c r="O78" i="1"/>
  <c r="N78" i="1"/>
  <c r="M78" i="1"/>
  <c r="L78" i="1"/>
  <c r="K78" i="1"/>
  <c r="J78" i="1"/>
  <c r="I78" i="1"/>
  <c r="H78" i="1"/>
  <c r="G78" i="1"/>
  <c r="F78" i="1"/>
  <c r="E78" i="1"/>
  <c r="D78" i="1"/>
  <c r="C78" i="1"/>
  <c r="B78" i="1"/>
  <c r="X77" i="1"/>
  <c r="W77" i="1"/>
  <c r="V77" i="1"/>
  <c r="U77" i="1"/>
  <c r="T77" i="1"/>
  <c r="S77" i="1"/>
  <c r="R77" i="1"/>
  <c r="Q77" i="1"/>
  <c r="P77" i="1"/>
  <c r="O77" i="1"/>
  <c r="N77" i="1"/>
  <c r="M77" i="1"/>
  <c r="L77" i="1"/>
  <c r="K77" i="1"/>
  <c r="J77" i="1"/>
  <c r="I77" i="1"/>
  <c r="H77" i="1"/>
  <c r="G77" i="1"/>
  <c r="F77" i="1"/>
  <c r="E77" i="1"/>
  <c r="D77" i="1"/>
  <c r="C77" i="1"/>
  <c r="B77" i="1"/>
  <c r="X76" i="1"/>
  <c r="W76" i="1"/>
  <c r="V76" i="1"/>
  <c r="U76" i="1"/>
  <c r="T76" i="1"/>
  <c r="S76" i="1"/>
  <c r="R76" i="1"/>
  <c r="Q76" i="1"/>
  <c r="P76" i="1"/>
  <c r="O76" i="1"/>
  <c r="N76" i="1"/>
  <c r="M76" i="1"/>
  <c r="L76" i="1"/>
  <c r="K76" i="1"/>
  <c r="J76" i="1"/>
  <c r="I76" i="1"/>
  <c r="H76" i="1"/>
  <c r="G76" i="1"/>
  <c r="F76" i="1"/>
  <c r="E76" i="1"/>
  <c r="D76" i="1"/>
  <c r="C76" i="1"/>
  <c r="B76" i="1"/>
  <c r="X75" i="1"/>
  <c r="W75" i="1"/>
  <c r="V75" i="1"/>
  <c r="U75" i="1"/>
  <c r="T75" i="1"/>
  <c r="S75" i="1"/>
  <c r="R75" i="1"/>
  <c r="Q75" i="1"/>
  <c r="P75" i="1"/>
  <c r="O75" i="1"/>
  <c r="N75" i="1"/>
  <c r="M75" i="1"/>
  <c r="L75" i="1"/>
  <c r="K75" i="1"/>
  <c r="J75" i="1"/>
  <c r="I75" i="1"/>
  <c r="H75" i="1"/>
  <c r="G75" i="1"/>
  <c r="F75" i="1"/>
  <c r="E75" i="1"/>
  <c r="D75" i="1"/>
  <c r="C75" i="1"/>
  <c r="B75" i="1"/>
  <c r="X74" i="1"/>
  <c r="W74" i="1"/>
  <c r="V74" i="1"/>
  <c r="U74" i="1"/>
  <c r="T74" i="1"/>
  <c r="S74" i="1"/>
  <c r="R74" i="1"/>
  <c r="Q74" i="1"/>
  <c r="P74" i="1"/>
  <c r="O74" i="1"/>
  <c r="N74" i="1"/>
  <c r="M74" i="1"/>
  <c r="L74" i="1"/>
  <c r="K74" i="1"/>
  <c r="J74" i="1"/>
  <c r="I74" i="1"/>
  <c r="H74" i="1"/>
  <c r="G74" i="1"/>
  <c r="F74" i="1"/>
  <c r="E74" i="1"/>
  <c r="D74" i="1"/>
  <c r="C74" i="1"/>
  <c r="B74" i="1"/>
  <c r="X73" i="1"/>
  <c r="W73" i="1"/>
  <c r="V73" i="1"/>
  <c r="U73" i="1"/>
  <c r="T73" i="1"/>
  <c r="S73" i="1"/>
  <c r="R73" i="1"/>
  <c r="Q73" i="1"/>
  <c r="P73" i="1"/>
  <c r="O73" i="1"/>
  <c r="N73" i="1"/>
  <c r="M73" i="1"/>
  <c r="L73" i="1"/>
  <c r="K73" i="1"/>
  <c r="J73" i="1"/>
  <c r="I73" i="1"/>
  <c r="H73" i="1"/>
  <c r="G73" i="1"/>
  <c r="F73" i="1"/>
  <c r="E73" i="1"/>
  <c r="D73" i="1"/>
  <c r="C73" i="1"/>
  <c r="B73" i="1"/>
  <c r="X72" i="1"/>
  <c r="W72" i="1"/>
  <c r="V72" i="1"/>
  <c r="U72" i="1"/>
  <c r="T72" i="1"/>
  <c r="S72" i="1"/>
  <c r="R72" i="1"/>
  <c r="Q72" i="1"/>
  <c r="P72" i="1"/>
  <c r="O72" i="1"/>
  <c r="N72" i="1"/>
  <c r="M72" i="1"/>
  <c r="L72" i="1"/>
  <c r="K72" i="1"/>
  <c r="J72" i="1"/>
  <c r="I72" i="1"/>
  <c r="H72" i="1"/>
  <c r="G72" i="1"/>
  <c r="F72" i="1"/>
  <c r="E72" i="1"/>
  <c r="D72" i="1"/>
  <c r="C72" i="1"/>
  <c r="B72" i="1"/>
  <c r="X71" i="1"/>
  <c r="W71" i="1"/>
  <c r="V71" i="1"/>
  <c r="U71" i="1"/>
  <c r="T71" i="1"/>
  <c r="S71" i="1"/>
  <c r="R71" i="1"/>
  <c r="Q71" i="1"/>
  <c r="P71" i="1"/>
  <c r="O71" i="1"/>
  <c r="N71" i="1"/>
  <c r="M71" i="1"/>
  <c r="L71" i="1"/>
  <c r="K71" i="1"/>
  <c r="J71" i="1"/>
  <c r="I71" i="1"/>
  <c r="H71" i="1"/>
  <c r="G71" i="1"/>
  <c r="F71" i="1"/>
  <c r="E71" i="1"/>
  <c r="D71" i="1"/>
  <c r="C71" i="1"/>
  <c r="B71" i="1"/>
  <c r="X70" i="1"/>
  <c r="W70" i="1"/>
  <c r="V70" i="1"/>
  <c r="U70" i="1"/>
  <c r="T70" i="1"/>
  <c r="S70" i="1"/>
  <c r="R70" i="1"/>
  <c r="Q70" i="1"/>
  <c r="P70" i="1"/>
  <c r="O70" i="1"/>
  <c r="N70" i="1"/>
  <c r="M70" i="1"/>
  <c r="L70" i="1"/>
  <c r="K70" i="1"/>
  <c r="J70" i="1"/>
  <c r="I70" i="1"/>
  <c r="H70" i="1"/>
  <c r="G70" i="1"/>
  <c r="F70" i="1"/>
  <c r="E70" i="1"/>
  <c r="D70" i="1"/>
  <c r="C70" i="1"/>
  <c r="B70" i="1"/>
  <c r="X69" i="1"/>
  <c r="W69" i="1"/>
  <c r="V69" i="1"/>
  <c r="U69" i="1"/>
  <c r="T69" i="1"/>
  <c r="S69" i="1"/>
  <c r="R69" i="1"/>
  <c r="Q69" i="1"/>
  <c r="P69" i="1"/>
  <c r="O69" i="1"/>
  <c r="N69" i="1"/>
  <c r="M69" i="1"/>
  <c r="L69" i="1"/>
  <c r="K69" i="1"/>
  <c r="J69" i="1"/>
  <c r="I69" i="1"/>
  <c r="H69" i="1"/>
  <c r="G69" i="1"/>
  <c r="F69" i="1"/>
  <c r="E69" i="1"/>
  <c r="D69" i="1"/>
  <c r="C69" i="1"/>
  <c r="B69" i="1"/>
  <c r="X68" i="1"/>
  <c r="W68" i="1"/>
  <c r="V68" i="1"/>
  <c r="U68" i="1"/>
  <c r="T68" i="1"/>
  <c r="S68" i="1"/>
  <c r="R68" i="1"/>
  <c r="Q68" i="1"/>
  <c r="P68" i="1"/>
  <c r="O68" i="1"/>
  <c r="N68" i="1"/>
  <c r="M68" i="1"/>
  <c r="L68" i="1"/>
  <c r="K68" i="1"/>
  <c r="J68" i="1"/>
  <c r="I68" i="1"/>
  <c r="H68" i="1"/>
  <c r="G68" i="1"/>
  <c r="F68" i="1"/>
  <c r="E68" i="1"/>
  <c r="D68" i="1"/>
  <c r="C68" i="1"/>
  <c r="B68" i="1"/>
  <c r="X67" i="1"/>
  <c r="W67" i="1"/>
  <c r="V67" i="1"/>
  <c r="U67" i="1"/>
  <c r="T67" i="1"/>
  <c r="S67" i="1"/>
  <c r="R67" i="1"/>
  <c r="Q67" i="1"/>
  <c r="P67" i="1"/>
  <c r="O67" i="1"/>
  <c r="N67" i="1"/>
  <c r="M67" i="1"/>
  <c r="L67" i="1"/>
  <c r="K67" i="1"/>
  <c r="J67" i="1"/>
  <c r="I67" i="1"/>
  <c r="H67" i="1"/>
  <c r="G67" i="1"/>
  <c r="F67" i="1"/>
  <c r="E67" i="1"/>
  <c r="D67" i="1"/>
  <c r="C67" i="1"/>
  <c r="B67" i="1"/>
  <c r="X66" i="1"/>
  <c r="W66" i="1"/>
  <c r="V66" i="1"/>
  <c r="U66" i="1"/>
  <c r="T66" i="1"/>
  <c r="S66" i="1"/>
  <c r="R66" i="1"/>
  <c r="Q66" i="1"/>
  <c r="P66" i="1"/>
  <c r="O66" i="1"/>
  <c r="N66" i="1"/>
  <c r="M66" i="1"/>
  <c r="L66" i="1"/>
  <c r="K66" i="1"/>
  <c r="J66" i="1"/>
  <c r="I66" i="1"/>
  <c r="H66" i="1"/>
  <c r="G66" i="1"/>
  <c r="F66" i="1"/>
  <c r="E66" i="1"/>
  <c r="D66" i="1"/>
  <c r="C66" i="1"/>
  <c r="B66" i="1"/>
  <c r="X65" i="1"/>
  <c r="W65" i="1"/>
  <c r="V65" i="1"/>
  <c r="U65" i="1"/>
  <c r="T65" i="1"/>
  <c r="S65" i="1"/>
  <c r="R65" i="1"/>
  <c r="Q65" i="1"/>
  <c r="P65" i="1"/>
  <c r="O65" i="1"/>
  <c r="N65" i="1"/>
  <c r="M65" i="1"/>
  <c r="L65" i="1"/>
  <c r="K65" i="1"/>
  <c r="J65" i="1"/>
  <c r="I65" i="1"/>
  <c r="H65" i="1"/>
  <c r="G65" i="1"/>
  <c r="F65" i="1"/>
  <c r="E65" i="1"/>
  <c r="D65" i="1"/>
  <c r="C65" i="1"/>
  <c r="B65" i="1"/>
  <c r="X64" i="1"/>
  <c r="W64" i="1"/>
  <c r="V64" i="1"/>
  <c r="U64" i="1"/>
  <c r="T64" i="1"/>
  <c r="S64" i="1"/>
  <c r="R64" i="1"/>
  <c r="Q64" i="1"/>
  <c r="P64" i="1"/>
  <c r="O64" i="1"/>
  <c r="N64" i="1"/>
  <c r="M64" i="1"/>
  <c r="L64" i="1"/>
  <c r="K64" i="1"/>
  <c r="J64" i="1"/>
  <c r="I64" i="1"/>
  <c r="H64" i="1"/>
  <c r="G64" i="1"/>
  <c r="F64" i="1"/>
  <c r="E64" i="1"/>
  <c r="D64" i="1"/>
  <c r="C64" i="1"/>
  <c r="B64" i="1"/>
  <c r="X63" i="1"/>
  <c r="W63" i="1"/>
  <c r="V63" i="1"/>
  <c r="U63" i="1"/>
  <c r="T63" i="1"/>
  <c r="S63" i="1"/>
  <c r="R63" i="1"/>
  <c r="Q63" i="1"/>
  <c r="P63" i="1"/>
  <c r="O63" i="1"/>
  <c r="N63" i="1"/>
  <c r="M63" i="1"/>
  <c r="L63" i="1"/>
  <c r="K63" i="1"/>
  <c r="J63" i="1"/>
  <c r="I63" i="1"/>
  <c r="H63" i="1"/>
  <c r="G63" i="1"/>
  <c r="F63" i="1"/>
  <c r="E63" i="1"/>
  <c r="D63" i="1"/>
  <c r="C63" i="1"/>
  <c r="B63" i="1"/>
  <c r="X62" i="1"/>
  <c r="W62" i="1"/>
  <c r="V62" i="1"/>
  <c r="U62" i="1"/>
  <c r="T62" i="1"/>
  <c r="S62" i="1"/>
  <c r="R62" i="1"/>
  <c r="Q62" i="1"/>
  <c r="P62" i="1"/>
  <c r="O62" i="1"/>
  <c r="N62" i="1"/>
  <c r="M62" i="1"/>
  <c r="L62" i="1"/>
  <c r="K62" i="1"/>
  <c r="J62" i="1"/>
  <c r="I62" i="1"/>
  <c r="H62" i="1"/>
  <c r="G62" i="1"/>
  <c r="F62" i="1"/>
  <c r="E62" i="1"/>
  <c r="D62" i="1"/>
  <c r="C62" i="1"/>
  <c r="B62" i="1"/>
  <c r="X61" i="1"/>
  <c r="W61" i="1"/>
  <c r="V61" i="1"/>
  <c r="U61" i="1"/>
  <c r="T61" i="1"/>
  <c r="S61" i="1"/>
  <c r="R61" i="1"/>
  <c r="Q61" i="1"/>
  <c r="P61" i="1"/>
  <c r="O61" i="1"/>
  <c r="N61" i="1"/>
  <c r="M61" i="1"/>
  <c r="L61" i="1"/>
  <c r="K61" i="1"/>
  <c r="J61" i="1"/>
  <c r="I61" i="1"/>
  <c r="H61" i="1"/>
  <c r="G61" i="1"/>
  <c r="F61" i="1"/>
  <c r="E61" i="1"/>
  <c r="D61" i="1"/>
  <c r="C61" i="1"/>
  <c r="B61" i="1"/>
  <c r="X60" i="1"/>
  <c r="W60" i="1"/>
  <c r="V60" i="1"/>
  <c r="U60" i="1"/>
  <c r="T60" i="1"/>
  <c r="S60" i="1"/>
  <c r="R60" i="1"/>
  <c r="Q60" i="1"/>
  <c r="P60" i="1"/>
  <c r="O60" i="1"/>
  <c r="N60" i="1"/>
  <c r="M60" i="1"/>
  <c r="L60" i="1"/>
  <c r="K60" i="1"/>
  <c r="J60" i="1"/>
  <c r="I60" i="1"/>
  <c r="H60" i="1"/>
  <c r="G60" i="1"/>
  <c r="F60" i="1"/>
  <c r="E60" i="1"/>
  <c r="D60" i="1"/>
  <c r="C60" i="1"/>
  <c r="B60" i="1"/>
  <c r="X59" i="1"/>
  <c r="W59" i="1"/>
  <c r="V59" i="1"/>
  <c r="U59" i="1"/>
  <c r="T59" i="1"/>
  <c r="S59" i="1"/>
  <c r="R59" i="1"/>
  <c r="Q59" i="1"/>
  <c r="P59" i="1"/>
  <c r="O59" i="1"/>
  <c r="N59" i="1"/>
  <c r="M59" i="1"/>
  <c r="L59" i="1"/>
  <c r="K59" i="1"/>
  <c r="J59" i="1"/>
  <c r="I59" i="1"/>
  <c r="H59" i="1"/>
  <c r="G59" i="1"/>
  <c r="F59" i="1"/>
  <c r="E59" i="1"/>
  <c r="D59" i="1"/>
  <c r="C59" i="1"/>
  <c r="B59" i="1"/>
  <c r="X58" i="1"/>
  <c r="W58" i="1"/>
  <c r="V58" i="1"/>
  <c r="U58" i="1"/>
  <c r="T58" i="1"/>
  <c r="S58" i="1"/>
  <c r="R58" i="1"/>
  <c r="Q58" i="1"/>
  <c r="P58" i="1"/>
  <c r="O58" i="1"/>
  <c r="N58" i="1"/>
  <c r="M58" i="1"/>
  <c r="L58" i="1"/>
  <c r="K58" i="1"/>
  <c r="J58" i="1"/>
  <c r="I58" i="1"/>
  <c r="H58" i="1"/>
  <c r="G58" i="1"/>
  <c r="F58" i="1"/>
  <c r="E58" i="1"/>
  <c r="D58" i="1"/>
  <c r="C58" i="1"/>
  <c r="B58" i="1"/>
  <c r="X57" i="1"/>
  <c r="W57" i="1"/>
  <c r="V57" i="1"/>
  <c r="U57" i="1"/>
  <c r="T57" i="1"/>
  <c r="S57" i="1"/>
  <c r="R57" i="1"/>
  <c r="Q57" i="1"/>
  <c r="P57" i="1"/>
  <c r="O57" i="1"/>
  <c r="N57" i="1"/>
  <c r="M57" i="1"/>
  <c r="L57" i="1"/>
  <c r="K57" i="1"/>
  <c r="J57" i="1"/>
  <c r="I57" i="1"/>
  <c r="H57" i="1"/>
  <c r="G57" i="1"/>
  <c r="F57" i="1"/>
  <c r="E57" i="1"/>
  <c r="D57" i="1"/>
  <c r="C57" i="1"/>
  <c r="B57" i="1"/>
  <c r="X56" i="1"/>
  <c r="W56" i="1"/>
  <c r="V56" i="1"/>
  <c r="U56" i="1"/>
  <c r="T56" i="1"/>
  <c r="S56" i="1"/>
  <c r="R56" i="1"/>
  <c r="Q56" i="1"/>
  <c r="P56" i="1"/>
  <c r="O56" i="1"/>
  <c r="N56" i="1"/>
  <c r="M56" i="1"/>
  <c r="L56" i="1"/>
  <c r="K56" i="1"/>
  <c r="J56" i="1"/>
  <c r="I56" i="1"/>
  <c r="H56" i="1"/>
  <c r="G56" i="1"/>
  <c r="F56" i="1"/>
  <c r="E56" i="1"/>
  <c r="D56" i="1"/>
  <c r="C56" i="1"/>
  <c r="B56" i="1"/>
  <c r="X55" i="1"/>
  <c r="W55" i="1"/>
  <c r="V55" i="1"/>
  <c r="U55" i="1"/>
  <c r="T55" i="1"/>
  <c r="S55" i="1"/>
  <c r="R55" i="1"/>
  <c r="Q55" i="1"/>
  <c r="P55" i="1"/>
  <c r="O55" i="1"/>
  <c r="N55" i="1"/>
  <c r="M55" i="1"/>
  <c r="L55" i="1"/>
  <c r="K55" i="1"/>
  <c r="J55" i="1"/>
  <c r="I55" i="1"/>
  <c r="H55" i="1"/>
  <c r="G55" i="1"/>
  <c r="F55" i="1"/>
  <c r="E55" i="1"/>
  <c r="D55" i="1"/>
  <c r="C55" i="1"/>
  <c r="B55" i="1"/>
  <c r="X54" i="1"/>
  <c r="W54" i="1"/>
  <c r="V54" i="1"/>
  <c r="U54" i="1"/>
  <c r="T54" i="1"/>
  <c r="S54" i="1"/>
  <c r="R54" i="1"/>
  <c r="Q54" i="1"/>
  <c r="P54" i="1"/>
  <c r="O54" i="1"/>
  <c r="N54" i="1"/>
  <c r="M54" i="1"/>
  <c r="L54" i="1"/>
  <c r="K54" i="1"/>
  <c r="J54" i="1"/>
  <c r="I54" i="1"/>
  <c r="H54" i="1"/>
  <c r="G54" i="1"/>
  <c r="F54" i="1"/>
  <c r="E54" i="1"/>
  <c r="D54" i="1"/>
  <c r="C54" i="1"/>
  <c r="B54" i="1"/>
  <c r="X53" i="1"/>
  <c r="W53" i="1"/>
  <c r="V53" i="1"/>
  <c r="U53" i="1"/>
  <c r="T53" i="1"/>
  <c r="S53" i="1"/>
  <c r="R53" i="1"/>
  <c r="Q53" i="1"/>
  <c r="P53" i="1"/>
  <c r="O53" i="1"/>
  <c r="N53" i="1"/>
  <c r="M53" i="1"/>
  <c r="L53" i="1"/>
  <c r="K53" i="1"/>
  <c r="J53" i="1"/>
  <c r="I53" i="1"/>
  <c r="H53" i="1"/>
  <c r="G53" i="1"/>
  <c r="F53" i="1"/>
  <c r="E53" i="1"/>
  <c r="D53" i="1"/>
  <c r="C53" i="1"/>
  <c r="B53" i="1"/>
  <c r="X52" i="1"/>
  <c r="W52" i="1"/>
  <c r="V52" i="1"/>
  <c r="U52" i="1"/>
  <c r="T52" i="1"/>
  <c r="S52" i="1"/>
  <c r="R52" i="1"/>
  <c r="Q52" i="1"/>
  <c r="P52" i="1"/>
  <c r="O52" i="1"/>
  <c r="N52" i="1"/>
  <c r="M52" i="1"/>
  <c r="L52" i="1"/>
  <c r="K52" i="1"/>
  <c r="J52" i="1"/>
  <c r="I52" i="1"/>
  <c r="H52" i="1"/>
  <c r="G52" i="1"/>
  <c r="F52" i="1"/>
  <c r="E52" i="1"/>
  <c r="D52" i="1"/>
  <c r="C52" i="1"/>
  <c r="B52" i="1"/>
  <c r="X51" i="1"/>
  <c r="W51" i="1"/>
  <c r="V51" i="1"/>
  <c r="U51" i="1"/>
  <c r="T51" i="1"/>
  <c r="S51" i="1"/>
  <c r="R51" i="1"/>
  <c r="Q51" i="1"/>
  <c r="P51" i="1"/>
  <c r="O51" i="1"/>
  <c r="N51" i="1"/>
  <c r="M51" i="1"/>
  <c r="L51" i="1"/>
  <c r="K51" i="1"/>
  <c r="J51" i="1"/>
  <c r="I51" i="1"/>
  <c r="H51" i="1"/>
  <c r="G51" i="1"/>
  <c r="F51" i="1"/>
  <c r="E51" i="1"/>
  <c r="D51" i="1"/>
  <c r="C51" i="1"/>
  <c r="B51" i="1"/>
  <c r="X50" i="1"/>
  <c r="W50" i="1"/>
  <c r="V50" i="1"/>
  <c r="U50" i="1"/>
  <c r="T50" i="1"/>
  <c r="S50" i="1"/>
  <c r="R50" i="1"/>
  <c r="Q50" i="1"/>
  <c r="P50" i="1"/>
  <c r="O50" i="1"/>
  <c r="N50" i="1"/>
  <c r="M50" i="1"/>
  <c r="L50" i="1"/>
  <c r="K50" i="1"/>
  <c r="J50" i="1"/>
  <c r="I50" i="1"/>
  <c r="H50" i="1"/>
  <c r="G50" i="1"/>
  <c r="F50" i="1"/>
  <c r="E50" i="1"/>
  <c r="D50" i="1"/>
  <c r="C50" i="1"/>
  <c r="B50" i="1"/>
  <c r="X49" i="1"/>
  <c r="W49" i="1"/>
  <c r="V49" i="1"/>
  <c r="U49" i="1"/>
  <c r="T49" i="1"/>
  <c r="S49" i="1"/>
  <c r="R49" i="1"/>
  <c r="Q49" i="1"/>
  <c r="P49" i="1"/>
  <c r="O49" i="1"/>
  <c r="N49" i="1"/>
  <c r="M49" i="1"/>
  <c r="L49" i="1"/>
  <c r="K49" i="1"/>
  <c r="J49" i="1"/>
  <c r="I49" i="1"/>
  <c r="H49" i="1"/>
  <c r="G49" i="1"/>
  <c r="F49" i="1"/>
  <c r="E49" i="1"/>
  <c r="D49" i="1"/>
  <c r="C49" i="1"/>
  <c r="B49" i="1"/>
  <c r="X48" i="1"/>
  <c r="W48" i="1"/>
  <c r="V48" i="1"/>
  <c r="U48" i="1"/>
  <c r="T48" i="1"/>
  <c r="S48" i="1"/>
  <c r="R48" i="1"/>
  <c r="Q48" i="1"/>
  <c r="P48" i="1"/>
  <c r="O48" i="1"/>
  <c r="N48" i="1"/>
  <c r="M48" i="1"/>
  <c r="L48" i="1"/>
  <c r="K48" i="1"/>
  <c r="J48" i="1"/>
  <c r="I48" i="1"/>
  <c r="H48" i="1"/>
  <c r="G48" i="1"/>
  <c r="F48" i="1"/>
  <c r="E48" i="1"/>
  <c r="D48" i="1"/>
  <c r="C48" i="1"/>
  <c r="B48" i="1"/>
  <c r="X47" i="1"/>
  <c r="W47" i="1"/>
  <c r="V47" i="1"/>
  <c r="U47" i="1"/>
  <c r="T47" i="1"/>
  <c r="S47" i="1"/>
  <c r="R47" i="1"/>
  <c r="Q47" i="1"/>
  <c r="P47" i="1"/>
  <c r="O47" i="1"/>
  <c r="N47" i="1"/>
  <c r="M47" i="1"/>
  <c r="L47" i="1"/>
  <c r="K47" i="1"/>
  <c r="J47" i="1"/>
  <c r="I47" i="1"/>
  <c r="H47" i="1"/>
  <c r="G47" i="1"/>
  <c r="F47" i="1"/>
  <c r="E47" i="1"/>
  <c r="D47" i="1"/>
  <c r="C47" i="1"/>
  <c r="B47" i="1"/>
  <c r="X46" i="1"/>
  <c r="W46" i="1"/>
  <c r="V46" i="1"/>
  <c r="U46" i="1"/>
  <c r="T46" i="1"/>
  <c r="S46" i="1"/>
  <c r="R46" i="1"/>
  <c r="Q46" i="1"/>
  <c r="P46" i="1"/>
  <c r="O46" i="1"/>
  <c r="N46" i="1"/>
  <c r="M46" i="1"/>
  <c r="L46" i="1"/>
  <c r="K46" i="1"/>
  <c r="J46" i="1"/>
  <c r="I46" i="1"/>
  <c r="H46" i="1"/>
  <c r="G46" i="1"/>
  <c r="F46" i="1"/>
  <c r="E46" i="1"/>
  <c r="D46" i="1"/>
  <c r="C46" i="1"/>
  <c r="B46" i="1"/>
  <c r="X45" i="1"/>
  <c r="W45" i="1"/>
  <c r="V45" i="1"/>
  <c r="U45" i="1"/>
  <c r="T45" i="1"/>
  <c r="S45" i="1"/>
  <c r="R45" i="1"/>
  <c r="Q45" i="1"/>
  <c r="P45" i="1"/>
  <c r="O45" i="1"/>
  <c r="N45" i="1"/>
  <c r="M45" i="1"/>
  <c r="L45" i="1"/>
  <c r="K45" i="1"/>
  <c r="J45" i="1"/>
  <c r="I45" i="1"/>
  <c r="H45" i="1"/>
  <c r="G45" i="1"/>
  <c r="F45" i="1"/>
  <c r="E45" i="1"/>
  <c r="D45" i="1"/>
  <c r="C45" i="1"/>
  <c r="B45" i="1"/>
  <c r="X44" i="1"/>
  <c r="W44" i="1"/>
  <c r="V44" i="1"/>
  <c r="U44" i="1"/>
  <c r="T44" i="1"/>
  <c r="S44" i="1"/>
  <c r="R44" i="1"/>
  <c r="Q44" i="1"/>
  <c r="P44" i="1"/>
  <c r="O44" i="1"/>
  <c r="N44" i="1"/>
  <c r="M44" i="1"/>
  <c r="L44" i="1"/>
  <c r="K44" i="1"/>
  <c r="J44" i="1"/>
  <c r="I44" i="1"/>
  <c r="H44" i="1"/>
  <c r="G44" i="1"/>
  <c r="F44" i="1"/>
  <c r="E44" i="1"/>
  <c r="D44" i="1"/>
  <c r="C44" i="1"/>
  <c r="B44" i="1"/>
  <c r="X43" i="1"/>
  <c r="W43" i="1"/>
  <c r="V43" i="1"/>
  <c r="U43" i="1"/>
  <c r="T43" i="1"/>
  <c r="S43" i="1"/>
  <c r="R43" i="1"/>
  <c r="Q43" i="1"/>
  <c r="P43" i="1"/>
  <c r="O43" i="1"/>
  <c r="N43" i="1"/>
  <c r="M43" i="1"/>
  <c r="L43" i="1"/>
  <c r="K43" i="1"/>
  <c r="J43" i="1"/>
  <c r="I43" i="1"/>
  <c r="H43" i="1"/>
  <c r="G43" i="1"/>
  <c r="F43" i="1"/>
  <c r="E43" i="1"/>
  <c r="D43" i="1"/>
  <c r="C43" i="1"/>
  <c r="B43" i="1"/>
  <c r="X42" i="1"/>
  <c r="W42" i="1"/>
  <c r="V42" i="1"/>
  <c r="U42" i="1"/>
  <c r="T42" i="1"/>
  <c r="S42" i="1"/>
  <c r="R42" i="1"/>
  <c r="Q42" i="1"/>
  <c r="P42" i="1"/>
  <c r="O42" i="1"/>
  <c r="N42" i="1"/>
  <c r="M42" i="1"/>
  <c r="L42" i="1"/>
  <c r="K42" i="1"/>
  <c r="J42" i="1"/>
  <c r="I42" i="1"/>
  <c r="H42" i="1"/>
  <c r="G42" i="1"/>
  <c r="F42" i="1"/>
  <c r="E42" i="1"/>
  <c r="D42" i="1"/>
  <c r="C42" i="1"/>
  <c r="B42" i="1"/>
  <c r="X41" i="1"/>
  <c r="W41" i="1"/>
  <c r="V41" i="1"/>
  <c r="U41" i="1"/>
  <c r="T41" i="1"/>
  <c r="S41" i="1"/>
  <c r="R41" i="1"/>
  <c r="Q41" i="1"/>
  <c r="P41" i="1"/>
  <c r="O41" i="1"/>
  <c r="N41" i="1"/>
  <c r="M41" i="1"/>
  <c r="L41" i="1"/>
  <c r="K41" i="1"/>
  <c r="J41" i="1"/>
  <c r="I41" i="1"/>
  <c r="H41" i="1"/>
  <c r="G41" i="1"/>
  <c r="F41" i="1"/>
  <c r="E41" i="1"/>
  <c r="D41" i="1"/>
  <c r="C41" i="1"/>
  <c r="B41" i="1"/>
  <c r="X40" i="1"/>
  <c r="W40" i="1"/>
  <c r="V40" i="1"/>
  <c r="U40" i="1"/>
  <c r="T40" i="1"/>
  <c r="S40" i="1"/>
  <c r="R40" i="1"/>
  <c r="Q40" i="1"/>
  <c r="P40" i="1"/>
  <c r="O40" i="1"/>
  <c r="N40" i="1"/>
  <c r="M40" i="1"/>
  <c r="L40" i="1"/>
  <c r="K40" i="1"/>
  <c r="J40" i="1"/>
  <c r="I40" i="1"/>
  <c r="H40" i="1"/>
  <c r="G40" i="1"/>
  <c r="F40" i="1"/>
  <c r="E40" i="1"/>
  <c r="D40" i="1"/>
  <c r="C40" i="1"/>
  <c r="B40" i="1"/>
  <c r="X39" i="1"/>
  <c r="W39" i="1"/>
  <c r="V39" i="1"/>
  <c r="U39" i="1"/>
  <c r="T39" i="1"/>
  <c r="S39" i="1"/>
  <c r="R39" i="1"/>
  <c r="Q39" i="1"/>
  <c r="P39" i="1"/>
  <c r="O39" i="1"/>
  <c r="N39" i="1"/>
  <c r="M39" i="1"/>
  <c r="L39" i="1"/>
  <c r="K39" i="1"/>
  <c r="J39" i="1"/>
  <c r="I39" i="1"/>
  <c r="H39" i="1"/>
  <c r="G39" i="1"/>
  <c r="F39" i="1"/>
  <c r="E39" i="1"/>
  <c r="D39" i="1"/>
  <c r="C39" i="1"/>
  <c r="B39" i="1"/>
  <c r="X38" i="1"/>
  <c r="W38" i="1"/>
  <c r="V38" i="1"/>
  <c r="U38" i="1"/>
  <c r="T38" i="1"/>
  <c r="S38" i="1"/>
  <c r="R38" i="1"/>
  <c r="Q38" i="1"/>
  <c r="P38" i="1"/>
  <c r="O38" i="1"/>
  <c r="N38" i="1"/>
  <c r="M38" i="1"/>
  <c r="L38" i="1"/>
  <c r="K38" i="1"/>
  <c r="J38" i="1"/>
  <c r="I38" i="1"/>
  <c r="H38" i="1"/>
  <c r="G38" i="1"/>
  <c r="F38" i="1"/>
  <c r="E38" i="1"/>
  <c r="D38" i="1"/>
  <c r="C38" i="1"/>
  <c r="B38" i="1"/>
  <c r="X37" i="1"/>
  <c r="W37" i="1"/>
  <c r="V37" i="1"/>
  <c r="U37" i="1"/>
  <c r="T37" i="1"/>
  <c r="S37" i="1"/>
  <c r="R37" i="1"/>
  <c r="Q37" i="1"/>
  <c r="P37" i="1"/>
  <c r="O37" i="1"/>
  <c r="N37" i="1"/>
  <c r="M37" i="1"/>
  <c r="L37" i="1"/>
  <c r="K37" i="1"/>
  <c r="J37" i="1"/>
  <c r="I37" i="1"/>
  <c r="H37" i="1"/>
  <c r="G37" i="1"/>
  <c r="F37" i="1"/>
  <c r="E37" i="1"/>
  <c r="D37" i="1"/>
  <c r="C37" i="1"/>
  <c r="B37" i="1"/>
  <c r="X36" i="1"/>
  <c r="W36" i="1"/>
  <c r="V36" i="1"/>
  <c r="U36" i="1"/>
  <c r="T36" i="1"/>
  <c r="S36" i="1"/>
  <c r="R36" i="1"/>
  <c r="Q36" i="1"/>
  <c r="P36" i="1"/>
  <c r="O36" i="1"/>
  <c r="N36" i="1"/>
  <c r="M36" i="1"/>
  <c r="L36" i="1"/>
  <c r="K36" i="1"/>
  <c r="J36" i="1"/>
  <c r="I36" i="1"/>
  <c r="H36" i="1"/>
  <c r="G36" i="1"/>
  <c r="F36" i="1"/>
  <c r="E36" i="1"/>
  <c r="D36" i="1"/>
  <c r="C36" i="1"/>
  <c r="B36" i="1"/>
  <c r="X35" i="1"/>
  <c r="W35" i="1"/>
  <c r="V35" i="1"/>
  <c r="U35" i="1"/>
  <c r="T35" i="1"/>
  <c r="S35" i="1"/>
  <c r="R35" i="1"/>
  <c r="Q35" i="1"/>
  <c r="P35" i="1"/>
  <c r="O35" i="1"/>
  <c r="N35" i="1"/>
  <c r="M35" i="1"/>
  <c r="L35" i="1"/>
  <c r="K35" i="1"/>
  <c r="J35" i="1"/>
  <c r="I35" i="1"/>
  <c r="H35" i="1"/>
  <c r="G35" i="1"/>
  <c r="F35" i="1"/>
  <c r="E35" i="1"/>
  <c r="D35" i="1"/>
  <c r="C35" i="1"/>
  <c r="B35" i="1"/>
  <c r="X34" i="1"/>
  <c r="W34" i="1"/>
  <c r="V34" i="1"/>
  <c r="U34" i="1"/>
  <c r="T34" i="1"/>
  <c r="S34" i="1"/>
  <c r="R34" i="1"/>
  <c r="Q34" i="1"/>
  <c r="P34" i="1"/>
  <c r="O34" i="1"/>
  <c r="N34" i="1"/>
  <c r="M34" i="1"/>
  <c r="L34" i="1"/>
  <c r="K34" i="1"/>
  <c r="J34" i="1"/>
  <c r="I34" i="1"/>
  <c r="H34" i="1"/>
  <c r="G34" i="1"/>
  <c r="F34" i="1"/>
  <c r="E34" i="1"/>
  <c r="D34" i="1"/>
  <c r="C34" i="1"/>
  <c r="B34" i="1"/>
  <c r="X33" i="1"/>
  <c r="W33" i="1"/>
  <c r="V33" i="1"/>
  <c r="U33" i="1"/>
  <c r="T33" i="1"/>
  <c r="S33" i="1"/>
  <c r="R33" i="1"/>
  <c r="Q33" i="1"/>
  <c r="P33" i="1"/>
  <c r="O33" i="1"/>
  <c r="N33" i="1"/>
  <c r="M33" i="1"/>
  <c r="L33" i="1"/>
  <c r="K33" i="1"/>
  <c r="J33" i="1"/>
  <c r="I33" i="1"/>
  <c r="H33" i="1"/>
  <c r="G33" i="1"/>
  <c r="F33" i="1"/>
  <c r="E33" i="1"/>
  <c r="D33" i="1"/>
  <c r="C33" i="1"/>
  <c r="B33" i="1"/>
  <c r="X32" i="1"/>
  <c r="W32" i="1"/>
  <c r="V32" i="1"/>
  <c r="U32" i="1"/>
  <c r="T32" i="1"/>
  <c r="S32" i="1"/>
  <c r="R32" i="1"/>
  <c r="Q32" i="1"/>
  <c r="P32" i="1"/>
  <c r="O32" i="1"/>
  <c r="N32" i="1"/>
  <c r="M32" i="1"/>
  <c r="L32" i="1"/>
  <c r="K32" i="1"/>
  <c r="J32" i="1"/>
  <c r="I32" i="1"/>
  <c r="H32" i="1"/>
  <c r="G32" i="1"/>
  <c r="F32" i="1"/>
  <c r="E32" i="1"/>
  <c r="D32" i="1"/>
  <c r="C32" i="1"/>
  <c r="B32" i="1"/>
  <c r="X31" i="1"/>
  <c r="W31" i="1"/>
  <c r="V31" i="1"/>
  <c r="U31" i="1"/>
  <c r="T31" i="1"/>
  <c r="S31" i="1"/>
  <c r="R31" i="1"/>
  <c r="Q31" i="1"/>
  <c r="P31" i="1"/>
  <c r="O31" i="1"/>
  <c r="N31" i="1"/>
  <c r="M31" i="1"/>
  <c r="L31" i="1"/>
  <c r="K31" i="1"/>
  <c r="J31" i="1"/>
  <c r="I31" i="1"/>
  <c r="H31" i="1"/>
  <c r="G31" i="1"/>
  <c r="F31" i="1"/>
  <c r="E31" i="1"/>
  <c r="D31" i="1"/>
  <c r="C31" i="1"/>
  <c r="B31" i="1"/>
  <c r="X30" i="1"/>
  <c r="W30" i="1"/>
  <c r="V30" i="1"/>
  <c r="U30" i="1"/>
  <c r="T30" i="1"/>
  <c r="S30" i="1"/>
  <c r="R30" i="1"/>
  <c r="Q30" i="1"/>
  <c r="P30" i="1"/>
  <c r="O30" i="1"/>
  <c r="N30" i="1"/>
  <c r="M30" i="1"/>
  <c r="L30" i="1"/>
  <c r="K30" i="1"/>
  <c r="J30" i="1"/>
  <c r="I30" i="1"/>
  <c r="H30" i="1"/>
  <c r="G30" i="1"/>
  <c r="F30" i="1"/>
  <c r="E30" i="1"/>
  <c r="D30" i="1"/>
  <c r="C30" i="1"/>
  <c r="B30" i="1"/>
  <c r="X29" i="1"/>
  <c r="W29" i="1"/>
  <c r="V29" i="1"/>
  <c r="U29" i="1"/>
  <c r="T29" i="1"/>
  <c r="S29" i="1"/>
  <c r="R29" i="1"/>
  <c r="Q29" i="1"/>
  <c r="P29" i="1"/>
  <c r="O29" i="1"/>
  <c r="N29" i="1"/>
  <c r="M29" i="1"/>
  <c r="L29" i="1"/>
  <c r="K29" i="1"/>
  <c r="J29" i="1"/>
  <c r="I29" i="1"/>
  <c r="H29" i="1"/>
  <c r="G29" i="1"/>
  <c r="F29" i="1"/>
  <c r="E29" i="1"/>
  <c r="D29" i="1"/>
  <c r="C29" i="1"/>
  <c r="B29" i="1"/>
  <c r="X28" i="1"/>
  <c r="W28" i="1"/>
  <c r="V28" i="1"/>
  <c r="U28" i="1"/>
  <c r="T28" i="1"/>
  <c r="S28" i="1"/>
  <c r="R28" i="1"/>
  <c r="Q28" i="1"/>
  <c r="P28" i="1"/>
  <c r="O28" i="1"/>
  <c r="N28" i="1"/>
  <c r="M28" i="1"/>
  <c r="L28" i="1"/>
  <c r="K28" i="1"/>
  <c r="J28" i="1"/>
  <c r="I28" i="1"/>
  <c r="H28" i="1"/>
  <c r="G28" i="1"/>
  <c r="F28" i="1"/>
  <c r="E28" i="1"/>
  <c r="D28" i="1"/>
  <c r="C28" i="1"/>
  <c r="B28" i="1"/>
  <c r="X27" i="1"/>
  <c r="W27" i="1"/>
  <c r="V27" i="1"/>
  <c r="U27" i="1"/>
  <c r="T27" i="1"/>
  <c r="S27" i="1"/>
  <c r="R27" i="1"/>
  <c r="Q27" i="1"/>
  <c r="P27" i="1"/>
  <c r="O27" i="1"/>
  <c r="N27" i="1"/>
  <c r="M27" i="1"/>
  <c r="L27" i="1"/>
  <c r="K27" i="1"/>
  <c r="J27" i="1"/>
  <c r="I27" i="1"/>
  <c r="H27" i="1"/>
  <c r="G27" i="1"/>
  <c r="F27" i="1"/>
  <c r="E27" i="1"/>
  <c r="D27" i="1"/>
  <c r="C27" i="1"/>
  <c r="B27" i="1"/>
  <c r="X26" i="1"/>
  <c r="W26" i="1"/>
  <c r="V26" i="1"/>
  <c r="U26" i="1"/>
  <c r="T26" i="1"/>
  <c r="S26" i="1"/>
  <c r="R26" i="1"/>
  <c r="Q26" i="1"/>
  <c r="P26" i="1"/>
  <c r="O26" i="1"/>
  <c r="N26" i="1"/>
  <c r="M26" i="1"/>
  <c r="L26" i="1"/>
  <c r="K26" i="1"/>
  <c r="J26" i="1"/>
  <c r="I26" i="1"/>
  <c r="H26" i="1"/>
  <c r="G26" i="1"/>
  <c r="F26" i="1"/>
  <c r="E26" i="1"/>
  <c r="D26" i="1"/>
  <c r="C26" i="1"/>
  <c r="B26" i="1"/>
  <c r="X25" i="1"/>
  <c r="W25" i="1"/>
  <c r="V25" i="1"/>
  <c r="U25" i="1"/>
  <c r="T25" i="1"/>
  <c r="S25" i="1"/>
  <c r="R25" i="1"/>
  <c r="Q25" i="1"/>
  <c r="P25" i="1"/>
  <c r="O25" i="1"/>
  <c r="N25" i="1"/>
  <c r="M25" i="1"/>
  <c r="L25" i="1"/>
  <c r="K25" i="1"/>
  <c r="J25" i="1"/>
  <c r="I25" i="1"/>
  <c r="H25" i="1"/>
  <c r="G25" i="1"/>
  <c r="F25" i="1"/>
  <c r="E25" i="1"/>
  <c r="D25" i="1"/>
  <c r="C25" i="1"/>
  <c r="B25" i="1"/>
  <c r="X24" i="1"/>
  <c r="W24" i="1"/>
  <c r="V24" i="1"/>
  <c r="U24" i="1"/>
  <c r="T24" i="1"/>
  <c r="S24" i="1"/>
  <c r="R24" i="1"/>
  <c r="Q24" i="1"/>
  <c r="P24" i="1"/>
  <c r="O24" i="1"/>
  <c r="N24" i="1"/>
  <c r="M24" i="1"/>
  <c r="L24" i="1"/>
  <c r="K24" i="1"/>
  <c r="J24" i="1"/>
  <c r="I24" i="1"/>
  <c r="H24" i="1"/>
  <c r="G24" i="1"/>
  <c r="F24" i="1"/>
  <c r="E24" i="1"/>
  <c r="D24" i="1"/>
  <c r="C24" i="1"/>
  <c r="B24" i="1"/>
  <c r="X23" i="1"/>
  <c r="W23" i="1"/>
  <c r="V23" i="1"/>
  <c r="U23" i="1"/>
  <c r="T23" i="1"/>
  <c r="S23" i="1"/>
  <c r="R23" i="1"/>
  <c r="Q23" i="1"/>
  <c r="P23" i="1"/>
  <c r="O23" i="1"/>
  <c r="N23" i="1"/>
  <c r="M23" i="1"/>
  <c r="L23" i="1"/>
  <c r="K23" i="1"/>
  <c r="J23" i="1"/>
  <c r="I23" i="1"/>
  <c r="H23" i="1"/>
  <c r="G23" i="1"/>
  <c r="F23" i="1"/>
  <c r="E23" i="1"/>
  <c r="D23" i="1"/>
  <c r="C23" i="1"/>
  <c r="B23" i="1"/>
  <c r="X22" i="1"/>
  <c r="W22" i="1"/>
  <c r="V22" i="1"/>
  <c r="U22" i="1"/>
  <c r="T22" i="1"/>
  <c r="S22" i="1"/>
  <c r="R22" i="1"/>
  <c r="Q22" i="1"/>
  <c r="P22" i="1"/>
  <c r="O22" i="1"/>
  <c r="N22" i="1"/>
  <c r="M22" i="1"/>
  <c r="L22" i="1"/>
  <c r="K22" i="1"/>
  <c r="J22" i="1"/>
  <c r="I22" i="1"/>
  <c r="H22" i="1"/>
  <c r="G22" i="1"/>
  <c r="F22" i="1"/>
  <c r="E22" i="1"/>
  <c r="D22" i="1"/>
  <c r="C22" i="1"/>
  <c r="B22" i="1"/>
  <c r="X21" i="1"/>
  <c r="W21" i="1"/>
  <c r="V21" i="1"/>
  <c r="U21" i="1"/>
  <c r="T21" i="1"/>
  <c r="S21" i="1"/>
  <c r="R21" i="1"/>
  <c r="Q21" i="1"/>
  <c r="P21" i="1"/>
  <c r="O21" i="1"/>
  <c r="N21" i="1"/>
  <c r="M21" i="1"/>
  <c r="L21" i="1"/>
  <c r="K21" i="1"/>
  <c r="J21" i="1"/>
  <c r="I21" i="1"/>
  <c r="H21" i="1"/>
  <c r="G21" i="1"/>
  <c r="F21" i="1"/>
  <c r="E21" i="1"/>
  <c r="D21" i="1"/>
  <c r="C21" i="1"/>
  <c r="B21" i="1"/>
  <c r="X20" i="1"/>
  <c r="W20" i="1"/>
  <c r="V20" i="1"/>
  <c r="U20" i="1"/>
  <c r="T20" i="1"/>
  <c r="S20" i="1"/>
  <c r="R20" i="1"/>
  <c r="Q20" i="1"/>
  <c r="P20" i="1"/>
  <c r="O20" i="1"/>
  <c r="N20" i="1"/>
  <c r="M20" i="1"/>
  <c r="L20" i="1"/>
  <c r="K20" i="1"/>
  <c r="J20" i="1"/>
  <c r="I20" i="1"/>
  <c r="H20" i="1"/>
  <c r="G20" i="1"/>
  <c r="F20" i="1"/>
  <c r="E20" i="1"/>
  <c r="D20" i="1"/>
  <c r="C20" i="1"/>
  <c r="B20" i="1"/>
  <c r="X19" i="1"/>
  <c r="W19" i="1"/>
  <c r="V19" i="1"/>
  <c r="U19" i="1"/>
  <c r="T19" i="1"/>
  <c r="S19" i="1"/>
  <c r="R19" i="1"/>
  <c r="Q19" i="1"/>
  <c r="P19" i="1"/>
  <c r="O19" i="1"/>
  <c r="N19" i="1"/>
  <c r="M19" i="1"/>
  <c r="L19" i="1"/>
  <c r="K19" i="1"/>
  <c r="J19" i="1"/>
  <c r="I19" i="1"/>
  <c r="H19" i="1"/>
  <c r="G19" i="1"/>
  <c r="F19" i="1"/>
  <c r="E19" i="1"/>
  <c r="D19" i="1"/>
  <c r="C19" i="1"/>
  <c r="B19" i="1"/>
  <c r="X18" i="1"/>
  <c r="W18" i="1"/>
  <c r="V18" i="1"/>
  <c r="U18" i="1"/>
  <c r="T18" i="1"/>
  <c r="S18" i="1"/>
  <c r="R18" i="1"/>
  <c r="Q18" i="1"/>
  <c r="P18" i="1"/>
  <c r="O18" i="1"/>
  <c r="N18" i="1"/>
  <c r="M18" i="1"/>
  <c r="L18" i="1"/>
  <c r="K18" i="1"/>
  <c r="J18" i="1"/>
  <c r="I18" i="1"/>
  <c r="H18" i="1"/>
  <c r="G18" i="1"/>
  <c r="F18" i="1"/>
  <c r="E18" i="1"/>
  <c r="D18" i="1"/>
  <c r="C18" i="1"/>
  <c r="B18" i="1"/>
  <c r="X17" i="1"/>
  <c r="W17" i="1"/>
  <c r="V17" i="1"/>
  <c r="U17" i="1"/>
  <c r="T17" i="1"/>
  <c r="S17" i="1"/>
  <c r="R17" i="1"/>
  <c r="Q17" i="1"/>
  <c r="P17" i="1"/>
  <c r="O17" i="1"/>
  <c r="N17" i="1"/>
  <c r="M17" i="1"/>
  <c r="L17" i="1"/>
  <c r="K17" i="1"/>
  <c r="J17" i="1"/>
  <c r="I17" i="1"/>
  <c r="H17" i="1"/>
  <c r="G17" i="1"/>
  <c r="F17" i="1"/>
  <c r="E17" i="1"/>
  <c r="D17" i="1"/>
  <c r="C17" i="1"/>
  <c r="B17" i="1"/>
  <c r="X16" i="1"/>
  <c r="W16" i="1"/>
  <c r="V16" i="1"/>
  <c r="U16" i="1"/>
  <c r="T16" i="1"/>
  <c r="S16" i="1"/>
  <c r="R16" i="1"/>
  <c r="Q16" i="1"/>
  <c r="P16" i="1"/>
  <c r="O16" i="1"/>
  <c r="N16" i="1"/>
  <c r="M16" i="1"/>
  <c r="L16" i="1"/>
  <c r="K16" i="1"/>
  <c r="J16" i="1"/>
  <c r="I16" i="1"/>
  <c r="H16" i="1"/>
  <c r="G16" i="1"/>
  <c r="F16" i="1"/>
  <c r="E16" i="1"/>
  <c r="D16" i="1"/>
  <c r="C16" i="1"/>
  <c r="B16" i="1"/>
  <c r="X15" i="1"/>
  <c r="W15" i="1"/>
  <c r="V15" i="1"/>
  <c r="U15" i="1"/>
  <c r="T15" i="1"/>
  <c r="S15" i="1"/>
  <c r="R15" i="1"/>
  <c r="Q15" i="1"/>
  <c r="P15" i="1"/>
  <c r="O15" i="1"/>
  <c r="N15" i="1"/>
  <c r="M15" i="1"/>
  <c r="L15" i="1"/>
  <c r="K15" i="1"/>
  <c r="J15" i="1"/>
  <c r="I15" i="1"/>
  <c r="H15" i="1"/>
  <c r="G15" i="1"/>
  <c r="F15" i="1"/>
  <c r="E15" i="1"/>
  <c r="D15" i="1"/>
  <c r="C15" i="1"/>
  <c r="B15" i="1"/>
  <c r="X14" i="1"/>
  <c r="W14" i="1"/>
  <c r="V14" i="1"/>
  <c r="U14" i="1"/>
  <c r="T14" i="1"/>
  <c r="S14" i="1"/>
  <c r="R14" i="1"/>
  <c r="Q14" i="1"/>
  <c r="P14" i="1"/>
  <c r="O14" i="1"/>
  <c r="N14" i="1"/>
  <c r="M14" i="1"/>
  <c r="L14" i="1"/>
  <c r="K14" i="1"/>
  <c r="J14" i="1"/>
  <c r="I14" i="1"/>
  <c r="H14" i="1"/>
  <c r="G14" i="1"/>
  <c r="F14" i="1"/>
  <c r="E14" i="1"/>
  <c r="D14" i="1"/>
  <c r="C14" i="1"/>
  <c r="B14" i="1"/>
  <c r="X13" i="1"/>
  <c r="W13" i="1"/>
  <c r="V13" i="1"/>
  <c r="U13" i="1"/>
  <c r="T13" i="1"/>
  <c r="S13" i="1"/>
  <c r="R13" i="1"/>
  <c r="Q13" i="1"/>
  <c r="P13" i="1"/>
  <c r="O13" i="1"/>
  <c r="N13" i="1"/>
  <c r="M13" i="1"/>
  <c r="L13" i="1"/>
  <c r="K13" i="1"/>
  <c r="J13" i="1"/>
  <c r="I13" i="1"/>
  <c r="H13" i="1"/>
  <c r="G13" i="1"/>
  <c r="F13" i="1"/>
  <c r="E13" i="1"/>
  <c r="D13" i="1"/>
  <c r="C13" i="1"/>
  <c r="B13" i="1"/>
  <c r="X12" i="1"/>
  <c r="W12" i="1"/>
  <c r="V12" i="1"/>
  <c r="U12" i="1"/>
  <c r="T12" i="1"/>
  <c r="S12" i="1"/>
  <c r="R12" i="1"/>
  <c r="Q12" i="1"/>
  <c r="P12" i="1"/>
  <c r="O12" i="1"/>
  <c r="N12" i="1"/>
  <c r="M12" i="1"/>
  <c r="L12" i="1"/>
  <c r="K12" i="1"/>
  <c r="J12" i="1"/>
  <c r="I12" i="1"/>
  <c r="H12" i="1"/>
  <c r="G12" i="1"/>
  <c r="F12" i="1"/>
  <c r="E12" i="1"/>
  <c r="D12" i="1"/>
  <c r="C12" i="1"/>
  <c r="B12" i="1"/>
  <c r="X11" i="1"/>
  <c r="W11" i="1"/>
  <c r="V11" i="1"/>
  <c r="U11" i="1"/>
  <c r="T11" i="1"/>
  <c r="S11" i="1"/>
  <c r="R11" i="1"/>
  <c r="Q11" i="1"/>
  <c r="P11" i="1"/>
  <c r="O11" i="1"/>
  <c r="N11" i="1"/>
  <c r="M11" i="1"/>
  <c r="L11" i="1"/>
  <c r="K11" i="1"/>
  <c r="J11" i="1"/>
  <c r="I11" i="1"/>
  <c r="H11" i="1"/>
  <c r="G11" i="1"/>
  <c r="F11" i="1"/>
  <c r="E11" i="1"/>
  <c r="D11" i="1"/>
  <c r="C11" i="1"/>
  <c r="B11" i="1"/>
  <c r="X10" i="1"/>
  <c r="W10" i="1"/>
  <c r="V10" i="1"/>
  <c r="U10" i="1"/>
  <c r="T10" i="1"/>
  <c r="S10" i="1"/>
  <c r="R10" i="1"/>
  <c r="Q10" i="1"/>
  <c r="P10" i="1"/>
  <c r="O10" i="1"/>
  <c r="N10" i="1"/>
  <c r="M10" i="1"/>
  <c r="L10" i="1"/>
  <c r="K10" i="1"/>
  <c r="J10" i="1"/>
  <c r="I10" i="1"/>
  <c r="H10" i="1"/>
  <c r="G10" i="1"/>
  <c r="F10" i="1"/>
  <c r="E10" i="1"/>
  <c r="D10" i="1"/>
  <c r="C10" i="1"/>
  <c r="B10" i="1"/>
  <c r="X9" i="1"/>
  <c r="W9" i="1"/>
  <c r="V9" i="1"/>
  <c r="U9" i="1"/>
  <c r="T9" i="1"/>
  <c r="S9" i="1"/>
  <c r="R9" i="1"/>
  <c r="Q9" i="1"/>
  <c r="P9" i="1"/>
  <c r="O9" i="1"/>
  <c r="N9" i="1"/>
  <c r="M9" i="1"/>
  <c r="L9" i="1"/>
  <c r="K9" i="1"/>
  <c r="J9" i="1"/>
  <c r="I9" i="1"/>
  <c r="H9" i="1"/>
  <c r="G9" i="1"/>
  <c r="F9" i="1"/>
  <c r="E9" i="1"/>
  <c r="D9" i="1"/>
  <c r="C9" i="1"/>
  <c r="B9" i="1"/>
  <c r="X8" i="1"/>
  <c r="W8" i="1"/>
  <c r="V8" i="1"/>
  <c r="U8" i="1"/>
  <c r="T8" i="1"/>
  <c r="S8" i="1"/>
  <c r="R8" i="1"/>
  <c r="Q8" i="1"/>
  <c r="P8" i="1"/>
  <c r="O8" i="1"/>
  <c r="N8" i="1"/>
  <c r="M8" i="1"/>
  <c r="L8" i="1"/>
  <c r="K8" i="1"/>
  <c r="J8" i="1"/>
  <c r="I8" i="1"/>
  <c r="H8" i="1"/>
  <c r="G8" i="1"/>
  <c r="F8" i="1"/>
  <c r="E8" i="1"/>
  <c r="D8" i="1"/>
  <c r="C8" i="1"/>
  <c r="B8" i="1"/>
  <c r="X7" i="1"/>
  <c r="W7" i="1"/>
  <c r="V7" i="1"/>
  <c r="U7" i="1"/>
  <c r="T7" i="1"/>
  <c r="S7" i="1"/>
  <c r="R7" i="1"/>
  <c r="Q7" i="1"/>
  <c r="P7" i="1"/>
  <c r="O7" i="1"/>
  <c r="N7" i="1"/>
  <c r="M7" i="1"/>
  <c r="L7" i="1"/>
  <c r="K7" i="1"/>
  <c r="J7" i="1"/>
  <c r="I7" i="1"/>
  <c r="H7" i="1"/>
  <c r="G7" i="1"/>
  <c r="F7" i="1"/>
  <c r="E7" i="1"/>
  <c r="D7" i="1"/>
  <c r="C7" i="1"/>
  <c r="B7" i="1"/>
  <c r="X6" i="1"/>
  <c r="W6" i="1"/>
  <c r="V6" i="1"/>
  <c r="U6" i="1"/>
  <c r="T6" i="1"/>
  <c r="S6" i="1"/>
  <c r="R6" i="1"/>
  <c r="Q6" i="1"/>
  <c r="P6" i="1"/>
  <c r="O6" i="1"/>
  <c r="N6" i="1"/>
  <c r="M6" i="1"/>
  <c r="L6" i="1"/>
  <c r="K6" i="1"/>
  <c r="J6" i="1"/>
  <c r="I6" i="1"/>
  <c r="H6" i="1"/>
  <c r="G6" i="1"/>
  <c r="F6" i="1"/>
  <c r="E6" i="1"/>
  <c r="D6" i="1"/>
  <c r="C6" i="1"/>
  <c r="B6" i="1"/>
  <c r="X5" i="1"/>
  <c r="W5" i="1"/>
  <c r="V5" i="1"/>
  <c r="U5" i="1"/>
  <c r="T5" i="1"/>
  <c r="S5" i="1"/>
  <c r="R5" i="1"/>
  <c r="Q5" i="1"/>
  <c r="P5" i="1"/>
  <c r="O5" i="1"/>
  <c r="N5" i="1"/>
  <c r="M5" i="1"/>
  <c r="L5" i="1"/>
  <c r="K5" i="1"/>
  <c r="J5" i="1"/>
  <c r="I5" i="1"/>
  <c r="H5" i="1"/>
  <c r="G5" i="1"/>
  <c r="F5" i="1"/>
  <c r="E5" i="1"/>
  <c r="D5" i="1"/>
  <c r="C5" i="1"/>
  <c r="B5" i="1"/>
  <c r="X4" i="1"/>
  <c r="W4" i="1"/>
  <c r="V4" i="1"/>
  <c r="U4" i="1"/>
  <c r="T4" i="1"/>
  <c r="S4" i="1"/>
  <c r="R4" i="1"/>
  <c r="Q4" i="1"/>
  <c r="P4" i="1"/>
  <c r="O4" i="1"/>
  <c r="N4" i="1"/>
  <c r="M4" i="1"/>
  <c r="L4" i="1"/>
  <c r="K4" i="1"/>
  <c r="J4" i="1"/>
  <c r="I4" i="1"/>
  <c r="H4" i="1"/>
  <c r="G4" i="1"/>
  <c r="F4" i="1"/>
  <c r="E4" i="1"/>
  <c r="D4" i="1"/>
  <c r="C4" i="1"/>
  <c r="B4" i="1"/>
  <c r="X3" i="1"/>
  <c r="W3" i="1"/>
  <c r="V3" i="1"/>
  <c r="U3" i="1"/>
  <c r="T3" i="1"/>
  <c r="S3" i="1"/>
  <c r="R3" i="1"/>
  <c r="Q3" i="1"/>
  <c r="P3" i="1"/>
  <c r="O3" i="1"/>
  <c r="N3" i="1"/>
  <c r="M3" i="1"/>
  <c r="L3" i="1"/>
  <c r="K3" i="1"/>
  <c r="J3" i="1"/>
  <c r="I3" i="1"/>
  <c r="H3" i="1"/>
  <c r="G3" i="1"/>
  <c r="F3" i="1"/>
  <c r="E3" i="1"/>
  <c r="D3" i="1"/>
  <c r="C3" i="1"/>
  <c r="B3" i="1"/>
  <c r="X2" i="1"/>
  <c r="W2" i="1"/>
  <c r="V2" i="1"/>
  <c r="U2" i="1"/>
  <c r="T2" i="1"/>
  <c r="S2" i="1"/>
  <c r="R2" i="1"/>
  <c r="Q2" i="1"/>
  <c r="P2" i="1"/>
  <c r="O2" i="1"/>
  <c r="N2" i="1"/>
  <c r="M2" i="1"/>
  <c r="L2" i="1"/>
  <c r="K2" i="1"/>
  <c r="J2" i="1"/>
  <c r="I2" i="1"/>
  <c r="H2" i="1"/>
  <c r="G2" i="1"/>
  <c r="F2" i="1"/>
  <c r="E2" i="1"/>
  <c r="D2" i="1"/>
  <c r="C2" i="1"/>
  <c r="B2" i="1"/>
</calcChain>
</file>

<file path=xl/sharedStrings.xml><?xml version="1.0" encoding="utf-8"?>
<sst xmlns="http://schemas.openxmlformats.org/spreadsheetml/2006/main" count="298" uniqueCount="295">
  <si>
    <t>No DE PROCESO</t>
  </si>
  <si>
    <t>FUENTE</t>
  </si>
  <si>
    <t>SECOP II</t>
  </si>
  <si>
    <t>NOMBRE CONTRATISTA</t>
  </si>
  <si>
    <t>FECHA SUSCRIPCION
 (aaaa/mm/dd)</t>
  </si>
  <si>
    <t>OBJETO DEL CONTRATO</t>
  </si>
  <si>
    <t>PROFESIONAL/APOYO A LA GESTIÓN</t>
  </si>
  <si>
    <t>MODALIDAD DE SELECCIÓN</t>
  </si>
  <si>
    <t>TIPO DE CONTRATO</t>
  </si>
  <si>
    <t>DESCRIBA OTRA CLASE DE CONTRATO</t>
  </si>
  <si>
    <t>CODIGO UNSPSC</t>
  </si>
  <si>
    <t>HONORARIOS</t>
  </si>
  <si>
    <t>VALOR TOTAL DEL CONTRATO (SECOPII)</t>
  </si>
  <si>
    <t>CONTRATISTA : NATURALEZA</t>
  </si>
  <si>
    <t>CONTRATISTA:
 TIPO IDENTIFICACIÓN</t>
  </si>
  <si>
    <t>CONTRATISTA: NÚMERO DE IDENTIFICACIÓN</t>
  </si>
  <si>
    <t>CONTRATISTA : NÚMERO DEL NIT</t>
  </si>
  <si>
    <t>DEPENDENCIA/AREA PROTEGIDA</t>
  </si>
  <si>
    <t>PLAZO DEL CONTRATO (DÍAS)</t>
  </si>
  <si>
    <t>FECHA INICIO CONTRATO
 (aaaa/mm/dd)</t>
  </si>
  <si>
    <t>FECHA TERMINACIÓN CONTRATO
 (aaaa/mm/dd)</t>
  </si>
  <si>
    <t>FECHA LIQUIDACIÓN CONTRATO
 (aaaa/mm/dd)</t>
  </si>
  <si>
    <t>ESTADO</t>
  </si>
  <si>
    <t>LINK SECOP DEL CONTRATO</t>
  </si>
  <si>
    <t>CD-DTPA-001-2026</t>
  </si>
  <si>
    <t>CD-DTPA-002-2026</t>
  </si>
  <si>
    <t>CD-DTPA-003-2026</t>
  </si>
  <si>
    <t>CD-DTPA-004-2026</t>
  </si>
  <si>
    <t>CD-DTPA-005-2026</t>
  </si>
  <si>
    <t>CD-DTPA-006-2026</t>
  </si>
  <si>
    <t>CD-DTPA-007-2026</t>
  </si>
  <si>
    <t>CD-DTPA-008-2026</t>
  </si>
  <si>
    <t>CD-DTPA-009-2026</t>
  </si>
  <si>
    <t>CD-DTPA-010-2026</t>
  </si>
  <si>
    <t>CD-DTPA-011-2026</t>
  </si>
  <si>
    <t>CD-DTPA-012-2026</t>
  </si>
  <si>
    <t>CD-DTPA-013-2026</t>
  </si>
  <si>
    <t>CD-DTPA-014-2026</t>
  </si>
  <si>
    <t>CD-DTPA-015-2026</t>
  </si>
  <si>
    <t>CD-DTPA-016-2026</t>
  </si>
  <si>
    <t>CD-DTPA-017-2026</t>
  </si>
  <si>
    <t>CD-DTPA-018-2026</t>
  </si>
  <si>
    <t>CD-DTPA-019-2026</t>
  </si>
  <si>
    <t>CD-DTPA-020-2026</t>
  </si>
  <si>
    <t>CD-DTPA-021-2026</t>
  </si>
  <si>
    <t>CD-DTPA-022-2026</t>
  </si>
  <si>
    <t>CD-DTPA-023-2026</t>
  </si>
  <si>
    <t>CD-DTPA-024-2026</t>
  </si>
  <si>
    <t>CD-DTPA-025-2026</t>
  </si>
  <si>
    <t>CD-DTPA-026-2026</t>
  </si>
  <si>
    <t>CD-DTPA-027-2026</t>
  </si>
  <si>
    <t>CD-DTPA-028-2026</t>
  </si>
  <si>
    <t>CD-DTPA-029-2026</t>
  </si>
  <si>
    <t>CD-DTPA-030-2026</t>
  </si>
  <si>
    <t>CD-DTPA-031-2026</t>
  </si>
  <si>
    <t>CD-DTPA-032-2026</t>
  </si>
  <si>
    <t>CD-DTPA-033-2026</t>
  </si>
  <si>
    <t>CD-DTPA-034-2026</t>
  </si>
  <si>
    <t>CD-DTPA-035-2026</t>
  </si>
  <si>
    <t>CD-DTPA-036-2026</t>
  </si>
  <si>
    <t>CD-DTPA-037-2026</t>
  </si>
  <si>
    <t>CD-DTPA-038-2026</t>
  </si>
  <si>
    <t>CD-DTPA-039-2026</t>
  </si>
  <si>
    <t>CD-DTPA-040-2026</t>
  </si>
  <si>
    <t>CD-DTPA-041-2026</t>
  </si>
  <si>
    <t>CD-DTPA-042-2026</t>
  </si>
  <si>
    <t>CD-DTPA-043-2026</t>
  </si>
  <si>
    <t>CD-DTPA-044-2026</t>
  </si>
  <si>
    <t>CD-DTPA-045-2026</t>
  </si>
  <si>
    <t>CD-DTPA-046-2026</t>
  </si>
  <si>
    <t>CD-DTPA-047-2026</t>
  </si>
  <si>
    <t>CD-DTPA-048-2026</t>
  </si>
  <si>
    <t>CD-DTPA-049-2026</t>
  </si>
  <si>
    <t>CD-DTPA-050-2026</t>
  </si>
  <si>
    <t>CD-DTPA-051-2026</t>
  </si>
  <si>
    <t>CD-DTPA-052-2026</t>
  </si>
  <si>
    <t>CD-DTPA-053-2026</t>
  </si>
  <si>
    <t>CD-DTPA-054-2026</t>
  </si>
  <si>
    <t>CD-DTPA-055-2026</t>
  </si>
  <si>
    <t>CD-DTPA-056-2026</t>
  </si>
  <si>
    <t>CD-DTPA-057-2026</t>
  </si>
  <si>
    <t>CD-DTPA-058-2026</t>
  </si>
  <si>
    <t>CD-DTPA-059-2026</t>
  </si>
  <si>
    <t>CD-DTPA-060-2026</t>
  </si>
  <si>
    <t>CD-DTPA-061-2026</t>
  </si>
  <si>
    <t>CD-DTPA-062-2026</t>
  </si>
  <si>
    <t>CD-DTPA-063-2026</t>
  </si>
  <si>
    <t>CD-DTPA-064-2026</t>
  </si>
  <si>
    <t>CD-DTPA-065-2026</t>
  </si>
  <si>
    <t>CD-DTPA-066-2026</t>
  </si>
  <si>
    <t>CD-DTPA-067-2026</t>
  </si>
  <si>
    <t>CD-DTPA-068-2026</t>
  </si>
  <si>
    <t>CD-DTPA-069-2026</t>
  </si>
  <si>
    <t>CD-DTPA-070-2026</t>
  </si>
  <si>
    <t>CD-DTPA-071-2026</t>
  </si>
  <si>
    <t>CD-DTPA-072-2026</t>
  </si>
  <si>
    <t>CD-DTPA-073-2026</t>
  </si>
  <si>
    <t>CD-DTPA-074-2026</t>
  </si>
  <si>
    <t>CD-DTPA-075-2026</t>
  </si>
  <si>
    <t>CD-DTPA-076-2026</t>
  </si>
  <si>
    <t>CD-DTPA-077-2026</t>
  </si>
  <si>
    <t>CD-DTPA-078-2026</t>
  </si>
  <si>
    <t>CD-DTPA-079-2026</t>
  </si>
  <si>
    <t>CD-DTPA-080-2026</t>
  </si>
  <si>
    <t>CD-DTPA-081-2026</t>
  </si>
  <si>
    <t>CD-DTPA-082-2026</t>
  </si>
  <si>
    <t>CD-DTPA-083-2026</t>
  </si>
  <si>
    <t>CD-DTPA-084-2026</t>
  </si>
  <si>
    <t>CD-DTPA-085-2026</t>
  </si>
  <si>
    <t>CD-DTPA-086-2026</t>
  </si>
  <si>
    <t>CD-DTPA-087-2026</t>
  </si>
  <si>
    <t>CD-DTPA-088-2026</t>
  </si>
  <si>
    <t>CD-DTPA-089-2026</t>
  </si>
  <si>
    <t>CD-DTPA-090-2026</t>
  </si>
  <si>
    <t>CD-DTPA-091-2026</t>
  </si>
  <si>
    <t>CD-DTPA-092-2026</t>
  </si>
  <si>
    <t>CD-DTPA-093-2026</t>
  </si>
  <si>
    <t>CD-DTPA-094-2026</t>
  </si>
  <si>
    <t>CD-DTPA-095-2026</t>
  </si>
  <si>
    <t>CD-DTPA-096-2026</t>
  </si>
  <si>
    <t>CD-DTPA-097-2026</t>
  </si>
  <si>
    <t>CD-DTPA-098-2026</t>
  </si>
  <si>
    <t>CD-DTPA-099-2026</t>
  </si>
  <si>
    <t>CD-DTPA-100-2026</t>
  </si>
  <si>
    <t>CD-DTPA-101-2026</t>
  </si>
  <si>
    <t>CD-DTPA-102-2026</t>
  </si>
  <si>
    <t>CD-DTPA-103-2026</t>
  </si>
  <si>
    <t>CD-DTPA-104-2026</t>
  </si>
  <si>
    <t>CD-DTPA-105-2026</t>
  </si>
  <si>
    <t>CD-DTPA-106-2026</t>
  </si>
  <si>
    <t>CD-DTPA-107-2026</t>
  </si>
  <si>
    <t>CD-DTPA-108-2026</t>
  </si>
  <si>
    <t>CD-DTPA-109-2026</t>
  </si>
  <si>
    <t>CD-DTPA-110-2026</t>
  </si>
  <si>
    <t>CD-DTPA-111-2026</t>
  </si>
  <si>
    <t>CD-DTPA-112-2026</t>
  </si>
  <si>
    <t>CD-DTPA-113-2026</t>
  </si>
  <si>
    <t>CD-DTPA-114-2026</t>
  </si>
  <si>
    <t>CD-DTPA-115-2026</t>
  </si>
  <si>
    <t>CD-DTPA-116-2026</t>
  </si>
  <si>
    <t>CD-DTPA-117-2026</t>
  </si>
  <si>
    <t>CD-DTPA-118-2026</t>
  </si>
  <si>
    <t>CD-DTPA-119-2026</t>
  </si>
  <si>
    <t>CD-DTPA-120-2026</t>
  </si>
  <si>
    <t>CD-DTPA-121-2026</t>
  </si>
  <si>
    <t>CD-DTPA-122-2026</t>
  </si>
  <si>
    <t>CD-DTPA-123-2026</t>
  </si>
  <si>
    <t>CD-DTPA-124-2026</t>
  </si>
  <si>
    <t>CD-DTPA-125-2026</t>
  </si>
  <si>
    <t>CD-DTPA-126-2026</t>
  </si>
  <si>
    <t>CD-DTPA-127-2026</t>
  </si>
  <si>
    <t>CD-DTPA-128-2026</t>
  </si>
  <si>
    <t>CD-DTPA-129-2026</t>
  </si>
  <si>
    <t>CD-DTPA-130-2026</t>
  </si>
  <si>
    <t>CD-DTPA-131-2026</t>
  </si>
  <si>
    <t>CD-DTPA-132-2026</t>
  </si>
  <si>
    <t>CD-DTPA-133-2026</t>
  </si>
  <si>
    <t>CD-DTPA-134-2026</t>
  </si>
  <si>
    <t>CD-DTPA-135-2026</t>
  </si>
  <si>
    <t>CD-DTPA-136-2026</t>
  </si>
  <si>
    <t>CD-DTPA-137-2026</t>
  </si>
  <si>
    <t>CD-DTPA-138-2026</t>
  </si>
  <si>
    <t>CD-DTPA-139-2026</t>
  </si>
  <si>
    <t>CD-DTPA-140-2026</t>
  </si>
  <si>
    <t>CD-DTPA-141-2026</t>
  </si>
  <si>
    <t>CD-DTPA-142-2026</t>
  </si>
  <si>
    <t>CD-DTPA-143-2026</t>
  </si>
  <si>
    <t>CPS-DTPA-144-2026</t>
  </si>
  <si>
    <t>CD-DTPA-145-2026</t>
  </si>
  <si>
    <t>CD-DTPA-146-2026</t>
  </si>
  <si>
    <t>CD-DTPA-147-2026</t>
  </si>
  <si>
    <t>CD-DTPA-148-2026</t>
  </si>
  <si>
    <t>CD-DTPA-149-2026</t>
  </si>
  <si>
    <t>CD-DTPA-150-2026</t>
  </si>
  <si>
    <t>CD-DTPA-151-2026</t>
  </si>
  <si>
    <t>CD-DTPA-152-2026</t>
  </si>
  <si>
    <t>CD-DTPA-153-2026</t>
  </si>
  <si>
    <t>CD-DTPA-154-2026</t>
  </si>
  <si>
    <t>CD-DTPA-155-2026</t>
  </si>
  <si>
    <t>CD-DTPA-156-2026</t>
  </si>
  <si>
    <t>CD-DTPA-157-2026</t>
  </si>
  <si>
    <t>CD-DTPA-158-2026</t>
  </si>
  <si>
    <t>CD-DTPA-159-2026</t>
  </si>
  <si>
    <t>CD-DTPA-160-2026</t>
  </si>
  <si>
    <t>CD-DTPA-161-2026</t>
  </si>
  <si>
    <t>CD-DTPA-162-2026</t>
  </si>
  <si>
    <t>CD-DTPA-163-2026</t>
  </si>
  <si>
    <t>CD-DTPA-164-2026</t>
  </si>
  <si>
    <t>CD-DTPA-165-2026</t>
  </si>
  <si>
    <t>CD-DTPA-166-2026</t>
  </si>
  <si>
    <t>CD-DTPA-167-2026</t>
  </si>
  <si>
    <t>CD-DTPA-168-2026</t>
  </si>
  <si>
    <t>CD-DTPA-169-2026</t>
  </si>
  <si>
    <t>CD-DTPA-170-2026</t>
  </si>
  <si>
    <t>CD-DTPA-171-2026</t>
  </si>
  <si>
    <t>CD-DTPA-172-2026</t>
  </si>
  <si>
    <t>CD-DTPA-173-2026</t>
  </si>
  <si>
    <t>CD-DTPA-174-2026</t>
  </si>
  <si>
    <t>CD-DTPA-175-2026</t>
  </si>
  <si>
    <t>CD-DTPA-176-2026</t>
  </si>
  <si>
    <t>CD-DTPA-177-2026</t>
  </si>
  <si>
    <t>CD-DTPA-178-2026</t>
  </si>
  <si>
    <t>CD-DTPA-179-2026</t>
  </si>
  <si>
    <t>CD-DTPA-180-2026</t>
  </si>
  <si>
    <t>CD-DTPA-181-2026</t>
  </si>
  <si>
    <t>CD-DTPA-182-2026</t>
  </si>
  <si>
    <t>CD-DTPA-183-2026</t>
  </si>
  <si>
    <t>CD-DTPA-184-2026</t>
  </si>
  <si>
    <t>CD-DTPA-185-2026</t>
  </si>
  <si>
    <t>CD-DTPA-186-2026</t>
  </si>
  <si>
    <t>CD-DTPA-187-2026</t>
  </si>
  <si>
    <t>CD-DTPA-188-2026</t>
  </si>
  <si>
    <t>CD-DTPA-189-2026</t>
  </si>
  <si>
    <t>CD-DTPA-190-2026</t>
  </si>
  <si>
    <t>CD-DTPA-191-2026</t>
  </si>
  <si>
    <t>CD-DTPA-192-2026</t>
  </si>
  <si>
    <t>CD-DTPA-193-2026</t>
  </si>
  <si>
    <t>CD-DTPA-194-2026</t>
  </si>
  <si>
    <t>CD-DTPA-195-2026</t>
  </si>
  <si>
    <t>CD-DTPA-196-2026</t>
  </si>
  <si>
    <t>CD-DTPA-197-2026</t>
  </si>
  <si>
    <t>CD-DTPA-198-2026</t>
  </si>
  <si>
    <t>CD-DTPA-199-2026</t>
  </si>
  <si>
    <t>CD-DTPA-200-2026</t>
  </si>
  <si>
    <t>CD-DTPA-201-2026</t>
  </si>
  <si>
    <t>CD-DTPA-202-2026</t>
  </si>
  <si>
    <t>CD-DTPA-203-2026</t>
  </si>
  <si>
    <t>CD-DTPA-204-2026</t>
  </si>
  <si>
    <t>CD-DTPA-205-2026</t>
  </si>
  <si>
    <t>CD-DTPA-206-2026</t>
  </si>
  <si>
    <t>CD-DTPA-207-2026</t>
  </si>
  <si>
    <t>CD-DTPA-208-2026</t>
  </si>
  <si>
    <t>CD-DTPA-209-2026</t>
  </si>
  <si>
    <t>CD-DTPA-210-2026</t>
  </si>
  <si>
    <t>CD-DTPA-211-2026</t>
  </si>
  <si>
    <t>CD-DTPA-212-2026</t>
  </si>
  <si>
    <t>CD-DTPA-213-2026</t>
  </si>
  <si>
    <t>CD-DTPA-214-2026</t>
  </si>
  <si>
    <t>CD-DTPA-215-2026</t>
  </si>
  <si>
    <t>CD-DTPA-216-2026</t>
  </si>
  <si>
    <t>CD-DTPA-217-2026</t>
  </si>
  <si>
    <t>CD-DTPA-218-2026</t>
  </si>
  <si>
    <t>CD-DTPA-219-2026</t>
  </si>
  <si>
    <t>CD-DTPA-220-2026</t>
  </si>
  <si>
    <t>CD-DTPA-221-2026</t>
  </si>
  <si>
    <t>CD-DTPA-222-2026</t>
  </si>
  <si>
    <t>CD-DTPA-223-2026</t>
  </si>
  <si>
    <t>ARRENDAMIENTOS</t>
  </si>
  <si>
    <t>ARRENDAMIENTO 001 DEL 2026</t>
  </si>
  <si>
    <t>ARRENDAMIENTO 002 DEL 2026</t>
  </si>
  <si>
    <t>ARRENDAMIENTO 003 DEL 2026</t>
  </si>
  <si>
    <t>MINIMAS CUANTIAS</t>
  </si>
  <si>
    <t>DTPA-IP-1-2026</t>
  </si>
  <si>
    <t>DTPA-IP-3-2026</t>
  </si>
  <si>
    <t>DTPA-IP-4-2026</t>
  </si>
  <si>
    <t>DTPA-IP-5-2026</t>
  </si>
  <si>
    <t>DTPA-IP-6-2026</t>
  </si>
  <si>
    <t>DTPA-IP-7-2026</t>
  </si>
  <si>
    <t>DTPA-IP-8-2026</t>
  </si>
  <si>
    <t>DTPA-IP-9-2026</t>
  </si>
  <si>
    <t>DTPA-IP-10-2026</t>
  </si>
  <si>
    <t>DTPA-IP-11-2026</t>
  </si>
  <si>
    <t>DTPA-IP-12-2026</t>
  </si>
  <si>
    <t>DTPA-IP-13-2026</t>
  </si>
  <si>
    <t>DTPA-IP-14-2026</t>
  </si>
  <si>
    <t>DTPA-IP-15-2026</t>
  </si>
  <si>
    <t>DTPA-IP-16-2026</t>
  </si>
  <si>
    <t>DTPA-IP-17-2026</t>
  </si>
  <si>
    <t>DTPA-IP-18-2026</t>
  </si>
  <si>
    <t>DTPA-IP-19-2026</t>
  </si>
  <si>
    <t>DTPA-IP-20-2026</t>
  </si>
  <si>
    <t>DTPA-IP-21-2026</t>
  </si>
  <si>
    <t>DTPA-IP-22-2026</t>
  </si>
  <si>
    <t>DTPA-IP-23-2026</t>
  </si>
  <si>
    <t>DTPA-IP-24-2026</t>
  </si>
  <si>
    <t>DTPA-IP-25-2026</t>
  </si>
  <si>
    <t>DTPA-IP-26-2026</t>
  </si>
  <si>
    <t>DTPA-IP-28-2026</t>
  </si>
  <si>
    <t>DTPA-IP-30-2026</t>
  </si>
  <si>
    <t>DTPA-IP-31-2026</t>
  </si>
  <si>
    <t>DTPA-IP-33-2026</t>
  </si>
  <si>
    <t>DTPA-IP-34-2026</t>
  </si>
  <si>
    <t>DTPA-IP-35-2026</t>
  </si>
  <si>
    <t>DTPA-IP-36-2026</t>
  </si>
  <si>
    <t>DTPA-IP-37-2026</t>
  </si>
  <si>
    <t>DTPA-IP-38-2026</t>
  </si>
  <si>
    <t>DTPA-IP-39-2026</t>
  </si>
  <si>
    <t>DTPA-IP-42-2026</t>
  </si>
  <si>
    <t>DTPA-IP-43-2026</t>
  </si>
  <si>
    <t>DTPA-IP-44-2026</t>
  </si>
  <si>
    <t>DTPA-IP-45-2026</t>
  </si>
  <si>
    <t>DTPA-IP-48-2026</t>
  </si>
  <si>
    <t>ORDENES DE COMPRA ACUERDOS MARCO</t>
  </si>
  <si>
    <t>ORDEN DE COMPRA 160849</t>
  </si>
  <si>
    <t>ORDEN DE COMPRA 160828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</si>
</sst>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
    <numFmt numFmtId="165" formatCode="yyyy/mm/dd"/>
  </numFmts>
  <fonts count="8" x14ac:knownFonts="1">
    <font>
      <sz val="11"/>
      <color theme="1"/>
      <name val="Calibri"/>
      <family val="2"/>
      <scheme val="minor"/>
    </font>
    <font>
      <b/>
      <sz val="10"/>
      <color rgb="FF000000"/>
      <name val="Verdana"/>
    </font>
    <font>
      <sz val="10"/>
      <color theme="1"/>
      <name val="Arial"/>
    </font>
    <font>
      <sz val="10"/>
      <color rgb="FF000000"/>
      <name val="Verdana"/>
    </font>
    <font>
      <u/>
      <sz val="10"/>
      <color rgb="FF0000FF"/>
      <name val="Arial"/>
    </font>
    <font>
      <sz val="10"/>
      <name val="Arial"/>
    </font>
    <font>
      <b/>
      <sz val="10"/>
      <color theme="0"/>
      <name val="Verdana"/>
      <family val="2"/>
    </font>
    <font>
      <b/>
      <sz val="9"/>
      <color theme="0"/>
      <name val="Verdana"/>
      <family val="2"/>
    </font>
  </fonts>
  <fills count="8">
    <fill>
      <patternFill patternType="none"/>
    </fill>
    <fill>
      <patternFill patternType="gray125"/>
    </fill>
    <fill>
      <patternFill patternType="solid">
        <fgColor theme="0"/>
        <bgColor theme="0"/>
      </patternFill>
    </fill>
    <fill>
      <patternFill patternType="solid">
        <fgColor rgb="FF00FF00"/>
        <bgColor rgb="FF00FF00"/>
      </patternFill>
    </fill>
    <fill>
      <patternFill patternType="solid">
        <fgColor theme="4" tint="-0.249977111117893"/>
        <bgColor rgb="FFD0E0E3"/>
      </patternFill>
    </fill>
    <fill>
      <patternFill patternType="solid">
        <fgColor theme="4" tint="-0.249977111117893"/>
        <bgColor rgb="FFB6D7A8"/>
      </patternFill>
    </fill>
    <fill>
      <patternFill patternType="solid">
        <fgColor theme="4" tint="-0.249977111117893"/>
        <bgColor rgb="FFC9DAF8"/>
      </patternFill>
    </fill>
    <fill>
      <patternFill patternType="solid">
        <fgColor theme="4" tint="-0.249977111117893"/>
        <bgColor rgb="FFD9EAD3"/>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2" fillId="0" borderId="1" xfId="0" applyFont="1" applyBorder="1" applyAlignment="1">
      <alignment horizontal="center"/>
    </xf>
    <xf numFmtId="164" fontId="2" fillId="0" borderId="1" xfId="0" applyNumberFormat="1" applyFont="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2" fillId="0" borderId="0" xfId="0" applyFont="1" applyAlignment="1">
      <alignment horizontal="center"/>
    </xf>
    <xf numFmtId="0" fontId="3" fillId="0" borderId="1" xfId="0" applyFont="1" applyBorder="1" applyAlignment="1">
      <alignment horizontal="center" vertical="center" wrapText="1"/>
    </xf>
    <xf numFmtId="0" fontId="1" fillId="3" borderId="2" xfId="0" applyFont="1" applyFill="1" applyBorder="1" applyAlignment="1">
      <alignment horizontal="left" vertical="center" wrapText="1"/>
    </xf>
    <xf numFmtId="0" fontId="5" fillId="0" borderId="3" xfId="0" applyFont="1" applyBorder="1"/>
    <xf numFmtId="0" fontId="5" fillId="0" borderId="4" xfId="0" applyFont="1" applyBorder="1"/>
    <xf numFmtId="0" fontId="3" fillId="0" borderId="0" xfId="0" applyFont="1" applyAlignment="1">
      <alignment horizontal="center" vertical="center" wrapText="1"/>
    </xf>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4"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SE%20DE%20DATOS%20CONTRATOS%202026%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PAGOS"/>
      <sheetName val="BASE DTPA"/>
      <sheetName val="bdd_contratistas"/>
      <sheetName val="OBLIGACIONES"/>
      <sheetName val="RP"/>
      <sheetName val="RESOLUCIONES DTPA"/>
      <sheetName val="DIRECTORIO CONTRATISTAS"/>
      <sheetName val="ITA"/>
      <sheetName val="CONSECUTIVO-EVENTO-COTIZACIÓN"/>
      <sheetName val="DATOS"/>
    </sheetNames>
    <sheetDataSet>
      <sheetData sheetId="0"/>
      <sheetData sheetId="1">
        <row r="1">
          <cell r="A1">
            <v>1</v>
          </cell>
          <cell r="B1">
            <v>2</v>
          </cell>
          <cell r="C1">
            <v>3</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row>
        <row r="2">
          <cell r="A2" t="str">
            <v>No DE PROCESO</v>
          </cell>
          <cell r="B2" t="str">
            <v>FUENTE</v>
          </cell>
          <cell r="C2" t="str">
            <v>No DE CONTRATO</v>
          </cell>
          <cell r="D2" t="str">
            <v>NOMBRE CONTRATISTA</v>
          </cell>
          <cell r="E2" t="str">
            <v>FECHA SUSCRIPCION
(aaaa/mm/dd)</v>
          </cell>
          <cell r="F2" t="str">
            <v>OBJETO DEL CONTRATO</v>
          </cell>
          <cell r="G2" t="str">
            <v>PROFESIONAL/APOYO A LA GESTIÓN</v>
          </cell>
          <cell r="H2" t="str">
            <v>MODALIDAD DE SELECCIÓN</v>
          </cell>
          <cell r="I2" t="str">
            <v>TIPO DE CONTRATO</v>
          </cell>
          <cell r="J2" t="str">
            <v>DESCRIBA OTRA CLASE DE CONTRATO</v>
          </cell>
          <cell r="K2" t="str">
            <v>CODIGO UNSPSC</v>
          </cell>
          <cell r="L2" t="str">
            <v>CDP</v>
          </cell>
          <cell r="M2" t="str">
            <v>RP</v>
          </cell>
          <cell r="N2" t="str">
            <v>FECHA RP</v>
          </cell>
          <cell r="O2" t="str">
            <v>HONORARIOS</v>
          </cell>
          <cell r="P2" t="str">
            <v>VALOR TOTAL DEL CONTRATO (SECOPII)</v>
          </cell>
          <cell r="Q2" t="str">
            <v>VALOR DEL CONTRATO EN LETRAS</v>
          </cell>
          <cell r="R2" t="str">
            <v>CONTRATISTA : NATURALEZA</v>
          </cell>
          <cell r="S2" t="str">
            <v>CONTRATISTA:
TIPO IDENTIFICACIÓN</v>
          </cell>
          <cell r="T2" t="str">
            <v>CONTRATISTA: NÚMERO DE IDENTIFICACIÓN</v>
          </cell>
          <cell r="U2" t="str">
            <v>No DIG DE VERIFICACION</v>
          </cell>
          <cell r="V2" t="str">
            <v>CONTRATISTA : NÚMERO DEL NIT</v>
          </cell>
          <cell r="W2" t="str">
            <v>CONTRATISTA :DÍG DE VERIFICACIÓN(NIT o RUT)</v>
          </cell>
          <cell r="X2" t="str">
            <v>GENERO</v>
          </cell>
          <cell r="Y2" t="str">
            <v>DEPARTAMENTO DE ORIGEN</v>
          </cell>
          <cell r="Z2" t="str">
            <v>MUNICIPIO</v>
          </cell>
          <cell r="AA2" t="str">
            <v>PRIMER_NOMBRE</v>
          </cell>
          <cell r="AB2" t="str">
            <v>SEGUND_NOMBRE</v>
          </cell>
          <cell r="AC2" t="str">
            <v>PRIMER_APELLIDO</v>
          </cell>
          <cell r="AD2" t="str">
            <v>SEGUNDO_APELLIDO</v>
          </cell>
          <cell r="AE2" t="str">
            <v>GARANTIAS</v>
          </cell>
          <cell r="AF2" t="str">
            <v>TIPO DE GARANTÍA</v>
          </cell>
          <cell r="AG2" t="str">
            <v>GARANTÍAS:     ENTIDAD ASEGURADORA</v>
          </cell>
          <cell r="AH2" t="str">
            <v>GARANTÍAS: RIESGOS ASEGURADOS</v>
          </cell>
          <cell r="AI2" t="str">
            <v xml:space="preserve">GARANTÍAS : FECHA DE EXPEDICIÓN </v>
          </cell>
          <cell r="AJ2" t="str">
            <v>GARANTÍAS : NUMERO DE POLIZA</v>
          </cell>
          <cell r="AK2" t="str">
            <v>ORDENADOR DEL GASTO</v>
          </cell>
          <cell r="AL2" t="str">
            <v>DEPENDENCIA DE EJECUCION DEL CONTRATO ESPECIFICA / AREA PROTEGIDA</v>
          </cell>
          <cell r="AM2" t="str">
            <v>TIPO DE SEGUIMIENTO</v>
          </cell>
          <cell r="AN2" t="str">
            <v>SUPERVISOR : TIPO IDENTIFICACIÓN</v>
          </cell>
          <cell r="AO2" t="str">
            <v>SUPERVISOR : NÚMERO DE CÉDULA o RUT</v>
          </cell>
          <cell r="AP2" t="str">
            <v>SUPERVISOR : NOMBRE COMPLETO</v>
          </cell>
          <cell r="AQ2" t="str">
            <v>PLAZO DEL CONTRATO (DÍAS)</v>
          </cell>
          <cell r="AR2" t="str">
            <v>ANTICIPOS o PAGO ANTICIPADO</v>
          </cell>
          <cell r="AS2" t="str">
            <v>ADICIONESTIPO</v>
          </cell>
          <cell r="AT2" t="str">
            <v>ADICIONES
(# DE ADICIONES)</v>
          </cell>
          <cell r="AU2" t="str">
            <v>ADICIONES : VALOR TOTAL</v>
          </cell>
          <cell r="AV2" t="str">
            <v>FECHA DE LA ADICIÓN
(aaaa/mm/dd)</v>
          </cell>
          <cell r="AW2" t="str">
            <v>ADICIONES : NÚMERO DE DÍAS</v>
          </cell>
          <cell r="AX2" t="str">
            <v>FECHA DE LA PRÓRROGA
(aaaa/mm/dd)</v>
          </cell>
          <cell r="AY2" t="str">
            <v>FECHA INICIO DE COBERTURA ARL</v>
          </cell>
          <cell r="AZ2" t="str">
            <v>FECHA APROBACION PÓLIZA SECOP II</v>
          </cell>
          <cell r="BA2" t="str">
            <v>FECHA INICIO CONTRATO
(aaaa/mm/dd)</v>
          </cell>
          <cell r="BB2" t="str">
            <v xml:space="preserve">FECHA TERMINACIÓN CONTRATO
(aaaa/mm/dd) </v>
          </cell>
          <cell r="BC2" t="str">
            <v>FECHA LIQUIDACIÓN CONTRATO
(aaaa/mm/dd)</v>
          </cell>
          <cell r="BD2" t="str">
            <v>SUSPENSION</v>
          </cell>
          <cell r="BE2" t="str">
            <v>FECHA DE SUSPENSION</v>
          </cell>
          <cell r="BF2" t="str">
            <v>TIEMPO DE SUSPENSION</v>
          </cell>
          <cell r="BG2" t="str">
            <v>MODIFICACION</v>
          </cell>
          <cell r="BH2" t="str">
            <v xml:space="preserve"> # de modificaciones</v>
          </cell>
          <cell r="BI2" t="str">
            <v>OBS MODIFICACIÓN</v>
          </cell>
          <cell r="BJ2" t="str">
            <v>FECHA DE MODIFICACION</v>
          </cell>
          <cell r="BK2" t="str">
            <v>OBSERVACIONES</v>
          </cell>
          <cell r="BL2" t="str">
            <v>EXPEDIENTE ORFEO</v>
          </cell>
          <cell r="BM2" t="str">
            <v>TOTAL (INICIAL + ADCIONES)+VF</v>
          </cell>
          <cell r="BN2" t="str">
            <v>ABOGADO RESPONSABLE</v>
          </cell>
          <cell r="BO2" t="str">
            <v>LINK DEL PROCESO</v>
          </cell>
          <cell r="BP2" t="str">
            <v>ESTADO</v>
          </cell>
          <cell r="BQ2" t="str">
            <v>OBSERVACIONES ADICIONALES</v>
          </cell>
          <cell r="BR2" t="str">
            <v>LINK SECOP DEL CONTRATO</v>
          </cell>
          <cell r="BS2" t="str">
            <v>USUARIO DE RED</v>
          </cell>
          <cell r="BT2" t="str">
            <v xml:space="preserve">
DOMINIO</v>
          </cell>
          <cell r="BU2" t="str">
            <v>CORREO INSTITUCIONAL</v>
          </cell>
          <cell r="BV2" t="str">
            <v>PROFESION</v>
          </cell>
          <cell r="BW2" t="str">
            <v>BANCO</v>
          </cell>
          <cell r="BX2" t="str">
            <v>TIPO DE CUENTA</v>
          </cell>
          <cell r="BY2" t="str">
            <v>NUMERO DE CUENTA</v>
          </cell>
          <cell r="BZ2" t="str">
            <v>FECHA DE CUMPLEAÑOS</v>
          </cell>
          <cell r="CA2" t="str">
            <v>LIQUIDACION</v>
          </cell>
          <cell r="CB2" t="str">
            <v>ENERO</v>
          </cell>
          <cell r="CC2" t="str">
            <v>FEBRERO</v>
          </cell>
          <cell r="CD2" t="str">
            <v>MARZO</v>
          </cell>
          <cell r="CE2" t="str">
            <v>ABRIL</v>
          </cell>
          <cell r="CF2" t="str">
            <v>MAYO</v>
          </cell>
          <cell r="CG2" t="str">
            <v>JUNIO</v>
          </cell>
          <cell r="CH2" t="str">
            <v>JULIO</v>
          </cell>
          <cell r="CI2" t="str">
            <v>AGOSTO</v>
          </cell>
          <cell r="CJ2" t="str">
            <v>SEPTIEMBRE</v>
          </cell>
          <cell r="CK2" t="str">
            <v>OCTUBRE</v>
          </cell>
          <cell r="CL2" t="str">
            <v>NOVIEMBRE</v>
          </cell>
          <cell r="CM2" t="str">
            <v>DICIEMBRE</v>
          </cell>
          <cell r="CN2" t="str">
            <v>SALDO</v>
          </cell>
        </row>
        <row r="3">
          <cell r="A3" t="str">
            <v>CD-DTPA-001-2026</v>
          </cell>
          <cell r="B3" t="str">
            <v>2 NACION</v>
          </cell>
          <cell r="C3" t="str">
            <v>CPS-DTPA-001-2026</v>
          </cell>
          <cell r="D3" t="str">
            <v>KHAREM CARABALI MARULANDA</v>
          </cell>
          <cell r="E3">
            <v>46027</v>
          </cell>
          <cell r="F3" t="str">
            <v>DP00-3202008-15-003 Prestación de servicios profesionales con plena autonomía técnica y administrativa para adelantar las etapas precontractual y contractual de los procesos de selección que adelanta la Dirección Territorial Pacifico y sus áreas protegidas en el marco de la conservación de la diversidad biológica de las áreas protegidas del SINAP nacional</v>
          </cell>
          <cell r="G3" t="str">
            <v>PROFESIONAL</v>
          </cell>
          <cell r="H3" t="str">
            <v>2 CONTRATACIÓN DIRECTA</v>
          </cell>
          <cell r="I3" t="str">
            <v>14 PRESTACIÓN DE SERVICIOS</v>
          </cell>
          <cell r="J3" t="str">
            <v>N/A</v>
          </cell>
          <cell r="K3">
            <v>80111600</v>
          </cell>
          <cell r="L3">
            <v>126</v>
          </cell>
          <cell r="M3">
            <v>226</v>
          </cell>
          <cell r="N3">
            <v>46029</v>
          </cell>
          <cell r="O3">
            <v>6540000</v>
          </cell>
          <cell r="P3">
            <v>71940000</v>
          </cell>
          <cell r="Q3" t="str">
            <v>SETENTA Y UN MILLONES NOVECIENTOS CUARENTA MIL PESOS M/CTE</v>
          </cell>
          <cell r="R3" t="str">
            <v>1 PERSONA NATURAL</v>
          </cell>
          <cell r="S3" t="str">
            <v>3 CÉDULA DE CIUDADANÍA</v>
          </cell>
          <cell r="T3">
            <v>1144046748</v>
          </cell>
          <cell r="U3">
            <v>2</v>
          </cell>
          <cell r="W3" t="str">
            <v>11 NO SE DILIGENCIA INFORMACIÓN PARA ESTE FORMULARIO EN ESTE PERÍODO DE REPORTE</v>
          </cell>
          <cell r="X3" t="str">
            <v>FEMENINO</v>
          </cell>
          <cell r="Y3" t="str">
            <v>Cauca</v>
          </cell>
          <cell r="Z3" t="str">
            <v>Puerto Tejada</v>
          </cell>
          <cell r="AA3" t="str">
            <v>KHAREM</v>
          </cell>
          <cell r="AC3" t="str">
            <v>CARABALI</v>
          </cell>
          <cell r="AD3" t="str">
            <v>MARULANDA</v>
          </cell>
          <cell r="AE3" t="str">
            <v>SI</v>
          </cell>
          <cell r="AF3" t="str">
            <v>1 PÓLIZA</v>
          </cell>
          <cell r="AG3" t="str">
            <v>12 SEGUROS DEL ESTADO</v>
          </cell>
          <cell r="AH3" t="str">
            <v>2 CUMPLIMIENTO</v>
          </cell>
          <cell r="AI3">
            <v>45663</v>
          </cell>
          <cell r="AJ3" t="str">
            <v>45-46-101034322</v>
          </cell>
          <cell r="AK3" t="str">
            <v>GLORIA TERESITA SERNA ALZATE</v>
          </cell>
          <cell r="AL3" t="str">
            <v>DTPA</v>
          </cell>
          <cell r="AM3" t="str">
            <v>2 SUPERVISOR</v>
          </cell>
          <cell r="AN3" t="str">
            <v>3 CÉDULA DE CIUDADANÍA</v>
          </cell>
          <cell r="AO3">
            <v>24344682</v>
          </cell>
          <cell r="AP3" t="str">
            <v>DIANA CAROLINA GOMEZ</v>
          </cell>
          <cell r="AQ3">
            <v>333</v>
          </cell>
          <cell r="AZ3">
            <v>46029</v>
          </cell>
          <cell r="BA3">
            <v>46028</v>
          </cell>
          <cell r="BB3">
            <v>46361</v>
          </cell>
          <cell r="BL3" t="str">
            <v>2026753501000001E</v>
          </cell>
          <cell r="BM3">
            <v>71940000</v>
          </cell>
          <cell r="BN3" t="str">
            <v>MARGARITA E VICTORIA ACOSTA</v>
          </cell>
          <cell r="BO3" t="str">
            <v xml:space="preserve">https://community.secop.gov.co/Public/Tendering/ContractNoticePhases/View?PPI=CO1.PPI.44429063&amp;isFromPublicArea=True&amp;isModal=False </v>
          </cell>
          <cell r="BP3" t="str">
            <v>VIGENTE</v>
          </cell>
          <cell r="BR3" t="str">
            <v>https://community.secop.gov.co/Public/Tendering/ContractDetailView/Index?UniqueIdentifier=CO1.PCCNTR.8771879</v>
          </cell>
          <cell r="BS3" t="str">
            <v>KHAREM.CARABALI</v>
          </cell>
          <cell r="BT3" t="str">
            <v>@parquesnacionales.gov.co</v>
          </cell>
          <cell r="BU3" t="str">
            <v>contratos.dtpa@parquesnacionales.gov.co</v>
          </cell>
          <cell r="BV3" t="str">
            <v xml:space="preserve">ABOGADA </v>
          </cell>
          <cell r="CB3">
            <v>5232000</v>
          </cell>
          <cell r="CC3">
            <v>6540000</v>
          </cell>
          <cell r="CD3">
            <v>6540000</v>
          </cell>
          <cell r="CE3">
            <v>6540000</v>
          </cell>
          <cell r="CF3">
            <v>6540000</v>
          </cell>
          <cell r="CG3">
            <v>6540000</v>
          </cell>
          <cell r="CH3">
            <v>6540000</v>
          </cell>
          <cell r="CI3">
            <v>6540000</v>
          </cell>
          <cell r="CJ3">
            <v>6540000</v>
          </cell>
          <cell r="CK3">
            <v>6540000</v>
          </cell>
          <cell r="CL3">
            <v>6540000</v>
          </cell>
          <cell r="CM3">
            <v>1308000</v>
          </cell>
          <cell r="CN3">
            <v>0</v>
          </cell>
        </row>
        <row r="4">
          <cell r="A4" t="str">
            <v>CD-DTPA-002-2026</v>
          </cell>
          <cell r="B4" t="str">
            <v>2 NACION</v>
          </cell>
          <cell r="C4" t="str">
            <v>CPS-DTPA-002-2026</v>
          </cell>
          <cell r="D4" t="str">
            <v>JULIANA ISABEL MONTES ROMERO</v>
          </cell>
          <cell r="E4">
            <v>46028</v>
          </cell>
          <cell r="F4" t="str">
            <v>DP00-3202008-15-004 Prestación de servicios profesionales con plena autonomía técnica y administrativa para adelantar las etapas precontractual y contractual de los procesos de selección que adelanta la Dirección Territorial Pacifico y sus áreas protegidas en el marco de la conservación de la diversidad biológica de las áreas protegidas del SINAP nacional.</v>
          </cell>
          <cell r="G4" t="str">
            <v>PROFESIONAL</v>
          </cell>
          <cell r="H4" t="str">
            <v>2 CONTRATACIÓN DIRECTA</v>
          </cell>
          <cell r="I4" t="str">
            <v>14 PRESTACIÓN DE SERVICIOS</v>
          </cell>
          <cell r="J4" t="str">
            <v>N/A</v>
          </cell>
          <cell r="K4">
            <v>80111600</v>
          </cell>
          <cell r="L4">
            <v>126</v>
          </cell>
          <cell r="M4">
            <v>326</v>
          </cell>
          <cell r="N4">
            <v>46029</v>
          </cell>
          <cell r="O4">
            <v>6539000</v>
          </cell>
          <cell r="P4">
            <v>71929000</v>
          </cell>
          <cell r="Q4" t="str">
            <v>SETENTA Y UN MILLONES NOVECIENTOS VEINTINUEVE MIL PESOS M/CTE</v>
          </cell>
          <cell r="R4" t="str">
            <v>1 PERSONA NATURAL</v>
          </cell>
          <cell r="S4" t="str">
            <v>3 CÉDULA DE CIUDADANÍA</v>
          </cell>
          <cell r="T4">
            <v>1061815005</v>
          </cell>
          <cell r="U4">
            <v>8</v>
          </cell>
          <cell r="W4" t="str">
            <v>11 NO SE DILIGENCIA INFORMACIÓN PARA ESTE FORMULARIO EN ESTE PERÍODO DE REPORTE</v>
          </cell>
          <cell r="X4" t="str">
            <v>FEMENINO</v>
          </cell>
          <cell r="Y4" t="str">
            <v>Putumayo</v>
          </cell>
          <cell r="Z4" t="str">
            <v>Puerto Asis</v>
          </cell>
          <cell r="AA4" t="str">
            <v>JULIANA</v>
          </cell>
          <cell r="AB4" t="str">
            <v>ISABEL</v>
          </cell>
          <cell r="AC4" t="str">
            <v>MONTES</v>
          </cell>
          <cell r="AD4" t="str">
            <v>ROMERO</v>
          </cell>
          <cell r="AE4" t="str">
            <v>SI</v>
          </cell>
          <cell r="AF4" t="str">
            <v>1 PÓLIZA</v>
          </cell>
          <cell r="AG4" t="str">
            <v>12 SEGUROS DEL ESTADO</v>
          </cell>
          <cell r="AH4" t="str">
            <v>2 CUMPLIMIENTO</v>
          </cell>
          <cell r="AI4">
            <v>45663</v>
          </cell>
          <cell r="AJ4" t="str">
            <v>45-46-101034323</v>
          </cell>
          <cell r="AK4" t="str">
            <v>GLORIA TERESITA SERNA ALZATE</v>
          </cell>
          <cell r="AL4" t="str">
            <v>DTPA</v>
          </cell>
          <cell r="AM4" t="str">
            <v>2 SUPERVISOR</v>
          </cell>
          <cell r="AN4" t="str">
            <v>3 CÉDULA DE CIUDADANÍA</v>
          </cell>
          <cell r="AO4">
            <v>24344682</v>
          </cell>
          <cell r="AP4" t="str">
            <v>DIANA CAROLINA GOMEZ</v>
          </cell>
          <cell r="AQ4">
            <v>333</v>
          </cell>
          <cell r="AZ4">
            <v>46029</v>
          </cell>
          <cell r="BA4">
            <v>46029</v>
          </cell>
          <cell r="BB4">
            <v>46362</v>
          </cell>
          <cell r="BL4" t="str">
            <v>2026753501000002E</v>
          </cell>
          <cell r="BM4">
            <v>71929000</v>
          </cell>
          <cell r="BN4" t="str">
            <v>MARGARITA E VICTORIA ACOSTA</v>
          </cell>
          <cell r="BO4" t="str">
            <v xml:space="preserve">https://community.secop.gov.co/Public/Tendering/ContractNoticePhases/View?PPI=CO1.PPI.44429891&amp;isFromPublicArea=True&amp;isModal=False </v>
          </cell>
          <cell r="BP4" t="str">
            <v>VIGENTE</v>
          </cell>
          <cell r="BR4" t="str">
            <v>https://community.secop.gov.co/Public/Tendering/ContractDetailView/Index?UniqueIdentifier=CO1.PCCNTR.8772344</v>
          </cell>
          <cell r="BS4" t="str">
            <v>JULIANA.MONTES</v>
          </cell>
          <cell r="BT4" t="str">
            <v>@parquesnacionales.gov.co</v>
          </cell>
          <cell r="BU4" t="str">
            <v>profesionalcontratos.dtpa@parquesnacionales.gov.co</v>
          </cell>
          <cell r="BV4" t="str">
            <v>ABOGADA</v>
          </cell>
          <cell r="CB4">
            <v>5231200</v>
          </cell>
          <cell r="CC4">
            <v>6539000</v>
          </cell>
          <cell r="CD4">
            <v>6539000</v>
          </cell>
          <cell r="CE4">
            <v>6539000</v>
          </cell>
          <cell r="CF4">
            <v>6539000</v>
          </cell>
          <cell r="CG4">
            <v>6539000</v>
          </cell>
          <cell r="CH4">
            <v>6539000</v>
          </cell>
          <cell r="CI4">
            <v>6539000</v>
          </cell>
          <cell r="CJ4">
            <v>6539000</v>
          </cell>
          <cell r="CK4">
            <v>6539000</v>
          </cell>
          <cell r="CL4">
            <v>6539000</v>
          </cell>
          <cell r="CM4">
            <v>1307800</v>
          </cell>
          <cell r="CN4">
            <v>0</v>
          </cell>
        </row>
        <row r="5">
          <cell r="A5" t="str">
            <v>CD-DTPA-003-2026</v>
          </cell>
          <cell r="B5" t="str">
            <v>2 NACION</v>
          </cell>
          <cell r="C5" t="str">
            <v>CPS-DTPA-003-2026</v>
          </cell>
          <cell r="D5" t="str">
            <v>STEPHANIE ANDREA RODRIGUEZ VALENCIA</v>
          </cell>
          <cell r="E5">
            <v>46028</v>
          </cell>
          <cell r="F5" t="str">
            <v>DP00-3202008-15-002 Prestación de servicios profesionales con plena autonomía técnica y administrativa para adelantar las etapas precontractual y contractual de los procesos de selección que adelanta la Dirección Territorial Pacifico y sus áreas protegidas en el marco de la conservación de la diversidad biológica de las áreas protegidas del SINAP nacional.</v>
          </cell>
          <cell r="G5" t="str">
            <v>PROFESIONAL</v>
          </cell>
          <cell r="H5" t="str">
            <v>2 CONTRATACIÓN DIRECTA</v>
          </cell>
          <cell r="I5" t="str">
            <v>14 PRESTACIÓN DE SERVICIOS</v>
          </cell>
          <cell r="J5" t="str">
            <v>N/A</v>
          </cell>
          <cell r="K5">
            <v>80111600</v>
          </cell>
          <cell r="L5">
            <v>126</v>
          </cell>
          <cell r="M5">
            <v>426</v>
          </cell>
          <cell r="N5">
            <v>46029</v>
          </cell>
          <cell r="O5">
            <v>6540000</v>
          </cell>
          <cell r="P5">
            <v>39240000</v>
          </cell>
          <cell r="Q5" t="str">
            <v>TREINTA Y NUEVE MILLONES DOSCIENTOS CUARENTA MIL PESOS M/CTE</v>
          </cell>
          <cell r="R5" t="str">
            <v>1 PERSONA NATURAL</v>
          </cell>
          <cell r="S5" t="str">
            <v>3 CÉDULA DE CIUDADANÍA</v>
          </cell>
          <cell r="T5">
            <v>1113658402</v>
          </cell>
          <cell r="U5">
            <v>3</v>
          </cell>
          <cell r="W5" t="str">
            <v>11 NO SE DILIGENCIA INFORMACIÓN PARA ESTE FORMULARIO EN ESTE PERÍODO DE REPORTE</v>
          </cell>
          <cell r="X5" t="str">
            <v>FEMENINO</v>
          </cell>
          <cell r="Y5" t="str">
            <v>Valle del Cauca</v>
          </cell>
          <cell r="Z5" t="str">
            <v>Palmira</v>
          </cell>
          <cell r="AA5" t="str">
            <v>STEPHANIE</v>
          </cell>
          <cell r="AB5" t="str">
            <v>ANDREA</v>
          </cell>
          <cell r="AC5" t="str">
            <v>RODRÍGUEZ</v>
          </cell>
          <cell r="AD5" t="str">
            <v>VALENCIA</v>
          </cell>
          <cell r="AE5" t="str">
            <v>SI</v>
          </cell>
          <cell r="AF5" t="str">
            <v>1 PÓLIZA</v>
          </cell>
          <cell r="AG5" t="str">
            <v>12 SEGUROS DEL ESTADO</v>
          </cell>
          <cell r="AH5" t="str">
            <v>2 CUMPLIMIENTO</v>
          </cell>
          <cell r="AI5">
            <v>45663</v>
          </cell>
          <cell r="AJ5" t="str">
            <v>45-46-101034324</v>
          </cell>
          <cell r="AK5" t="str">
            <v>GLORIA TERESITA SERNA ALZATE</v>
          </cell>
          <cell r="AL5" t="str">
            <v>DTPA</v>
          </cell>
          <cell r="AM5" t="str">
            <v>2 SUPERVISOR</v>
          </cell>
          <cell r="AN5" t="str">
            <v>3 CÉDULA DE CIUDADANÍA</v>
          </cell>
          <cell r="AO5">
            <v>24344682</v>
          </cell>
          <cell r="AP5" t="str">
            <v>DIANA CAROLINA GOMEZ</v>
          </cell>
          <cell r="AQ5">
            <v>180</v>
          </cell>
          <cell r="AZ5">
            <v>46029</v>
          </cell>
          <cell r="BA5">
            <v>46029</v>
          </cell>
          <cell r="BB5">
            <v>46209</v>
          </cell>
          <cell r="BL5" t="str">
            <v>2026753501000003E</v>
          </cell>
          <cell r="BM5">
            <v>39240000</v>
          </cell>
          <cell r="BN5" t="str">
            <v>MARGARITA E VICTORIA ACOSTA</v>
          </cell>
          <cell r="BO5" t="str">
            <v xml:space="preserve">https://community.secop.gov.co/Public/Tendering/ContractNoticePhases/View?PPI=CO1.PPI.44430950&amp;isFromPublicArea=True&amp;isModal=False </v>
          </cell>
          <cell r="BP5" t="str">
            <v>VIGENTE</v>
          </cell>
          <cell r="BR5" t="str">
            <v>https://community.secop.gov.co/Public/Tendering/ContractDetailView/Index?UniqueIdentifier=CO1.PCCNTR.8773030</v>
          </cell>
          <cell r="BS5" t="str">
            <v>STEPHANIE.RODRIGUEZ</v>
          </cell>
          <cell r="BT5" t="str">
            <v>@parquesnacionales.gov.co</v>
          </cell>
          <cell r="BU5" t="str">
            <v>seguimientocontractual.dtpa@parquesnacionales.gov.co</v>
          </cell>
          <cell r="BV5" t="str">
            <v xml:space="preserve">ABOGADA </v>
          </cell>
          <cell r="CB5">
            <v>5232000</v>
          </cell>
          <cell r="CC5">
            <v>6540000</v>
          </cell>
          <cell r="CD5">
            <v>6540000</v>
          </cell>
          <cell r="CE5">
            <v>6540000</v>
          </cell>
          <cell r="CF5">
            <v>6540000</v>
          </cell>
          <cell r="CG5">
            <v>6540000</v>
          </cell>
          <cell r="CH5">
            <v>1308000</v>
          </cell>
          <cell r="CN5">
            <v>0</v>
          </cell>
        </row>
        <row r="6">
          <cell r="A6" t="str">
            <v>CD-DTPA-004-2026</v>
          </cell>
          <cell r="B6" t="str">
            <v>2 NACION</v>
          </cell>
          <cell r="C6" t="str">
            <v>CPS-DTPA-004-2026</v>
          </cell>
          <cell r="D6" t="str">
            <v>DIEGO FERNANDO GIL RIVAS</v>
          </cell>
          <cell r="E6">
            <v>46028</v>
          </cell>
          <cell r="F6" t="str">
            <v>DP00-3202008-15-005 Prestación de servicios profesionales con plena autonomía técnica y administrativa para realizar los análisi financieros en las etapas precontractual y contractual de los procesos de selección que adelanta la Dirección Territorial Pacifico y sus áreas protegidas en el marco de la conservación de la diversidad biológica de las áreas protegidas del SINAP nacional.</v>
          </cell>
          <cell r="G6" t="str">
            <v>PROFESIONAL</v>
          </cell>
          <cell r="H6" t="str">
            <v>2 CONTRATACIÓN DIRECTA</v>
          </cell>
          <cell r="I6" t="str">
            <v>14 PRESTACIÓN DE SERVICIOS</v>
          </cell>
          <cell r="J6" t="str">
            <v>N/A</v>
          </cell>
          <cell r="K6">
            <v>80111600</v>
          </cell>
          <cell r="L6">
            <v>126</v>
          </cell>
          <cell r="M6">
            <v>126</v>
          </cell>
          <cell r="N6">
            <v>46029</v>
          </cell>
          <cell r="O6">
            <v>6539000</v>
          </cell>
          <cell r="P6">
            <v>71929000</v>
          </cell>
          <cell r="Q6" t="str">
            <v>SETENTA Y UN MILLONES NOVECIENTOS VEINTINUEVE MIL PESOS M/CTE</v>
          </cell>
          <cell r="R6" t="str">
            <v>1 PERSONA NATURAL</v>
          </cell>
          <cell r="S6" t="str">
            <v>3 CÉDULA DE CIUDADANÍA</v>
          </cell>
          <cell r="T6">
            <v>1113642262</v>
          </cell>
          <cell r="U6">
            <v>9</v>
          </cell>
          <cell r="W6" t="str">
            <v>11 NO SE DILIGENCIA INFORMACIÓN PARA ESTE FORMULARIO EN ESTE PERÍODO DE REPORTE</v>
          </cell>
          <cell r="X6" t="str">
            <v>MASCULINO</v>
          </cell>
          <cell r="Y6" t="str">
            <v>Valle del Cauca</v>
          </cell>
          <cell r="Z6" t="str">
            <v>Palmira</v>
          </cell>
          <cell r="AA6" t="str">
            <v xml:space="preserve">DIEGO </v>
          </cell>
          <cell r="AB6" t="str">
            <v>FERNANDO</v>
          </cell>
          <cell r="AC6" t="str">
            <v>GIL</v>
          </cell>
          <cell r="AD6" t="str">
            <v>RIVAS</v>
          </cell>
          <cell r="AE6" t="str">
            <v>SI</v>
          </cell>
          <cell r="AF6" t="str">
            <v>1 PÓLIZA</v>
          </cell>
          <cell r="AG6" t="str">
            <v>12 SEGUROS DEL ESTADO</v>
          </cell>
          <cell r="AH6" t="str">
            <v>2 CUMPLIMIENTO</v>
          </cell>
          <cell r="AI6">
            <v>45663</v>
          </cell>
          <cell r="AJ6" t="str">
            <v>45-46-101034325</v>
          </cell>
          <cell r="AK6" t="str">
            <v>GLORIA TERESITA SERNA ALZATE</v>
          </cell>
          <cell r="AL6" t="str">
            <v>DTPA</v>
          </cell>
          <cell r="AM6" t="str">
            <v>2 SUPERVISOR</v>
          </cell>
          <cell r="AN6" t="str">
            <v>3 CÉDULA DE CIUDADANÍA</v>
          </cell>
          <cell r="AO6">
            <v>66859604</v>
          </cell>
          <cell r="AP6" t="str">
            <v>MARGARITA EUGENIA VICTORIA ACOSTA</v>
          </cell>
          <cell r="AQ6">
            <v>333</v>
          </cell>
          <cell r="AZ6">
            <v>46029</v>
          </cell>
          <cell r="BA6">
            <v>46029</v>
          </cell>
          <cell r="BB6">
            <v>46362</v>
          </cell>
          <cell r="BL6" t="str">
            <v>2026753501000004E</v>
          </cell>
          <cell r="BM6">
            <v>71929000</v>
          </cell>
          <cell r="BN6" t="str">
            <v>MARGARITA E VICTORIA ACOSTA</v>
          </cell>
          <cell r="BO6" t="str">
            <v xml:space="preserve">https://community.secop.gov.co/Public/Tendering/ContractNoticePhases/View?PPI=CO1.PPI.44432046&amp;isFromPublicArea=True&amp;isModal=False </v>
          </cell>
          <cell r="BP6" t="str">
            <v>VIGENTE</v>
          </cell>
          <cell r="BR6" t="str">
            <v xml:space="preserve">https://community.secop.gov.co/Public/Tendering/ContractDetailView/Index?UniqueIdentifier=CO1.PCCNTR.8773783 </v>
          </cell>
          <cell r="BS6" t="str">
            <v>DIEGO.GIL</v>
          </cell>
          <cell r="BT6" t="str">
            <v>@parquesnacionales.gov.co</v>
          </cell>
          <cell r="BU6" t="str">
            <v>administrativo.dtpa@parquesnacionales.gov.co</v>
          </cell>
          <cell r="BV6" t="str">
            <v>ADMINISTRADOR FINANCIERO</v>
          </cell>
          <cell r="CB6">
            <v>5231200</v>
          </cell>
          <cell r="CC6">
            <v>6539000</v>
          </cell>
          <cell r="CD6">
            <v>6539000</v>
          </cell>
          <cell r="CE6">
            <v>6539000</v>
          </cell>
          <cell r="CF6">
            <v>6539000</v>
          </cell>
          <cell r="CG6">
            <v>6539000</v>
          </cell>
          <cell r="CH6">
            <v>6539000</v>
          </cell>
          <cell r="CI6">
            <v>6539000</v>
          </cell>
          <cell r="CJ6">
            <v>6539000</v>
          </cell>
          <cell r="CK6">
            <v>6539000</v>
          </cell>
          <cell r="CL6">
            <v>6539000</v>
          </cell>
          <cell r="CM6">
            <v>1307800</v>
          </cell>
          <cell r="CN6">
            <v>0</v>
          </cell>
        </row>
        <row r="7">
          <cell r="A7" t="str">
            <v>CD-DTPA-005-2026</v>
          </cell>
          <cell r="B7" t="str">
            <v>2 NACION</v>
          </cell>
          <cell r="C7" t="str">
            <v>CPS-DTPA-005-2026</v>
          </cell>
          <cell r="D7" t="str">
            <v xml:space="preserve">DANIELA FERNANDA DUARTE ESCAMILLA </v>
          </cell>
          <cell r="E7">
            <v>46029</v>
          </cell>
          <cell r="F7" t="str">
            <v>DP06-3202008-15-023 Prestar servicios profesionales con plena autonomía técnica y administrativa en el PNN Los Katios para el desarrollo de actividades en los procesos de gestión precontractual, postcontractual y administrativos en el marco de la conservación de la diversidad biológica de las áreas protegidas del SINAP nacional</v>
          </cell>
          <cell r="G7" t="str">
            <v>PROFESIONAL</v>
          </cell>
          <cell r="H7" t="str">
            <v>2 CONTRATACIÓN DIRECTA</v>
          </cell>
          <cell r="I7" t="str">
            <v>14 PRESTACIÓN DE SERVICIOS</v>
          </cell>
          <cell r="J7" t="str">
            <v>N/A</v>
          </cell>
          <cell r="K7">
            <v>80111600</v>
          </cell>
          <cell r="L7">
            <v>226</v>
          </cell>
          <cell r="M7">
            <v>626</v>
          </cell>
          <cell r="N7">
            <v>46029</v>
          </cell>
          <cell r="O7">
            <v>4760000</v>
          </cell>
          <cell r="P7">
            <v>50614667</v>
          </cell>
          <cell r="Q7" t="str">
            <v>CINCUENTA MILLONES SEISCIENTOS CATORCE MIL SEISCIENTOS SESENTA Y SIETE PESOS M/CTE</v>
          </cell>
          <cell r="R7" t="str">
            <v>1 PERSONA NATURAL</v>
          </cell>
          <cell r="S7" t="str">
            <v>3 CÉDULA DE CIUDADANÍA</v>
          </cell>
          <cell r="T7">
            <v>1014218266</v>
          </cell>
          <cell r="U7">
            <v>1</v>
          </cell>
          <cell r="W7" t="str">
            <v>11 NO SE DILIGENCIA INFORMACIÓN PARA ESTE FORMULARIO EN ESTE PERÍODO DE REPORTE</v>
          </cell>
          <cell r="X7" t="str">
            <v>FEMENINO</v>
          </cell>
          <cell r="Y7" t="str">
            <v>Cundinamarca</v>
          </cell>
          <cell r="Z7" t="str">
            <v>Bogotá D.C</v>
          </cell>
          <cell r="AA7" t="str">
            <v>DANIELA</v>
          </cell>
          <cell r="AB7" t="str">
            <v>FERNANDA</v>
          </cell>
          <cell r="AC7" t="str">
            <v>DUARTE</v>
          </cell>
          <cell r="AD7" t="str">
            <v>ESCAMILLA</v>
          </cell>
          <cell r="AE7" t="str">
            <v>SI</v>
          </cell>
          <cell r="AF7" t="str">
            <v>1 PÓLIZA</v>
          </cell>
          <cell r="AG7" t="str">
            <v>12 SEGUROS DEL ESTADO</v>
          </cell>
          <cell r="AH7" t="str">
            <v>2 CUMPLIMIENTO</v>
          </cell>
          <cell r="AI7">
            <v>45664</v>
          </cell>
          <cell r="AJ7" t="str">
            <v>45-46-101034336</v>
          </cell>
          <cell r="AK7" t="str">
            <v>GLORIA TERESITA SERNA ALZATE</v>
          </cell>
          <cell r="AL7" t="str">
            <v>PNN LOS KATIOS</v>
          </cell>
          <cell r="AM7" t="str">
            <v>2 SUPERVISOR</v>
          </cell>
          <cell r="AN7" t="str">
            <v>3 CÉDULA DE CIUDADANÍA</v>
          </cell>
          <cell r="AO7">
            <v>12563768</v>
          </cell>
          <cell r="AP7" t="str">
            <v>NELSON DE LA ROSA MANJARRES</v>
          </cell>
          <cell r="AQ7">
            <v>322</v>
          </cell>
          <cell r="AZ7">
            <v>46029</v>
          </cell>
          <cell r="BA7">
            <v>46029</v>
          </cell>
          <cell r="BB7">
            <v>46351</v>
          </cell>
          <cell r="BL7" t="str">
            <v>2026753501000005E</v>
          </cell>
          <cell r="BM7">
            <v>50614667</v>
          </cell>
          <cell r="BO7" t="str">
            <v xml:space="preserve">https://community.secop.gov.co/Public/Tendering/ContractNoticePhases/View?PPI=CO1.PPI.44465342&amp;isFromPublicArea=True&amp;isModal=False </v>
          </cell>
          <cell r="BP7" t="str">
            <v>VIGENTE</v>
          </cell>
          <cell r="BR7" t="str">
            <v xml:space="preserve">https://community.secop.gov.co/Public/Tendering/ContractDetailView/Index?UniqueIdentifier=CO1.PCCNTR.8779259 </v>
          </cell>
          <cell r="BS7" t="str">
            <v>DANIELA.DUARTE</v>
          </cell>
          <cell r="BT7" t="str">
            <v>@parquesnacionales.gov.co</v>
          </cell>
          <cell r="BU7" t="str">
            <v>katios@parquesnacionales.gov.co</v>
          </cell>
          <cell r="BV7" t="str">
            <v>PROFESIONAL</v>
          </cell>
          <cell r="CB7">
            <v>3808000</v>
          </cell>
          <cell r="CC7">
            <v>4760000</v>
          </cell>
          <cell r="CD7">
            <v>4760000</v>
          </cell>
          <cell r="CE7">
            <v>4760000</v>
          </cell>
          <cell r="CF7">
            <v>4760000</v>
          </cell>
          <cell r="CG7">
            <v>4760000</v>
          </cell>
          <cell r="CH7">
            <v>4760000</v>
          </cell>
          <cell r="CI7">
            <v>4760000</v>
          </cell>
          <cell r="CJ7">
            <v>4760000</v>
          </cell>
          <cell r="CK7">
            <v>4760000</v>
          </cell>
          <cell r="CL7">
            <v>3966667</v>
          </cell>
          <cell r="CN7">
            <v>0</v>
          </cell>
        </row>
        <row r="8">
          <cell r="A8" t="str">
            <v>CD-DTPA-006-2026</v>
          </cell>
          <cell r="B8" t="str">
            <v>1 FONAM</v>
          </cell>
          <cell r="C8" t="str">
            <v>CPS-DTPA-006-2026</v>
          </cell>
          <cell r="D8" t="str">
            <v xml:space="preserve">ANGIE XIMENA AGUIRRE PARRA </v>
          </cell>
          <cell r="E8">
            <v>46029</v>
          </cell>
          <cell r="F8" t="str">
            <v>DP11-3202008-15-002 Prestar servicios profesionales con plena autonomía técnica y administrativa en el SFF Malpelo para el desarrollo de actividades requeridas para el fortalecimiento administrativo de los procesos de gestión contractual, administrativa, financiera, documental y la atención a los derechos de petición y requerimientos de ciudadanos dirigidos al área protegida en el marco de la conservación de la diversidad biológica de las áreas protegidas del SINAP</v>
          </cell>
          <cell r="G8" t="str">
            <v>PROFESIONAL</v>
          </cell>
          <cell r="H8" t="str">
            <v>2 CONTRATACIÓN DIRECTA</v>
          </cell>
          <cell r="I8" t="str">
            <v>14 PRESTACIÓN DE SERVICIOS</v>
          </cell>
          <cell r="J8" t="str">
            <v>N/A</v>
          </cell>
          <cell r="K8">
            <v>80111600</v>
          </cell>
          <cell r="L8">
            <v>226</v>
          </cell>
          <cell r="M8">
            <v>426</v>
          </cell>
          <cell r="N8">
            <v>46029</v>
          </cell>
          <cell r="O8">
            <v>4327000</v>
          </cell>
          <cell r="P8">
            <v>49616267</v>
          </cell>
          <cell r="Q8" t="str">
            <v>CUARENTA Y NUEVE MILLONES SEISCIENTOS DIECISÉIS MIL DOSCIENTOS SESENTA Y SIETE PESOS M/CTE</v>
          </cell>
          <cell r="R8" t="str">
            <v>1 PERSONA NATURAL</v>
          </cell>
          <cell r="S8" t="str">
            <v>3 CÉDULA DE CIUDADANÍA</v>
          </cell>
          <cell r="T8">
            <v>1144080227</v>
          </cell>
          <cell r="U8">
            <v>0</v>
          </cell>
          <cell r="W8" t="str">
            <v>11 NO SE DILIGENCIA INFORMACIÓN PARA ESTE FORMULARIO EN ESTE PERÍODO DE REPORTE</v>
          </cell>
          <cell r="X8" t="str">
            <v>FEMENINO</v>
          </cell>
          <cell r="Y8" t="str">
            <v>Valle del Cauca</v>
          </cell>
          <cell r="Z8" t="str">
            <v>Santiago de Cali</v>
          </cell>
          <cell r="AA8" t="str">
            <v>ANGIE</v>
          </cell>
          <cell r="AB8" t="str">
            <v>XIMENA</v>
          </cell>
          <cell r="AC8" t="str">
            <v>AGUIRRE</v>
          </cell>
          <cell r="AD8" t="str">
            <v>PARRA</v>
          </cell>
          <cell r="AE8" t="str">
            <v>SI</v>
          </cell>
          <cell r="AF8" t="str">
            <v>1 PÓLIZA</v>
          </cell>
          <cell r="AG8" t="str">
            <v>12 SEGUROS DEL ESTADO</v>
          </cell>
          <cell r="AH8" t="str">
            <v>2 CUMPLIMIENTO</v>
          </cell>
          <cell r="AI8">
            <v>45664</v>
          </cell>
          <cell r="AJ8" t="str">
            <v>45-46-101034337</v>
          </cell>
          <cell r="AK8" t="str">
            <v>GLORIA TERESITA SERNA ALZATE</v>
          </cell>
          <cell r="AL8" t="str">
            <v>SFF MALPELO</v>
          </cell>
          <cell r="AM8" t="str">
            <v>2 SUPERVISOR</v>
          </cell>
          <cell r="AN8" t="str">
            <v>3 CÉDULA DE CIUDADANÍA</v>
          </cell>
          <cell r="AO8">
            <v>52693916</v>
          </cell>
          <cell r="AP8" t="str">
            <v>ADRIANA DAZA SUAREZ</v>
          </cell>
          <cell r="AQ8">
            <v>347</v>
          </cell>
          <cell r="AZ8">
            <v>46030</v>
          </cell>
          <cell r="BA8">
            <v>46029</v>
          </cell>
          <cell r="BB8">
            <v>46376</v>
          </cell>
          <cell r="BL8" t="str">
            <v>2026753501900001E</v>
          </cell>
          <cell r="BM8">
            <v>49616267</v>
          </cell>
          <cell r="BO8" t="str">
            <v xml:space="preserve">https://community.secop.gov.co/Public/Tendering/ContractNoticePhases/View?PPI=CO1.PPI.44475260&amp;isFromPublicArea=True&amp;isModal=False </v>
          </cell>
          <cell r="BP8" t="str">
            <v>VIGENTE</v>
          </cell>
          <cell r="BR8" t="str">
            <v xml:space="preserve">https://community.secop.gov.co/Public/Tendering/ContractDetailView/Index?UniqueIdentifier=CO1.PCCNTR.8780881 </v>
          </cell>
          <cell r="BS8" t="str">
            <v>ANGIE.AGUIRRE</v>
          </cell>
          <cell r="BT8" t="str">
            <v>@parquesnacionales.gov.co</v>
          </cell>
          <cell r="BU8" t="str">
            <v>malpelo@parquesnacionales.gov.co</v>
          </cell>
          <cell r="BV8" t="str">
            <v>PROFESIONAL</v>
          </cell>
          <cell r="CB8">
            <v>3461600</v>
          </cell>
          <cell r="CC8">
            <v>4327000</v>
          </cell>
          <cell r="CD8">
            <v>4327000</v>
          </cell>
          <cell r="CE8">
            <v>4327000</v>
          </cell>
          <cell r="CF8">
            <v>4327000</v>
          </cell>
          <cell r="CG8">
            <v>4327000</v>
          </cell>
          <cell r="CH8">
            <v>4327000</v>
          </cell>
          <cell r="CI8">
            <v>4327000</v>
          </cell>
          <cell r="CJ8">
            <v>4327000</v>
          </cell>
          <cell r="CK8">
            <v>4327000</v>
          </cell>
          <cell r="CL8">
            <v>4327000</v>
          </cell>
          <cell r="CM8">
            <v>2884667</v>
          </cell>
          <cell r="CN8">
            <v>0</v>
          </cell>
        </row>
        <row r="9">
          <cell r="A9" t="str">
            <v>CD-DTPA-007-2026</v>
          </cell>
          <cell r="B9" t="str">
            <v>2 NACION</v>
          </cell>
          <cell r="C9" t="str">
            <v>CPS-DPTA-007-2026</v>
          </cell>
          <cell r="D9" t="str">
            <v xml:space="preserve">ANDRÉS FELIPE ECHEVERRY RAMÍREZ </v>
          </cell>
          <cell r="E9">
            <v>46029</v>
          </cell>
          <cell r="F9" t="str">
            <v>DP06-3202032-1-006 Prestar servicios de apoyo a la gestión con plena autonomía técnica y administrativa en el PNN Los Katíos para Implementar las acciones técnicas de las estrategias de prevención, vigilancia y control en el área protegida, en el marco de la conservación de la diversidad biológica de las áreas protegidas del SINAP nacional</v>
          </cell>
          <cell r="G9" t="str">
            <v>APOYO A LA GESTIÓN</v>
          </cell>
          <cell r="H9" t="str">
            <v>2 CONTRATACIÓN DIRECTA</v>
          </cell>
          <cell r="I9" t="str">
            <v>14 PRESTACIÓN DE SERVICIOS</v>
          </cell>
          <cell r="J9" t="str">
            <v>N/A</v>
          </cell>
          <cell r="K9">
            <v>80111600</v>
          </cell>
          <cell r="L9">
            <v>226</v>
          </cell>
          <cell r="M9">
            <v>726</v>
          </cell>
          <cell r="N9">
            <v>46029</v>
          </cell>
          <cell r="O9">
            <v>3782000</v>
          </cell>
          <cell r="P9">
            <v>35550800</v>
          </cell>
          <cell r="Q9" t="str">
            <v>TREINTA Y CINCO MILLONES QUINIENTOS CINCUENTA MIL OCHOCIENTOS PESOS M/CTE</v>
          </cell>
          <cell r="R9" t="str">
            <v>1 PERSONA NATURAL</v>
          </cell>
          <cell r="S9" t="str">
            <v>3 CÉDULA DE CIUDADANÍA</v>
          </cell>
          <cell r="T9">
            <v>1075090109</v>
          </cell>
          <cell r="U9">
            <v>2</v>
          </cell>
          <cell r="W9" t="str">
            <v>11 NO SE DILIGENCIA INFORMACIÓN PARA ESTE FORMULARIO EN ESTE PERÍODO DE REPORTE</v>
          </cell>
          <cell r="X9" t="str">
            <v>MASCULINO</v>
          </cell>
          <cell r="Y9" t="str">
            <v>Chocó</v>
          </cell>
          <cell r="Z9" t="str">
            <v>Riosucio</v>
          </cell>
          <cell r="AA9" t="str">
            <v>ANDRÉS</v>
          </cell>
          <cell r="AB9" t="str">
            <v>FELIPE</v>
          </cell>
          <cell r="AC9" t="str">
            <v>ECHEVERRY</v>
          </cell>
          <cell r="AD9" t="str">
            <v>RAMÍREZ</v>
          </cell>
          <cell r="AE9" t="str">
            <v>NO</v>
          </cell>
          <cell r="AF9" t="str">
            <v>6 NO CONSTITUYÓ GARANTÍAS</v>
          </cell>
          <cell r="AG9" t="str">
            <v>N-A</v>
          </cell>
          <cell r="AH9" t="str">
            <v>N-A</v>
          </cell>
          <cell r="AK9" t="str">
            <v>GLORIA TERESITA SERNA ALZATE</v>
          </cell>
          <cell r="AL9" t="str">
            <v>PNN LOS KATIOS</v>
          </cell>
          <cell r="AM9" t="str">
            <v>2 SUPERVISOR</v>
          </cell>
          <cell r="AN9" t="str">
            <v>3 CÉDULA DE CIUDADANÍA</v>
          </cell>
          <cell r="AO9">
            <v>12563768</v>
          </cell>
          <cell r="AP9" t="str">
            <v>NELSON DE LA ROSA MANJARRES</v>
          </cell>
          <cell r="AQ9">
            <v>284</v>
          </cell>
          <cell r="AZ9" t="str">
            <v>N/A</v>
          </cell>
          <cell r="BA9">
            <v>46029</v>
          </cell>
          <cell r="BB9">
            <v>46313</v>
          </cell>
          <cell r="BL9" t="str">
            <v>2026753501000006E</v>
          </cell>
          <cell r="BM9">
            <v>35550800</v>
          </cell>
          <cell r="BO9" t="str">
            <v xml:space="preserve">https://community.secop.gov.co/Public/Tendering/ContractNoticePhases/View?PPI=CO1.PPI.44476189&amp;isFromPublicArea=True&amp;isModal=False </v>
          </cell>
          <cell r="BP9" t="str">
            <v>VIGENTE</v>
          </cell>
          <cell r="BR9" t="str">
            <v xml:space="preserve">https://community.secop.gov.co/Public/Tendering/ContractDetailView/Index?UniqueIdentifier=CO1.PCCNTR.8781753 </v>
          </cell>
          <cell r="BS9" t="str">
            <v>ANDRES.ECHEVERRY</v>
          </cell>
          <cell r="BT9" t="str">
            <v>@parquesnacionales.gov.co</v>
          </cell>
          <cell r="BU9" t="str">
            <v>pvc.katios@parquesnacionales.gov.co</v>
          </cell>
          <cell r="BV9" t="str">
            <v>TECNICO</v>
          </cell>
          <cell r="CB9">
            <v>3025600</v>
          </cell>
          <cell r="CC9">
            <v>3782000</v>
          </cell>
          <cell r="CD9">
            <v>3782000</v>
          </cell>
          <cell r="CE9">
            <v>3782000</v>
          </cell>
          <cell r="CF9">
            <v>3782000</v>
          </cell>
          <cell r="CG9">
            <v>3782000</v>
          </cell>
          <cell r="CH9">
            <v>3782000</v>
          </cell>
          <cell r="CI9">
            <v>3782000</v>
          </cell>
          <cell r="CJ9">
            <v>3782000</v>
          </cell>
          <cell r="CK9">
            <v>2269200</v>
          </cell>
          <cell r="CN9">
            <v>0</v>
          </cell>
        </row>
        <row r="10">
          <cell r="A10" t="str">
            <v>CD-DTPA-008-2026</v>
          </cell>
          <cell r="B10" t="str">
            <v>2 NACION</v>
          </cell>
          <cell r="C10" t="str">
            <v>CPS-DTPA-008-2026</v>
          </cell>
          <cell r="D10" t="str">
            <v>NATALIA SANTOS ORTIZ</v>
          </cell>
          <cell r="E10">
            <v>46029</v>
          </cell>
          <cell r="F10" t="str">
            <v>DP00-3202008-15-010 servicios profesionales con plena autonomía técnica y administrativa en la dirección territorial pacifico para verificar, ingresar y controlar la gestión integral de los recursos físicos en el aplicativo NEÓN, de acuerdo con los lineamientos establecidos por el grupo de procesos corporativos de PNNC, en el marco de la conservación de la diversidad biológica de las áreas protegidas del SINAP nacional.</v>
          </cell>
          <cell r="G10" t="str">
            <v>PROFESIONAL</v>
          </cell>
          <cell r="H10" t="str">
            <v>2 CONTRATACIÓN DIRECTA</v>
          </cell>
          <cell r="I10" t="str">
            <v>14 PRESTACIÓN DE SERVICIOS</v>
          </cell>
          <cell r="J10" t="str">
            <v>N/A</v>
          </cell>
          <cell r="K10">
            <v>80111600</v>
          </cell>
          <cell r="L10">
            <v>126</v>
          </cell>
          <cell r="M10">
            <v>526</v>
          </cell>
          <cell r="N10">
            <v>46029</v>
          </cell>
          <cell r="O10">
            <v>5260000</v>
          </cell>
          <cell r="P10">
            <v>57860000</v>
          </cell>
          <cell r="Q10" t="str">
            <v>CINCUENTA Y SIETE MILLONES OCHOCIENTOS SESENTA MIL PESOS M/CTE</v>
          </cell>
          <cell r="R10" t="str">
            <v>1 PERSONA NATURAL</v>
          </cell>
          <cell r="S10" t="str">
            <v>3 CÉDULA DE CIUDADANÍA</v>
          </cell>
          <cell r="T10">
            <v>1059066560</v>
          </cell>
          <cell r="U10">
            <v>2</v>
          </cell>
          <cell r="W10" t="str">
            <v>11 NO SE DILIGENCIA INFORMACIÓN PARA ESTE FORMULARIO EN ESTE PERÍODO DE REPORTE</v>
          </cell>
          <cell r="X10" t="str">
            <v>FEMENINO</v>
          </cell>
          <cell r="Y10" t="str">
            <v>Tolima</v>
          </cell>
          <cell r="Z10" t="str">
            <v>Ibague</v>
          </cell>
          <cell r="AA10" t="str">
            <v>NATALIA</v>
          </cell>
          <cell r="AC10" t="str">
            <v>SANTOS</v>
          </cell>
          <cell r="AD10" t="str">
            <v>ORTIZ</v>
          </cell>
          <cell r="AE10" t="str">
            <v>SI</v>
          </cell>
          <cell r="AF10" t="str">
            <v>1 PÓLIZA</v>
          </cell>
          <cell r="AG10" t="str">
            <v>12 SEGUROS DEL ESTADO</v>
          </cell>
          <cell r="AH10" t="str">
            <v>2 CUMPLIMIENTO</v>
          </cell>
          <cell r="AI10">
            <v>46029</v>
          </cell>
          <cell r="AJ10" t="str">
            <v xml:space="preserve">45-46-101034326
</v>
          </cell>
          <cell r="AK10" t="str">
            <v>GLORIA TERESITA SERNA ALZATE</v>
          </cell>
          <cell r="AL10" t="str">
            <v>DTPA</v>
          </cell>
          <cell r="AM10" t="str">
            <v>2 SUPERVISOR</v>
          </cell>
          <cell r="AN10" t="str">
            <v>3 CÉDULA DE CIUDADANÍA</v>
          </cell>
          <cell r="AO10">
            <v>1085261007</v>
          </cell>
          <cell r="AP10" t="str">
            <v>JUAN CARLOS ALPALA BURBANO</v>
          </cell>
          <cell r="AQ10">
            <v>330</v>
          </cell>
          <cell r="AZ10">
            <v>46029</v>
          </cell>
          <cell r="BA10">
            <v>46029</v>
          </cell>
          <cell r="BB10">
            <v>46362</v>
          </cell>
          <cell r="BL10" t="str">
            <v>2026753501000007E</v>
          </cell>
          <cell r="BM10">
            <v>57860000</v>
          </cell>
          <cell r="BN10" t="str">
            <v>JULIANA ISABEL MONTES ROMERO</v>
          </cell>
          <cell r="BO10" t="str">
            <v xml:space="preserve">https://community.secop.gov.co/Public/Tendering/ContractNoticePhases/View?PPI=CO1.PPI.44469804&amp;isFromPublicArea=True&amp;isModal=False </v>
          </cell>
          <cell r="BP10" t="str">
            <v>VIGENTE</v>
          </cell>
          <cell r="BR10" t="str">
            <v xml:space="preserve">https://community.secop.gov.co/Public/Tendering/ContractDetailView/Index?UniqueIdentifier=CO1.PCCNTR.8778516 </v>
          </cell>
          <cell r="BS10" t="str">
            <v>NATALIA.SANTOS</v>
          </cell>
          <cell r="BT10" t="str">
            <v>@parquesnacionales.gov.co</v>
          </cell>
          <cell r="BU10" t="str">
            <v>almacen.dtpa@parquesnacionales.gov.co</v>
          </cell>
          <cell r="BV10" t="str">
            <v>PROFESIONAL</v>
          </cell>
          <cell r="CB10">
            <v>4208000</v>
          </cell>
          <cell r="CC10">
            <v>5260000</v>
          </cell>
          <cell r="CD10">
            <v>5260000</v>
          </cell>
          <cell r="CE10">
            <v>5260000</v>
          </cell>
          <cell r="CF10">
            <v>5260000</v>
          </cell>
          <cell r="CG10">
            <v>5260000</v>
          </cell>
          <cell r="CH10">
            <v>5260000</v>
          </cell>
          <cell r="CI10">
            <v>5260000</v>
          </cell>
          <cell r="CJ10">
            <v>5260000</v>
          </cell>
          <cell r="CK10">
            <v>5260000</v>
          </cell>
          <cell r="CL10">
            <v>5260000</v>
          </cell>
          <cell r="CM10">
            <v>1052000</v>
          </cell>
          <cell r="CN10">
            <v>0</v>
          </cell>
        </row>
        <row r="11">
          <cell r="A11" t="str">
            <v>CD-DTPA-009-2026</v>
          </cell>
          <cell r="B11" t="str">
            <v>1 FONAM</v>
          </cell>
          <cell r="C11" t="str">
            <v>CPS-DTPA-009-2026</v>
          </cell>
          <cell r="D11" t="str">
            <v>CLAUDIA MERCEDES RODRIGUEZ CERON</v>
          </cell>
          <cell r="E11">
            <v>46029</v>
          </cell>
          <cell r="F11" t="str">
            <v>DP00-32022008-15-011 Prestar servicios Profesionales con plena autonomía técnica y administrativa para desarrollar acciones establecidas en el proceso de servicio al ciudadano en la dirección territorial pacífico y sus áreas protegidas, en el marco de la conservación de la diversidad biológica de las áreas protegidas del SINAP nacional.</v>
          </cell>
          <cell r="G11" t="str">
            <v>PROFESIONAL</v>
          </cell>
          <cell r="H11" t="str">
            <v>2 CONTRATACIÓN DIRECTA</v>
          </cell>
          <cell r="I11" t="str">
            <v>14 PRESTACIÓN DE SERVICIOS</v>
          </cell>
          <cell r="J11" t="str">
            <v>N/A</v>
          </cell>
          <cell r="K11">
            <v>80111600</v>
          </cell>
          <cell r="L11">
            <v>126</v>
          </cell>
          <cell r="M11">
            <v>126</v>
          </cell>
          <cell r="N11">
            <v>46029</v>
          </cell>
          <cell r="O11">
            <v>4327000</v>
          </cell>
          <cell r="P11">
            <v>47597000</v>
          </cell>
          <cell r="Q11" t="str">
            <v>CUARENTA Y SIETE MILLONES QUINIENTOS NOVENTA Y SIETE MIL PESOS M/CTE</v>
          </cell>
          <cell r="R11" t="str">
            <v>1 PERSONA NATURAL</v>
          </cell>
          <cell r="S11" t="str">
            <v>3 CÉDULA DE CIUDADANÍA</v>
          </cell>
          <cell r="T11">
            <v>66999875</v>
          </cell>
          <cell r="U11">
            <v>5</v>
          </cell>
          <cell r="W11" t="str">
            <v>11 NO SE DILIGENCIA INFORMACIÓN PARA ESTE FORMULARIO EN ESTE PERÍODO DE REPORTE</v>
          </cell>
          <cell r="X11" t="str">
            <v>FEMENINO</v>
          </cell>
          <cell r="Y11" t="str">
            <v>Valle del Cauca</v>
          </cell>
          <cell r="Z11" t="str">
            <v>Santiago de Cali</v>
          </cell>
          <cell r="AA11" t="str">
            <v>CLAUDIA</v>
          </cell>
          <cell r="AB11" t="str">
            <v>MERCEDES</v>
          </cell>
          <cell r="AC11" t="str">
            <v>RODRÍGUEZ</v>
          </cell>
          <cell r="AD11" t="str">
            <v>CERÓN</v>
          </cell>
          <cell r="AE11" t="str">
            <v>SI</v>
          </cell>
          <cell r="AF11" t="str">
            <v>1 PÓLIZA</v>
          </cell>
          <cell r="AG11" t="str">
            <v>12 SEGUROS DEL ESTADO</v>
          </cell>
          <cell r="AH11" t="str">
            <v>2 CUMPLIMIENTO</v>
          </cell>
          <cell r="AI11">
            <v>46029</v>
          </cell>
          <cell r="AJ11" t="str">
            <v>45-46-101034330</v>
          </cell>
          <cell r="AK11" t="str">
            <v>GLORIA TERESITA SERNA ALZATE</v>
          </cell>
          <cell r="AL11" t="str">
            <v>DTPA</v>
          </cell>
          <cell r="AM11" t="str">
            <v>2 SUPERVISOR</v>
          </cell>
          <cell r="AN11" t="str">
            <v>3 CÉDULA DE CIUDADANÍA</v>
          </cell>
          <cell r="AO11">
            <v>66859604</v>
          </cell>
          <cell r="AP11" t="str">
            <v>MARGARITA EUGENIA VICTORIA ACOSTA</v>
          </cell>
          <cell r="AQ11">
            <v>330</v>
          </cell>
          <cell r="AZ11">
            <v>46029</v>
          </cell>
          <cell r="BA11">
            <v>46029</v>
          </cell>
          <cell r="BB11">
            <v>46362</v>
          </cell>
          <cell r="BL11" t="str">
            <v>2026753501900002E</v>
          </cell>
          <cell r="BM11">
            <v>47597000</v>
          </cell>
          <cell r="BN11" t="str">
            <v>JULIANA ISABEL MONTES ROMERO</v>
          </cell>
          <cell r="BO11" t="str">
            <v xml:space="preserve">https://community.secop.gov.co/Public/Tendering/ContractNoticePhases/View?PPI=CO1.PPI.44472276&amp;isFromPublicArea=True&amp;isModal=False </v>
          </cell>
          <cell r="BP11" t="str">
            <v>VIGENTE</v>
          </cell>
          <cell r="BR11" t="str">
            <v xml:space="preserve">https://community.secop.gov.co/Public/Tendering/ContractDetailView/Index?UniqueIdentifier=CO1.PCCNTR.8779286 </v>
          </cell>
          <cell r="BS11" t="str">
            <v>CLAUDIA.RODRIGUEZ</v>
          </cell>
          <cell r="BT11" t="str">
            <v>@parquesnacionales.gov.co</v>
          </cell>
          <cell r="BU11" t="str">
            <v>servicioalciudadano.dtpa@parquesnacionales.gov.co</v>
          </cell>
          <cell r="BV11" t="str">
            <v>PROFESIONAL</v>
          </cell>
          <cell r="CB11">
            <v>3461600</v>
          </cell>
          <cell r="CC11">
            <v>4327000</v>
          </cell>
          <cell r="CD11">
            <v>4327000</v>
          </cell>
          <cell r="CE11">
            <v>4327000</v>
          </cell>
          <cell r="CF11">
            <v>4327000</v>
          </cell>
          <cell r="CG11">
            <v>4327000</v>
          </cell>
          <cell r="CH11">
            <v>4327000</v>
          </cell>
          <cell r="CI11">
            <v>4327000</v>
          </cell>
          <cell r="CJ11">
            <v>4327000</v>
          </cell>
          <cell r="CK11">
            <v>4327000</v>
          </cell>
          <cell r="CL11">
            <v>4327000</v>
          </cell>
          <cell r="CM11">
            <v>865400</v>
          </cell>
          <cell r="CN11">
            <v>0</v>
          </cell>
        </row>
        <row r="12">
          <cell r="A12" t="str">
            <v>CD-DTPA-010-2026</v>
          </cell>
          <cell r="B12" t="str">
            <v>1 FONAM</v>
          </cell>
          <cell r="C12" t="str">
            <v>CPS-DTPA-010-2026</v>
          </cell>
          <cell r="D12" t="str">
            <v>OSCAR EVELIO PRADA CEBALLOS</v>
          </cell>
          <cell r="E12">
            <v>46029</v>
          </cell>
          <cell r="F12" t="str">
            <v>DP00-3202008-15-014 Prestar servicios de apoyo a la gestión con plena autonomía técnica y administrativa en el desarrollo de las actividades técnicas de soporte tecnológico requeridas del Dirección Territorial Pacífico y sus áreas protegidas en el marco de la conservación de la diversidad biológica de las áreas protegidas del SINAP nacional</v>
          </cell>
          <cell r="G12" t="str">
            <v>APOYO A LA GESTIÓN</v>
          </cell>
          <cell r="H12" t="str">
            <v>2 CONTRATACIÓN DIRECTA</v>
          </cell>
          <cell r="I12" t="str">
            <v>14 PRESTACIÓN DE SERVICIOS</v>
          </cell>
          <cell r="J12" t="str">
            <v>N/A</v>
          </cell>
          <cell r="K12">
            <v>80111600</v>
          </cell>
          <cell r="L12">
            <v>126</v>
          </cell>
          <cell r="M12">
            <v>226</v>
          </cell>
          <cell r="N12">
            <v>46029</v>
          </cell>
          <cell r="O12">
            <v>3782000</v>
          </cell>
          <cell r="P12">
            <v>44627600</v>
          </cell>
          <cell r="Q12" t="str">
            <v>CUARENTA Y CUATRO MILLONES SEISCIENTOS VEINTISIETE MIL SEISCIENTOS PESOS M/CTE</v>
          </cell>
          <cell r="R12" t="str">
            <v>1 PERSONA NATURAL</v>
          </cell>
          <cell r="S12" t="str">
            <v>3 CÉDULA DE CIUDADANÍA</v>
          </cell>
          <cell r="T12">
            <v>94521401</v>
          </cell>
          <cell r="U12">
            <v>8</v>
          </cell>
          <cell r="W12" t="str">
            <v>11 NO SE DILIGENCIA INFORMACIÓN PARA ESTE FORMULARIO EN ESTE PERÍODO DE REPORTE</v>
          </cell>
          <cell r="X12" t="str">
            <v>MASCULINO</v>
          </cell>
          <cell r="Y12" t="str">
            <v>Valle del Cauca</v>
          </cell>
          <cell r="Z12" t="str">
            <v>Santiago de Cali</v>
          </cell>
          <cell r="AA12" t="str">
            <v>OSCAR</v>
          </cell>
          <cell r="AB12" t="str">
            <v>EVELIO</v>
          </cell>
          <cell r="AC12" t="str">
            <v>PRADA</v>
          </cell>
          <cell r="AD12" t="str">
            <v>CEBALLOS</v>
          </cell>
          <cell r="AE12" t="str">
            <v>NO</v>
          </cell>
          <cell r="AF12" t="str">
            <v>6 NO CONSTITUYÓ GARANTÍAS</v>
          </cell>
          <cell r="AG12" t="str">
            <v>N-A</v>
          </cell>
          <cell r="AH12" t="str">
            <v>N-A</v>
          </cell>
          <cell r="AK12" t="str">
            <v>GLORIA TERESITA SERNA ALZATE</v>
          </cell>
          <cell r="AL12" t="str">
            <v>DTPA</v>
          </cell>
          <cell r="AM12" t="str">
            <v>2 SUPERVISOR</v>
          </cell>
          <cell r="AN12" t="str">
            <v>3 CÉDULA DE CIUDADANÍA</v>
          </cell>
          <cell r="AO12">
            <v>1130620729</v>
          </cell>
          <cell r="AP12" t="str">
            <v>SANDRA MILENA TORO IDARRAGA</v>
          </cell>
          <cell r="AQ12">
            <v>354</v>
          </cell>
          <cell r="AZ12" t="str">
            <v>N/A</v>
          </cell>
          <cell r="BA12">
            <v>46029</v>
          </cell>
          <cell r="BB12">
            <v>46386</v>
          </cell>
          <cell r="BL12" t="str">
            <v>2026753501900003E</v>
          </cell>
          <cell r="BM12">
            <v>44627600</v>
          </cell>
          <cell r="BN12" t="str">
            <v>JULIANA ISABEL MONTES ROMERO</v>
          </cell>
          <cell r="BO12" t="str">
            <v xml:space="preserve">https://community.secop.gov.co/Public/Tendering/ContractNoticePhases/View?PPI=CO1.PPI.44475840&amp;isFromPublicArea=True&amp;isModal=False </v>
          </cell>
          <cell r="BP12" t="str">
            <v>VIGENTE</v>
          </cell>
          <cell r="BR12" t="str">
            <v xml:space="preserve">https://community.secop.gov.co/Public/Tendering/ContractDetailView/Index?UniqueIdentifier=CO1.PCCNTR.8779787 </v>
          </cell>
          <cell r="BS12" t="str">
            <v>OSCAR.PRADA</v>
          </cell>
          <cell r="BT12" t="str">
            <v>@parquesnacionales.gov.co</v>
          </cell>
          <cell r="BU12" t="str">
            <v>soporteit.dtpa@parquesnacionales.gov.co</v>
          </cell>
          <cell r="BV12" t="str">
            <v>TECNICO EN SISTEMAS</v>
          </cell>
          <cell r="CB12">
            <v>3025600</v>
          </cell>
          <cell r="CC12">
            <v>3782000</v>
          </cell>
          <cell r="CD12">
            <v>3782000</v>
          </cell>
          <cell r="CE12">
            <v>3782000</v>
          </cell>
          <cell r="CF12">
            <v>3782000</v>
          </cell>
          <cell r="CG12">
            <v>3782000</v>
          </cell>
          <cell r="CH12">
            <v>3782000</v>
          </cell>
          <cell r="CI12">
            <v>3782000</v>
          </cell>
          <cell r="CJ12">
            <v>3782000</v>
          </cell>
          <cell r="CK12">
            <v>3782000</v>
          </cell>
          <cell r="CL12">
            <v>3782000</v>
          </cell>
          <cell r="CM12">
            <v>3782000</v>
          </cell>
          <cell r="CN12">
            <v>0</v>
          </cell>
        </row>
        <row r="13">
          <cell r="A13" t="str">
            <v>CD-DTPA-011-2026</v>
          </cell>
          <cell r="B13" t="str">
            <v>1 FONAM</v>
          </cell>
          <cell r="C13" t="str">
            <v>CPS-DTPA-011-2026</v>
          </cell>
          <cell r="D13" t="str">
            <v xml:space="preserve">CESAR ANDRES CELY HERRERA </v>
          </cell>
          <cell r="E13">
            <v>46029</v>
          </cell>
          <cell r="F13" t="str">
            <v>DP11-3202010-25-001 Prestar servicios profesionales con plena autonomía técnica y administrativa en el SFF Malpelo para la implementación y actualización del Plan de Ordenamiento Ecoturístico, así como el análisis y reporte de la información ecoturística del área protegida, en el marco de la conservación de la diversidad biológica de las áreas protegidas del SINAP nacional</v>
          </cell>
          <cell r="G13" t="str">
            <v>PROFESIONAL</v>
          </cell>
          <cell r="H13" t="str">
            <v>2 CONTRATACIÓN DIRECTA</v>
          </cell>
          <cell r="I13" t="str">
            <v>14 PRESTACIÓN DE SERVICIOS</v>
          </cell>
          <cell r="J13" t="str">
            <v>N/A</v>
          </cell>
          <cell r="K13">
            <v>80111600</v>
          </cell>
          <cell r="L13">
            <v>226</v>
          </cell>
          <cell r="M13">
            <v>526</v>
          </cell>
          <cell r="N13">
            <v>46030</v>
          </cell>
          <cell r="O13">
            <v>6539000</v>
          </cell>
          <cell r="P13">
            <v>74980533</v>
          </cell>
          <cell r="Q13" t="str">
            <v>SETENTA Y CUATRO MILLONES NOVECIENTOS OCHENTA MIL QUINIENTOS TREINTA Y TRES PESOS M/CTE</v>
          </cell>
          <cell r="R13" t="str">
            <v>1 PERSONA NATURAL</v>
          </cell>
          <cell r="S13" t="str">
            <v>3 CÉDULA DE CIUDADANÍA</v>
          </cell>
          <cell r="T13">
            <v>1144056002</v>
          </cell>
          <cell r="U13">
            <v>1</v>
          </cell>
          <cell r="W13" t="str">
            <v>11 NO SE DILIGENCIA INFORMACIÓN PARA ESTE FORMULARIO EN ESTE PERÍODO DE REPORTE</v>
          </cell>
          <cell r="X13" t="str">
            <v>MASCULINO</v>
          </cell>
          <cell r="Y13" t="str">
            <v>Valle del Cauca</v>
          </cell>
          <cell r="Z13" t="str">
            <v>Santiago de Cali</v>
          </cell>
          <cell r="AA13" t="str">
            <v>CESAR</v>
          </cell>
          <cell r="AB13" t="str">
            <v>ANDRÉS</v>
          </cell>
          <cell r="AC13" t="str">
            <v>CELY</v>
          </cell>
          <cell r="AD13" t="str">
            <v>HERRERA</v>
          </cell>
          <cell r="AE13" t="str">
            <v>SI</v>
          </cell>
          <cell r="AF13" t="str">
            <v>1 PÓLIZA</v>
          </cell>
          <cell r="AG13" t="str">
            <v>12 SEGUROS DEL ESTADO</v>
          </cell>
          <cell r="AH13" t="str">
            <v>2 CUMPLIMIENTO</v>
          </cell>
          <cell r="AI13">
            <v>46030</v>
          </cell>
          <cell r="AJ13" t="str">
            <v>45-46-101034368</v>
          </cell>
          <cell r="AK13" t="str">
            <v>GLORIA TERESITA SERNA ALZATE</v>
          </cell>
          <cell r="AL13" t="str">
            <v>SFF MALPELO</v>
          </cell>
          <cell r="AM13" t="str">
            <v>2 SUPERVISOR</v>
          </cell>
          <cell r="AN13" t="str">
            <v>3 CÉDULA DE CIUDADANÍA</v>
          </cell>
          <cell r="AO13">
            <v>52693916</v>
          </cell>
          <cell r="AP13" t="str">
            <v>ADRIANA DAZA SUAREZ</v>
          </cell>
          <cell r="AQ13">
            <v>347</v>
          </cell>
          <cell r="AZ13">
            <v>46030</v>
          </cell>
          <cell r="BA13">
            <v>46030</v>
          </cell>
          <cell r="BB13">
            <v>46376</v>
          </cell>
          <cell r="BL13" t="str">
            <v>2026753501900004E</v>
          </cell>
          <cell r="BM13">
            <v>74980533</v>
          </cell>
          <cell r="BO13" t="str">
            <v xml:space="preserve">https://community.secop.gov.co/Public/Tendering/ContractNoticePhases/View?PPI=CO1.PPI.44490424&amp;isFromPublicArea=True&amp;isModal=False </v>
          </cell>
          <cell r="BP13" t="str">
            <v>VIGENTE</v>
          </cell>
          <cell r="BR13" t="str">
            <v xml:space="preserve">https://community.secop.gov.co/Public/Tendering/ContractDetailView/Index?UniqueIdentifier=CO1.PCCNTR.8785803 </v>
          </cell>
          <cell r="BS13" t="str">
            <v>CESAR.CELY</v>
          </cell>
          <cell r="BT13" t="str">
            <v>@parquesnacionales.gov.co</v>
          </cell>
          <cell r="BU13" t="str">
            <v>ecoturismo.malpelo@parquesnacionales.gov.co</v>
          </cell>
          <cell r="BV13" t="str">
            <v>PROFESIONAL</v>
          </cell>
          <cell r="CB13">
            <v>5013233</v>
          </cell>
          <cell r="CC13">
            <v>6539000</v>
          </cell>
          <cell r="CD13">
            <v>6539000</v>
          </cell>
          <cell r="CE13">
            <v>6539000</v>
          </cell>
          <cell r="CF13">
            <v>6539000</v>
          </cell>
          <cell r="CG13">
            <v>6539000</v>
          </cell>
          <cell r="CH13">
            <v>6539000</v>
          </cell>
          <cell r="CI13">
            <v>6539000</v>
          </cell>
          <cell r="CJ13">
            <v>6539000</v>
          </cell>
          <cell r="CK13">
            <v>6539000</v>
          </cell>
          <cell r="CL13">
            <v>6539000</v>
          </cell>
          <cell r="CM13">
            <v>4577300</v>
          </cell>
          <cell r="CN13">
            <v>0</v>
          </cell>
        </row>
        <row r="14">
          <cell r="A14" t="str">
            <v>CD-DTPA-012-2026</v>
          </cell>
          <cell r="B14" t="str">
            <v>1 FONAM</v>
          </cell>
          <cell r="C14" t="str">
            <v>CPS-DPTA-012-2026</v>
          </cell>
          <cell r="D14" t="str">
            <v>FRANK GENTIL RENGIFO MEJIA</v>
          </cell>
          <cell r="E14">
            <v>46029</v>
          </cell>
          <cell r="F14" t="str">
            <v>DP00-3202008-15-016 Prestar servicios de apoyo a la gestión con plena autonomía técnica y administrativa para desarrollar actividades de conducción y mensajería a la Dirección Territorial Pacifico, en el marco de la conservación de la diversidad biológica de las áreas protegidas del SINAP nacional</v>
          </cell>
          <cell r="G14" t="str">
            <v>APOYO A LA GESTIÓN</v>
          </cell>
          <cell r="H14" t="str">
            <v>2 CONTRATACIÓN DIRECTA</v>
          </cell>
          <cell r="I14" t="str">
            <v>14 PRESTACIÓN DE SERVICIOS</v>
          </cell>
          <cell r="J14" t="str">
            <v>N/A</v>
          </cell>
          <cell r="K14">
            <v>80111600</v>
          </cell>
          <cell r="L14">
            <v>126</v>
          </cell>
          <cell r="M14">
            <v>326</v>
          </cell>
          <cell r="N14">
            <v>46029</v>
          </cell>
          <cell r="O14">
            <v>2510000</v>
          </cell>
          <cell r="P14">
            <v>27610000</v>
          </cell>
          <cell r="Q14" t="str">
            <v>VEINTISIETE MILLONES SEISCIENTOS DIEZ MIL PESOS M/CTE</v>
          </cell>
          <cell r="R14" t="str">
            <v>1 PERSONA NATURAL</v>
          </cell>
          <cell r="S14" t="str">
            <v>3 CÉDULA DE CIUDADANÍA</v>
          </cell>
          <cell r="T14">
            <v>16772137</v>
          </cell>
          <cell r="U14">
            <v>0</v>
          </cell>
          <cell r="W14" t="str">
            <v>11 NO SE DILIGENCIA INFORMACIÓN PARA ESTE FORMULARIO EN ESTE PERÍODO DE REPORTE</v>
          </cell>
          <cell r="X14" t="str">
            <v>MASCULINO</v>
          </cell>
          <cell r="Y14" t="str">
            <v>Valle del Cauca</v>
          </cell>
          <cell r="Z14" t="str">
            <v>Santiago de Cali</v>
          </cell>
          <cell r="AA14" t="str">
            <v>FRANK</v>
          </cell>
          <cell r="AB14" t="str">
            <v>GENTIL</v>
          </cell>
          <cell r="AC14" t="str">
            <v>RENGIFO</v>
          </cell>
          <cell r="AD14" t="str">
            <v>MEJÍA</v>
          </cell>
          <cell r="AE14" t="str">
            <v>NO</v>
          </cell>
          <cell r="AF14" t="str">
            <v>6 NO CONSTITUYÓ GARANTÍAS</v>
          </cell>
          <cell r="AG14" t="str">
            <v>N-A</v>
          </cell>
          <cell r="AH14" t="str">
            <v>N-A</v>
          </cell>
          <cell r="AK14" t="str">
            <v>GLORIA TERESITA SERNA ALZATE</v>
          </cell>
          <cell r="AL14" t="str">
            <v>DTPA</v>
          </cell>
          <cell r="AM14" t="str">
            <v>2 SUPERVISOR</v>
          </cell>
          <cell r="AN14" t="str">
            <v>3 CÉDULA DE CIUDADANÍA</v>
          </cell>
          <cell r="AO14">
            <v>66859604</v>
          </cell>
          <cell r="AP14" t="str">
            <v>MARGARITA EUGENIA VICTORIA ACOSTA</v>
          </cell>
          <cell r="AQ14">
            <v>330</v>
          </cell>
          <cell r="AZ14" t="str">
            <v>N/A</v>
          </cell>
          <cell r="BA14">
            <v>46029</v>
          </cell>
          <cell r="BB14">
            <v>46362</v>
          </cell>
          <cell r="BL14" t="str">
            <v>2026753501900005E</v>
          </cell>
          <cell r="BM14">
            <v>27610000</v>
          </cell>
          <cell r="BN14" t="str">
            <v>JULIANA ISABEL MONTES ROMERO</v>
          </cell>
          <cell r="BO14" t="str">
            <v xml:space="preserve">https://community.secop.gov.co/Public/Tendering/ContractNoticePhases/View?PPI=CO1.PPI.44480296&amp;isFromPublicArea=True&amp;isModal=False </v>
          </cell>
          <cell r="BP14" t="str">
            <v>VIGENTE</v>
          </cell>
          <cell r="BR14" t="str">
            <v xml:space="preserve">https://community.secop.gov.co/Public/Tendering/ContractDetailView/Index?UniqueIdentifier=CO1.PCCNTR.8782304 </v>
          </cell>
          <cell r="BS14" t="str">
            <v>FRANK.RENGIFO</v>
          </cell>
          <cell r="BT14" t="str">
            <v>@parquesnacionales.gov.co</v>
          </cell>
          <cell r="BU14" t="str">
            <v>frankrengifo4@gmail.com</v>
          </cell>
          <cell r="BV14" t="str">
            <v>OPERARIO</v>
          </cell>
          <cell r="CB14">
            <v>2008000</v>
          </cell>
          <cell r="CC14">
            <v>2510000</v>
          </cell>
          <cell r="CD14">
            <v>2510000</v>
          </cell>
          <cell r="CE14">
            <v>2510000</v>
          </cell>
          <cell r="CF14">
            <v>2510000</v>
          </cell>
          <cell r="CG14">
            <v>2510000</v>
          </cell>
          <cell r="CH14">
            <v>2510000</v>
          </cell>
          <cell r="CI14">
            <v>2510000</v>
          </cell>
          <cell r="CJ14">
            <v>2510000</v>
          </cell>
          <cell r="CK14">
            <v>2510000</v>
          </cell>
          <cell r="CL14">
            <v>2510000</v>
          </cell>
          <cell r="CM14">
            <v>502000</v>
          </cell>
          <cell r="CN14">
            <v>0</v>
          </cell>
        </row>
        <row r="15">
          <cell r="A15" t="str">
            <v>CD-DTPA-013-2026</v>
          </cell>
          <cell r="B15" t="str">
            <v>2 NACION</v>
          </cell>
          <cell r="C15" t="str">
            <v>CPS-DTPA-013-2026</v>
          </cell>
          <cell r="D15" t="str">
            <v xml:space="preserve">LAURA MARCELA MERA BECERRA </v>
          </cell>
          <cell r="E15">
            <v>46029</v>
          </cell>
          <cell r="F15" t="str">
            <v>DP01-3202008-15-001 Prestar servicios profesionales con plena autonomia tecnica y administrativa en el DNMI Cabo Manglares para el desarrollo de actividades en los procesos de gestion precontractual, poscontractual y documentales en el marco de la conservación de la diversidad biológica de las áreas protegidas del SINAP Nacional</v>
          </cell>
          <cell r="G15" t="str">
            <v>PROFESIONAL</v>
          </cell>
          <cell r="H15" t="str">
            <v>2 CONTRATACIÓN DIRECTA</v>
          </cell>
          <cell r="I15" t="str">
            <v>14 PRESTACIÓN DE SERVICIOS</v>
          </cell>
          <cell r="J15" t="str">
            <v>N/A</v>
          </cell>
          <cell r="K15">
            <v>80111600</v>
          </cell>
          <cell r="L15">
            <v>726</v>
          </cell>
          <cell r="M15">
            <v>926</v>
          </cell>
          <cell r="N15">
            <v>46030</v>
          </cell>
          <cell r="O15">
            <v>4760000</v>
          </cell>
          <cell r="P15">
            <v>47441333</v>
          </cell>
          <cell r="Q15" t="str">
            <v>CUARENTA Y SIETE MILLONES CUATROCIENTOS CUARENTA Y UN MIL TRESCIENTOS TREINTA Y TRES PESOS M/CTE</v>
          </cell>
          <cell r="R15" t="str">
            <v>1 PERSONA NATURAL</v>
          </cell>
          <cell r="S15" t="str">
            <v>3 CÉDULA DE CIUDADANÍA</v>
          </cell>
          <cell r="T15">
            <v>1144167656</v>
          </cell>
          <cell r="U15">
            <v>2</v>
          </cell>
          <cell r="W15" t="str">
            <v>11 NO SE DILIGENCIA INFORMACIÓN PARA ESTE FORMULARIO EN ESTE PERÍODO DE REPORTE</v>
          </cell>
          <cell r="X15" t="str">
            <v>FEMENINO</v>
          </cell>
          <cell r="Y15" t="str">
            <v>Valle del Cauca</v>
          </cell>
          <cell r="Z15" t="str">
            <v>Santiago de Cali</v>
          </cell>
          <cell r="AA15" t="str">
            <v>LAURA</v>
          </cell>
          <cell r="AB15" t="str">
            <v>MARCELA</v>
          </cell>
          <cell r="AC15" t="str">
            <v>MERA</v>
          </cell>
          <cell r="AD15" t="str">
            <v>BECERRA</v>
          </cell>
          <cell r="AE15" t="str">
            <v>SI</v>
          </cell>
          <cell r="AF15" t="str">
            <v>1 PÓLIZA</v>
          </cell>
          <cell r="AG15" t="str">
            <v>12 SEGUROS DEL ESTADO</v>
          </cell>
          <cell r="AH15" t="str">
            <v>2 CUMPLIMIENTO</v>
          </cell>
          <cell r="AI15">
            <v>46030</v>
          </cell>
          <cell r="AJ15" t="str">
            <v>45-46-101034365</v>
          </cell>
          <cell r="AK15" t="str">
            <v>GLORIA TERESITA SERNA ALZATE</v>
          </cell>
          <cell r="AL15" t="str">
            <v>DNMI CABO MANGLARES</v>
          </cell>
          <cell r="AM15" t="str">
            <v>2 SUPERVISOR</v>
          </cell>
          <cell r="AN15" t="str">
            <v>3 CÉDULA DE CIUDADANÍA</v>
          </cell>
          <cell r="AO15">
            <v>1088973417</v>
          </cell>
          <cell r="AP15" t="str">
            <v>MIYER IVÁN CERÓN MUÑOZ</v>
          </cell>
          <cell r="AQ15">
            <v>299</v>
          </cell>
          <cell r="AZ15">
            <v>46030</v>
          </cell>
          <cell r="BA15">
            <v>46030</v>
          </cell>
          <cell r="BB15">
            <v>46333</v>
          </cell>
          <cell r="BL15" t="str">
            <v>2026753501000008E</v>
          </cell>
          <cell r="BM15">
            <v>47441333</v>
          </cell>
          <cell r="BN15" t="str">
            <v>MARGARITA E VICTORIA ACOSTA</v>
          </cell>
          <cell r="BO15" t="str">
            <v xml:space="preserve">https://community.secop.gov.co/Public/Tendering/ContractNoticePhases/View?PPI=CO1.PPI.44484836&amp;isFromPublicArea=True&amp;isModal=False </v>
          </cell>
          <cell r="BP15" t="str">
            <v>VIGENTE</v>
          </cell>
          <cell r="BR15" t="str">
            <v xml:space="preserve">https://community.secop.gov.co/Public/Tendering/ContractDetailView/Index?UniqueIdentifier=CO1.PCCNTR.8785072 </v>
          </cell>
          <cell r="BS15" t="str">
            <v>LAURA.MERA</v>
          </cell>
          <cell r="BT15" t="str">
            <v>@parquesnacionales.gov.co</v>
          </cell>
          <cell r="BU15" t="str">
            <v>cabomanglares@parquesnacionales.gov.co</v>
          </cell>
          <cell r="BV15" t="str">
            <v>PROFESIONAL</v>
          </cell>
          <cell r="CB15">
            <v>3649333</v>
          </cell>
          <cell r="CC15">
            <v>4760000</v>
          </cell>
          <cell r="CD15">
            <v>4760000</v>
          </cell>
          <cell r="CE15">
            <v>4760000</v>
          </cell>
          <cell r="CF15">
            <v>4760000</v>
          </cell>
          <cell r="CG15">
            <v>4760000</v>
          </cell>
          <cell r="CH15">
            <v>4760000</v>
          </cell>
          <cell r="CI15">
            <v>4760000</v>
          </cell>
          <cell r="CJ15">
            <v>4760000</v>
          </cell>
          <cell r="CK15">
            <v>4760000</v>
          </cell>
          <cell r="CL15">
            <v>952000</v>
          </cell>
          <cell r="CN15">
            <v>0</v>
          </cell>
        </row>
        <row r="16">
          <cell r="A16" t="str">
            <v>CD-DTPA-014-2026</v>
          </cell>
          <cell r="B16" t="str">
            <v>2 NACION</v>
          </cell>
          <cell r="C16" t="str">
            <v>CPS-DTPA-014-2026</v>
          </cell>
          <cell r="D16" t="str">
            <v>JAINER ZAMBRANO TUNUBALA</v>
          </cell>
          <cell r="E16">
            <v>46030</v>
          </cell>
          <cell r="F16" t="str">
            <v>DP07-3202060-19_1-006 Prestar servicios de apoyo a la gestión con plena autonomía técnica y administrativa, en la ejecución de acciones operativas orientadas a la implementación del proceso de restauración ecológica y EEM en zona de influencia del Parque Nacional Natural Munchique en el marco de la conservación de diversidad biológica de las áreas protegidas del SINAP nacional.</v>
          </cell>
          <cell r="G16" t="str">
            <v>APOYO A LA GESTIÓN</v>
          </cell>
          <cell r="H16" t="str">
            <v>2 CONTRATACIÓN DIRECTA</v>
          </cell>
          <cell r="I16" t="str">
            <v>14 PRESTACIÓN DE SERVICIOS</v>
          </cell>
          <cell r="J16" t="str">
            <v>N/A</v>
          </cell>
          <cell r="K16">
            <v>80111600</v>
          </cell>
          <cell r="L16">
            <v>426</v>
          </cell>
          <cell r="M16">
            <v>1026</v>
          </cell>
          <cell r="N16">
            <v>46030</v>
          </cell>
          <cell r="O16">
            <v>2511000</v>
          </cell>
          <cell r="P16">
            <v>27537300</v>
          </cell>
          <cell r="Q16" t="str">
            <v>VEINTISIETE MILLONES QUINIENTOS TREINTA Y SIETE MIL TRESCIENTOS PESOS M/CTE</v>
          </cell>
          <cell r="R16" t="str">
            <v>1 PERSONA NATURAL</v>
          </cell>
          <cell r="S16" t="str">
            <v>3 CÉDULA DE CIUDADANÍA</v>
          </cell>
          <cell r="T16">
            <v>1061776958</v>
          </cell>
          <cell r="U16">
            <v>3</v>
          </cell>
          <cell r="W16" t="str">
            <v>11 NO SE DILIGENCIA INFORMACIÓN PARA ESTE FORMULARIO EN ESTE PERÍODO DE REPORTE</v>
          </cell>
          <cell r="X16" t="str">
            <v>MASCULINO</v>
          </cell>
          <cell r="Y16" t="str">
            <v>Cauca</v>
          </cell>
          <cell r="Z16" t="str">
            <v>Morales</v>
          </cell>
          <cell r="AA16" t="str">
            <v>JAINER</v>
          </cell>
          <cell r="AC16" t="str">
            <v>ZAMBRANO</v>
          </cell>
          <cell r="AD16" t="str">
            <v>TUNUBALA</v>
          </cell>
          <cell r="AE16" t="str">
            <v>NO</v>
          </cell>
          <cell r="AF16" t="str">
            <v>6 NO CONSTITUYÓ GARANTÍAS</v>
          </cell>
          <cell r="AG16" t="str">
            <v>N-A</v>
          </cell>
          <cell r="AH16" t="str">
            <v>N-A</v>
          </cell>
          <cell r="AK16" t="str">
            <v>GLORIA TERESITA SERNA ALZATE</v>
          </cell>
          <cell r="AL16" t="str">
            <v>PNN MUNCHIQUE</v>
          </cell>
          <cell r="AM16" t="str">
            <v>2 SUPERVISOR</v>
          </cell>
          <cell r="AN16" t="str">
            <v>3 CÉDULA DE CIUDADANÍA</v>
          </cell>
          <cell r="AO16">
            <v>16738049</v>
          </cell>
          <cell r="AP16" t="str">
            <v>JAIME ALBERTO CELIS PERDOMO</v>
          </cell>
          <cell r="AQ16">
            <v>299</v>
          </cell>
          <cell r="AZ16" t="str">
            <v>N/A</v>
          </cell>
          <cell r="BA16">
            <v>46030</v>
          </cell>
          <cell r="BB16">
            <v>46361</v>
          </cell>
          <cell r="BL16" t="str">
            <v>2026753501000009E</v>
          </cell>
          <cell r="BM16">
            <v>27537300</v>
          </cell>
          <cell r="BN16" t="str">
            <v>STEPHANIE ANDREA RODRÍGUEZ VALENCIA</v>
          </cell>
          <cell r="BO16" t="str">
            <v xml:space="preserve">https://community.secop.gov.co/Public/Tendering/ContractNoticePhases/View?PPI=CO1.PPI.44486812&amp;isFromPublicArea=True&amp;isModal=False </v>
          </cell>
          <cell r="BP16" t="str">
            <v>VIGENTE</v>
          </cell>
          <cell r="BR16" t="str">
            <v xml:space="preserve">https://community.secop.gov.co/Public/Tendering/ContractDetailView/Index?UniqueIdentifier=CO1.PCCNTR.8789878 </v>
          </cell>
          <cell r="BS16" t="str">
            <v>JAINER.ZAMBRANO</v>
          </cell>
          <cell r="BT16" t="str">
            <v>@parquesnacionales.gov.co</v>
          </cell>
          <cell r="BU16" t="str">
            <v>rjazambrano878@gmail.com</v>
          </cell>
          <cell r="BV16" t="str">
            <v>TECNICO</v>
          </cell>
          <cell r="CB16">
            <v>2008800</v>
          </cell>
          <cell r="CC16">
            <v>2511000</v>
          </cell>
          <cell r="CD16">
            <v>2511000</v>
          </cell>
          <cell r="CE16">
            <v>2511000</v>
          </cell>
          <cell r="CF16">
            <v>2511000</v>
          </cell>
          <cell r="CG16">
            <v>2511000</v>
          </cell>
          <cell r="CH16">
            <v>2511000</v>
          </cell>
          <cell r="CI16">
            <v>2511000</v>
          </cell>
          <cell r="CJ16">
            <v>2511000</v>
          </cell>
          <cell r="CK16">
            <v>2511000</v>
          </cell>
          <cell r="CL16">
            <v>2511000</v>
          </cell>
          <cell r="CM16">
            <v>418500</v>
          </cell>
          <cell r="CN16">
            <v>0</v>
          </cell>
        </row>
        <row r="17">
          <cell r="A17" t="str">
            <v>CD-DTPA-015-2026</v>
          </cell>
          <cell r="B17" t="str">
            <v>2 NACION</v>
          </cell>
          <cell r="C17" t="str">
            <v>CPS-DTPA-015-2026</v>
          </cell>
          <cell r="D17" t="str">
            <v>FELIPE ALEJANDRO GIRALDO ARANGO</v>
          </cell>
          <cell r="E17">
            <v>46030</v>
          </cell>
          <cell r="F17" t="str">
            <v>DP07-3202008-15-014 Prestar servicios profesionales con plena autonomía técnica y administrativa en el desarrollo de los procesos de gestión contractual, administrativa, financiera y documental del PNN Munchique en el marco de la conservación de la diversidad biológica de las áreas protegidas del SINAP nacional.</v>
          </cell>
          <cell r="G17" t="str">
            <v>PROFESIONAL</v>
          </cell>
          <cell r="H17" t="str">
            <v>2 CONTRATACIÓN DIRECTA</v>
          </cell>
          <cell r="I17" t="str">
            <v>14 PRESTACIÓN DE SERVICIOS</v>
          </cell>
          <cell r="J17" t="str">
            <v>N/A</v>
          </cell>
          <cell r="K17">
            <v>80111600</v>
          </cell>
          <cell r="L17">
            <v>426</v>
          </cell>
          <cell r="M17">
            <v>1126</v>
          </cell>
          <cell r="N17">
            <v>46030</v>
          </cell>
          <cell r="O17">
            <v>4760000</v>
          </cell>
          <cell r="P17">
            <v>47441333</v>
          </cell>
          <cell r="Q17" t="str">
            <v>CUARENTA Y SIETE MILLONES CUATROCIENTOS CUARENTA Y UN MIL TRESCIENTOS TREINTA Y TRES PESOS M/CTE</v>
          </cell>
          <cell r="R17" t="str">
            <v>1 PERSONA NATURAL</v>
          </cell>
          <cell r="S17" t="str">
            <v>3 CÉDULA DE CIUDADANÍA</v>
          </cell>
          <cell r="T17">
            <v>10005251</v>
          </cell>
          <cell r="U17">
            <v>1</v>
          </cell>
          <cell r="W17" t="str">
            <v>11 NO SE DILIGENCIA INFORMACIÓN PARA ESTE FORMULARIO EN ESTE PERÍODO DE REPORTE</v>
          </cell>
          <cell r="X17" t="str">
            <v>MASCULINO</v>
          </cell>
          <cell r="Y17" t="str">
            <v>Atlantico</v>
          </cell>
          <cell r="Z17" t="str">
            <v>Barranquilla</v>
          </cell>
          <cell r="AA17" t="str">
            <v>FELIPE</v>
          </cell>
          <cell r="AB17" t="str">
            <v>ALEJANDRO</v>
          </cell>
          <cell r="AC17" t="str">
            <v>GIRALDO</v>
          </cell>
          <cell r="AD17" t="str">
            <v>ARANGO</v>
          </cell>
          <cell r="AE17" t="str">
            <v>SI</v>
          </cell>
          <cell r="AF17" t="str">
            <v>1 PÓLIZA</v>
          </cell>
          <cell r="AG17" t="str">
            <v>12 SEGUROS DEL ESTADO</v>
          </cell>
          <cell r="AH17" t="str">
            <v>2 CUMPLIMIENTO</v>
          </cell>
          <cell r="AI17">
            <v>46030</v>
          </cell>
          <cell r="AJ17" t="str">
            <v>45-46-101034366</v>
          </cell>
          <cell r="AK17" t="str">
            <v>GLORIA TERESITA SERNA ALZATE</v>
          </cell>
          <cell r="AL17" t="str">
            <v>PNN MUNCHIQUE</v>
          </cell>
          <cell r="AM17" t="str">
            <v>2 SUPERVISOR</v>
          </cell>
          <cell r="AN17" t="str">
            <v>3 CÉDULA DE CIUDADANÍA</v>
          </cell>
          <cell r="AO17">
            <v>16738049</v>
          </cell>
          <cell r="AP17" t="str">
            <v>JAIME ALBERTO CELIS PERDOMO</v>
          </cell>
          <cell r="AQ17">
            <v>299</v>
          </cell>
          <cell r="AZ17">
            <v>46030</v>
          </cell>
          <cell r="BA17">
            <v>46030</v>
          </cell>
          <cell r="BB17">
            <v>46332</v>
          </cell>
          <cell r="BL17" t="str">
            <v>2026753501000010E</v>
          </cell>
          <cell r="BM17">
            <v>47441333</v>
          </cell>
          <cell r="BN17" t="str">
            <v>STEPHANIE ANDREA RODRÍGUEZ VALENCIA</v>
          </cell>
          <cell r="BO17" t="str">
            <v xml:space="preserve">https://community.secop.gov.co/Public/Tendering/ContractNoticePhases/View?PPI=CO1.PPI.44502692&amp;isFromPublicArea=True&amp;isModal=False </v>
          </cell>
          <cell r="BP17" t="str">
            <v>VIGENTE</v>
          </cell>
          <cell r="BR17" t="str">
            <v xml:space="preserve">https://community.secop.gov.co/Public/Tendering/ContractDetailView/Index?UniqueIdentifier=CO1.PCCNTR.8790121 </v>
          </cell>
          <cell r="BS17" t="str">
            <v>FELIPE.GIRALDO</v>
          </cell>
          <cell r="BT17" t="str">
            <v>@parquesnacionales.gov.co</v>
          </cell>
          <cell r="BU17" t="str">
            <v>munchique@parquesnacionales.gov.co</v>
          </cell>
          <cell r="BV17" t="str">
            <v>PROFESIONAL</v>
          </cell>
          <cell r="CB17">
            <v>3649333</v>
          </cell>
          <cell r="CC17">
            <v>4760000</v>
          </cell>
          <cell r="CD17">
            <v>4760000</v>
          </cell>
          <cell r="CE17">
            <v>4760000</v>
          </cell>
          <cell r="CF17">
            <v>4760000</v>
          </cell>
          <cell r="CG17">
            <v>4760000</v>
          </cell>
          <cell r="CH17">
            <v>4760000</v>
          </cell>
          <cell r="CI17">
            <v>4760000</v>
          </cell>
          <cell r="CJ17">
            <v>4760000</v>
          </cell>
          <cell r="CK17">
            <v>4760000</v>
          </cell>
          <cell r="CL17">
            <v>952000</v>
          </cell>
          <cell r="CN17">
            <v>0</v>
          </cell>
        </row>
        <row r="18">
          <cell r="A18" t="str">
            <v>CD-DTPA-016-2026</v>
          </cell>
          <cell r="B18" t="str">
            <v>2 NACION</v>
          </cell>
          <cell r="C18" t="str">
            <v>CPS-DTPA-016-2026</v>
          </cell>
          <cell r="D18" t="str">
            <v>LOREN LIZETH OSORIO MERA</v>
          </cell>
          <cell r="E18">
            <v>46030</v>
          </cell>
          <cell r="F18" t="str">
            <v>DP10-3202008-15-017 Prestar servicios profesionales con plena autonomía técnica y administrativa en el PNN Utria para el desarrollo de actividades en los procesos de gestion precontractual, postcontractual y administrativos en el marco de la conservación de la diversidad biológica de las áreas protegidas del SINAP nacional.</v>
          </cell>
          <cell r="G18" t="str">
            <v>PROFESIONAL</v>
          </cell>
          <cell r="H18" t="str">
            <v>2 CONTRATACIÓN DIRECTA</v>
          </cell>
          <cell r="I18" t="str">
            <v>14 PRESTACIÓN DE SERVICIOS</v>
          </cell>
          <cell r="J18" t="str">
            <v>N/A</v>
          </cell>
          <cell r="K18">
            <v>80111600</v>
          </cell>
          <cell r="L18">
            <v>326</v>
          </cell>
          <cell r="M18">
            <v>826</v>
          </cell>
          <cell r="N18">
            <v>46030</v>
          </cell>
          <cell r="O18">
            <v>4760000</v>
          </cell>
          <cell r="P18">
            <v>50614667</v>
          </cell>
          <cell r="Q18" t="str">
            <v>CINCUENTA MILLONES SEISCIENTOS CATORCE MIL SEISCIENTOS SESENTA Y SIETE PESOS M/CTE</v>
          </cell>
          <cell r="R18" t="str">
            <v>1 PERSONA NATURAL</v>
          </cell>
          <cell r="S18" t="str">
            <v>3 CÉDULA DE CIUDADANÍA</v>
          </cell>
          <cell r="T18">
            <v>1114453706</v>
          </cell>
          <cell r="U18">
            <v>1</v>
          </cell>
          <cell r="W18" t="str">
            <v>11 NO SE DILIGENCIA INFORMACIÓN PARA ESTE FORMULARIO EN ESTE PERÍODO DE REPORTE</v>
          </cell>
          <cell r="X18" t="str">
            <v>FEMENINO</v>
          </cell>
          <cell r="Y18" t="str">
            <v>Valle del Cauca</v>
          </cell>
          <cell r="Z18" t="str">
            <v>Guacari</v>
          </cell>
          <cell r="AA18" t="str">
            <v>LOREN</v>
          </cell>
          <cell r="AB18" t="str">
            <v>LIZETH</v>
          </cell>
          <cell r="AC18" t="str">
            <v>OSORIO</v>
          </cell>
          <cell r="AD18" t="str">
            <v>MERA</v>
          </cell>
          <cell r="AE18" t="str">
            <v>SI</v>
          </cell>
          <cell r="AF18" t="str">
            <v>1 PÓLIZA</v>
          </cell>
          <cell r="AG18" t="str">
            <v>12 SEGUROS DEL ESTADO</v>
          </cell>
          <cell r="AH18" t="str">
            <v>2 CUMPLIMIENTO</v>
          </cell>
          <cell r="AI18">
            <v>46030</v>
          </cell>
          <cell r="AJ18" t="str">
            <v>45-46-101034367</v>
          </cell>
          <cell r="AK18" t="str">
            <v>GLORIA TERESITA SERNA ALZATE</v>
          </cell>
          <cell r="AL18" t="str">
            <v>PNN UTRÍA</v>
          </cell>
          <cell r="AM18" t="str">
            <v>2 SUPERVISOR</v>
          </cell>
          <cell r="AN18" t="str">
            <v>3 CÉDULA DE CIUDADANÍA</v>
          </cell>
          <cell r="AO18">
            <v>66848955</v>
          </cell>
          <cell r="AP18" t="str">
            <v>MARIA XIMENA ZORRILLA A.</v>
          </cell>
          <cell r="AQ18">
            <v>319</v>
          </cell>
          <cell r="AZ18">
            <v>46030</v>
          </cell>
          <cell r="BA18">
            <v>46030</v>
          </cell>
          <cell r="BB18">
            <v>46352</v>
          </cell>
          <cell r="BL18" t="str">
            <v>2026753501000011E</v>
          </cell>
          <cell r="BM18">
            <v>50614667</v>
          </cell>
          <cell r="BN18" t="str">
            <v>JULIANA ISABEL MONTES ROMERO</v>
          </cell>
          <cell r="BO18" t="str">
            <v xml:space="preserve">https://community.secop.gov.co/Public/Tendering/ContractNoticePhases/View?PPI=CO1.PPI.44503449&amp;isFromPublicArea=True&amp;isModal=False </v>
          </cell>
          <cell r="BP18" t="str">
            <v>VIGENTE</v>
          </cell>
          <cell r="BR18" t="str">
            <v xml:space="preserve">https://community.secop.gov.co/Public/Tendering/ContractDetailView/Index?UniqueIdentifier=CO1.PCCNTR.8789961 </v>
          </cell>
          <cell r="BS18" t="str">
            <v>LOREN.OSORIO</v>
          </cell>
          <cell r="BT18" t="str">
            <v>@parquesnacionales.gov.co</v>
          </cell>
          <cell r="BU18" t="str">
            <v>utria@parquesnacionales.gov.co</v>
          </cell>
          <cell r="BV18" t="str">
            <v>PROFESIONAL</v>
          </cell>
          <cell r="CB18">
            <v>3649334</v>
          </cell>
          <cell r="CC18">
            <v>4760000</v>
          </cell>
          <cell r="CD18">
            <v>4760000</v>
          </cell>
          <cell r="CE18">
            <v>4760000</v>
          </cell>
          <cell r="CF18">
            <v>4760000</v>
          </cell>
          <cell r="CG18">
            <v>4760000</v>
          </cell>
          <cell r="CH18">
            <v>4760000</v>
          </cell>
          <cell r="CI18">
            <v>4760000</v>
          </cell>
          <cell r="CJ18">
            <v>4760000</v>
          </cell>
          <cell r="CK18">
            <v>4760000</v>
          </cell>
          <cell r="CL18">
            <v>4125333</v>
          </cell>
          <cell r="CN18">
            <v>0</v>
          </cell>
        </row>
        <row r="19">
          <cell r="A19" t="str">
            <v>CD-DTPA-017-2026</v>
          </cell>
          <cell r="B19" t="str">
            <v>1 FONAM</v>
          </cell>
          <cell r="C19" t="str">
            <v>CPS-DTPA-017-2026</v>
          </cell>
          <cell r="D19" t="str">
            <v>DIANA KAROLINA PRECIADO ESTUPIÑAN</v>
          </cell>
          <cell r="E19">
            <v>46030</v>
          </cell>
          <cell r="F19" t="str">
            <v>DP01-3202008-9-013 Prestar servicios profesionales con plena autonomia técnica y administrativa para la implementacion del programa de monitoreo e investigacion en el DNMI Cabo Manglares en el marco de la conservación de la diversidad biológica de las areas protegidas del SINAP nacional.</v>
          </cell>
          <cell r="G19" t="str">
            <v>PROFESIONAL</v>
          </cell>
          <cell r="H19" t="str">
            <v>2 CONTRATACIÓN DIRECTA</v>
          </cell>
          <cell r="I19" t="str">
            <v>14 PRESTACIÓN DE SERVICIOS</v>
          </cell>
          <cell r="J19" t="str">
            <v>N/A</v>
          </cell>
          <cell r="K19">
            <v>80111600</v>
          </cell>
          <cell r="L19">
            <v>726</v>
          </cell>
          <cell r="M19">
            <v>626</v>
          </cell>
          <cell r="N19">
            <v>46030</v>
          </cell>
          <cell r="O19">
            <v>4327000</v>
          </cell>
          <cell r="P19">
            <v>38798767</v>
          </cell>
          <cell r="Q19" t="str">
            <v>TREINTA Y OCHO MILLONES SETECIENTOS NOVENTA Y OCHO MIL SETECIENTOS SESENTA Y SIETE PESOS M/CTE</v>
          </cell>
          <cell r="R19" t="str">
            <v>1 PERSONA NATURAL</v>
          </cell>
          <cell r="S19" t="str">
            <v>3 CÉDULA DE CIUDADANÍA</v>
          </cell>
          <cell r="T19">
            <v>1087194809</v>
          </cell>
          <cell r="U19">
            <v>0</v>
          </cell>
          <cell r="W19" t="str">
            <v>11 NO SE DILIGENCIA INFORMACIÓN PARA ESTE FORMULARIO EN ESTE PERÍODO DE REPORTE</v>
          </cell>
          <cell r="X19" t="str">
            <v>FEMENINO</v>
          </cell>
          <cell r="Y19" t="str">
            <v>Nariño</v>
          </cell>
          <cell r="Z19" t="str">
            <v>Tumaco</v>
          </cell>
          <cell r="AA19" t="str">
            <v>DIANA</v>
          </cell>
          <cell r="AB19" t="str">
            <v>KAROLINA</v>
          </cell>
          <cell r="AC19" t="str">
            <v>PRECIADO</v>
          </cell>
          <cell r="AD19" t="str">
            <v>ESTUPIÑAN</v>
          </cell>
          <cell r="AE19" t="str">
            <v>SI</v>
          </cell>
          <cell r="AF19" t="str">
            <v>1 PÓLIZA</v>
          </cell>
          <cell r="AG19" t="str">
            <v>12 SEGUROS DEL ESTADO</v>
          </cell>
          <cell r="AH19" t="str">
            <v>2 CUMPLIMIENTO</v>
          </cell>
          <cell r="AI19">
            <v>46030</v>
          </cell>
          <cell r="AJ19" t="str">
            <v>45-46-101034373</v>
          </cell>
          <cell r="AK19" t="str">
            <v>GLORIA TERESITA SERNA ALZATE</v>
          </cell>
          <cell r="AL19" t="str">
            <v>DNMI CABO MANGLARES</v>
          </cell>
          <cell r="AM19" t="str">
            <v>2 SUPERVISOR</v>
          </cell>
          <cell r="AN19" t="str">
            <v>3 CÉDULA DE CIUDADANÍA</v>
          </cell>
          <cell r="AO19">
            <v>1088973417</v>
          </cell>
          <cell r="AP19" t="str">
            <v>MIYER IVÁN CERÓN MUÑOZ</v>
          </cell>
          <cell r="AQ19">
            <v>269</v>
          </cell>
          <cell r="AZ19">
            <v>46030</v>
          </cell>
          <cell r="BA19">
            <v>46030</v>
          </cell>
          <cell r="BB19">
            <v>46301</v>
          </cell>
          <cell r="BL19" t="str">
            <v>2026753501900006E</v>
          </cell>
          <cell r="BM19">
            <v>38798767</v>
          </cell>
          <cell r="BN19" t="str">
            <v>MARGARITA E VICTORIA ACOSTA</v>
          </cell>
          <cell r="BO19" t="str">
            <v xml:space="preserve">https://community.secop.gov.co/Public/Tendering/ContractNoticePhases/View?PPI=CO1.PPI.44505544&amp;isFromPublicArea=True&amp;isModal=False </v>
          </cell>
          <cell r="BP19" t="str">
            <v>VIGENTE</v>
          </cell>
          <cell r="BR19" t="str">
            <v xml:space="preserve">https://community.secop.gov.co/Public/Tendering/ContractDetailView/Index?UniqueIdentifier=CO1.PCCNTR.8791916 </v>
          </cell>
          <cell r="BS19" t="str">
            <v>DIANA.PRECIADO</v>
          </cell>
          <cell r="BT19" t="str">
            <v>@parquesnacionales.gov.co</v>
          </cell>
          <cell r="BU19" t="str">
            <v>monitoreo.cabomanglares@parquesnacionales.gov.co</v>
          </cell>
          <cell r="BV19" t="str">
            <v>PROFESIONAL</v>
          </cell>
          <cell r="CB19">
            <v>3317367</v>
          </cell>
          <cell r="CC19">
            <v>4327000</v>
          </cell>
          <cell r="CD19">
            <v>4327000</v>
          </cell>
          <cell r="CE19">
            <v>4327000</v>
          </cell>
          <cell r="CF19">
            <v>4327000</v>
          </cell>
          <cell r="CG19">
            <v>4327000</v>
          </cell>
          <cell r="CH19">
            <v>4327000</v>
          </cell>
          <cell r="CI19">
            <v>4327000</v>
          </cell>
          <cell r="CJ19">
            <v>4327000</v>
          </cell>
          <cell r="CK19">
            <v>865400</v>
          </cell>
          <cell r="CN19">
            <v>0</v>
          </cell>
        </row>
        <row r="20">
          <cell r="A20" t="str">
            <v>CD-DTPA-018-2026</v>
          </cell>
          <cell r="B20" t="str">
            <v>2 NACION</v>
          </cell>
          <cell r="C20" t="str">
            <v>CPS-DTPA-018-2026</v>
          </cell>
          <cell r="D20" t="str">
            <v>OSCAR ACOSTA NARVAEZ</v>
          </cell>
          <cell r="E20">
            <v>46030</v>
          </cell>
          <cell r="F20" t="str">
            <v>DP07-3202060-19_2-005 - Prestar servicios de apoyo a la gestión con plena independencia técnica y administrativa, mediante la ejecución de acciones operativas orientadas a implementar procesos de restauración ecológica en el Parque Nacional Natural Munchique en el marco a la conservación de la diversidad biológica dentro del SINAP.</v>
          </cell>
          <cell r="G20" t="str">
            <v>APOYO A LA GESTIÓN</v>
          </cell>
          <cell r="H20" t="str">
            <v>2 CONTRATACIÓN DIRECTA</v>
          </cell>
          <cell r="I20" t="str">
            <v>14 PRESTACIÓN DE SERVICIOS</v>
          </cell>
          <cell r="J20" t="str">
            <v>N/A</v>
          </cell>
          <cell r="K20">
            <v>80111600</v>
          </cell>
          <cell r="L20">
            <v>426</v>
          </cell>
          <cell r="M20">
            <v>1326</v>
          </cell>
          <cell r="N20">
            <v>46030</v>
          </cell>
          <cell r="O20">
            <v>2511000</v>
          </cell>
          <cell r="P20">
            <v>27537300</v>
          </cell>
          <cell r="Q20" t="str">
            <v>VEINTISIETE MILLONES QUINIENTOS TREINTA Y SIETE MIL TRESCIENTOS PESOS M/CTE</v>
          </cell>
          <cell r="R20" t="str">
            <v>1 PERSONA NATURAL</v>
          </cell>
          <cell r="S20" t="str">
            <v>3 CÉDULA DE CIUDADANÍA</v>
          </cell>
          <cell r="T20">
            <v>1061694684</v>
          </cell>
          <cell r="U20">
            <v>8</v>
          </cell>
          <cell r="W20" t="str">
            <v>11 NO SE DILIGENCIA INFORMACIÓN PARA ESTE FORMULARIO EN ESTE PERÍODO DE REPORTE</v>
          </cell>
          <cell r="X20" t="str">
            <v>MASCULINO</v>
          </cell>
          <cell r="Y20" t="str">
            <v>Cauca</v>
          </cell>
          <cell r="Z20" t="str">
            <v>El Tambo</v>
          </cell>
          <cell r="AA20" t="str">
            <v>OSCAR</v>
          </cell>
          <cell r="AC20" t="str">
            <v>ACOSTA</v>
          </cell>
          <cell r="AD20" t="str">
            <v>NARVAEZ</v>
          </cell>
          <cell r="AE20" t="str">
            <v>NO</v>
          </cell>
          <cell r="AF20" t="str">
            <v>6 NO CONSTITUYÓ GARANTÍAS</v>
          </cell>
          <cell r="AG20" t="str">
            <v>N-A</v>
          </cell>
          <cell r="AH20" t="str">
            <v>N-A</v>
          </cell>
          <cell r="AK20" t="str">
            <v>GLORIA TERESITA SERNA ALZATE</v>
          </cell>
          <cell r="AL20" t="str">
            <v>PNN MUNCHIQUE</v>
          </cell>
          <cell r="AM20" t="str">
            <v>2 SUPERVISOR</v>
          </cell>
          <cell r="AN20" t="str">
            <v>3 CÉDULA DE CIUDADANÍA</v>
          </cell>
          <cell r="AO20">
            <v>16738049</v>
          </cell>
          <cell r="AP20" t="str">
            <v>JAIME ALBERTO CELIS PERDOMO</v>
          </cell>
          <cell r="AQ20">
            <v>299</v>
          </cell>
          <cell r="AZ20" t="str">
            <v>N/A</v>
          </cell>
          <cell r="BA20">
            <v>46030</v>
          </cell>
          <cell r="BB20">
            <v>46361</v>
          </cell>
          <cell r="BL20" t="str">
            <v>2026753501000012E</v>
          </cell>
          <cell r="BM20">
            <v>27537300</v>
          </cell>
          <cell r="BN20" t="str">
            <v>STEPHANIE ANDREA RODRÍGUEZ VALENCIA</v>
          </cell>
          <cell r="BO20" t="str">
            <v xml:space="preserve">https://community.secop.gov.co/Public/Tendering/ContractNoticePhases/View?PPI=CO1.PPI.44506099&amp;isFromPublicArea=True&amp;isModal=False </v>
          </cell>
          <cell r="BP20" t="str">
            <v>VIGENTE</v>
          </cell>
          <cell r="BR20" t="str">
            <v xml:space="preserve">https://community.secop.gov.co/Public/Tendering/ContractDetailView/Index?UniqueIdentifier=CO1.PCCNTR.8790681 </v>
          </cell>
          <cell r="BS20" t="str">
            <v>OSCAR.NARVAEZ</v>
          </cell>
          <cell r="BT20" t="str">
            <v>@parquesnacionales.gov.co</v>
          </cell>
          <cell r="BU20" t="str">
            <v>oscaracosta2508@gmail.com</v>
          </cell>
          <cell r="BV20" t="str">
            <v>TECNICO</v>
          </cell>
          <cell r="CB20">
            <v>2008800</v>
          </cell>
          <cell r="CC20">
            <v>2511000</v>
          </cell>
          <cell r="CD20">
            <v>2511000</v>
          </cell>
          <cell r="CE20">
            <v>2511000</v>
          </cell>
          <cell r="CF20">
            <v>2511000</v>
          </cell>
          <cell r="CG20">
            <v>2511000</v>
          </cell>
          <cell r="CH20">
            <v>2511000</v>
          </cell>
          <cell r="CI20">
            <v>2511000</v>
          </cell>
          <cell r="CJ20">
            <v>2511000</v>
          </cell>
          <cell r="CK20">
            <v>2511000</v>
          </cell>
          <cell r="CL20">
            <v>2511000</v>
          </cell>
          <cell r="CM20">
            <v>418500</v>
          </cell>
          <cell r="CN20">
            <v>0</v>
          </cell>
        </row>
        <row r="21">
          <cell r="A21" t="str">
            <v>CD-DTPA-019-2026</v>
          </cell>
          <cell r="B21" t="str">
            <v>2 NACION</v>
          </cell>
          <cell r="C21" t="str">
            <v>CPS-DTPA-019-2026</v>
          </cell>
          <cell r="D21" t="str">
            <v>JAIME AGUILAR SALDAÑA</v>
          </cell>
          <cell r="E21">
            <v>46030</v>
          </cell>
          <cell r="F21" t="str">
            <v>DP00-3202008-15-007 Prestar servicios de apoyo a la gestión con plena autonomía técnica y administrativa para el desarrollo de acciones administrativas y contractuales relacionados con el manejo de la plataforma Secop en la Dirección Territorial Pacífico, en el marco de la conservación de la diversidad biológica de las áreas protegidas del SINAP nacional</v>
          </cell>
          <cell r="G21" t="str">
            <v>APOYO A LA GESTIÓN</v>
          </cell>
          <cell r="H21" t="str">
            <v>2 CONTRATACIÓN DIRECTA</v>
          </cell>
          <cell r="I21" t="str">
            <v>14 PRESTACIÓN DE SERVICIOS</v>
          </cell>
          <cell r="J21" t="str">
            <v>N/A</v>
          </cell>
          <cell r="K21">
            <v>80111600</v>
          </cell>
          <cell r="L21">
            <v>126</v>
          </cell>
          <cell r="M21">
            <v>1226</v>
          </cell>
          <cell r="N21">
            <v>46030</v>
          </cell>
          <cell r="O21">
            <v>3782000</v>
          </cell>
          <cell r="P21">
            <v>41980200</v>
          </cell>
          <cell r="Q21" t="str">
            <v>CUARENTA Y UN MILLONES NOVECIENTOS OCHENTA MIL DOSCIENTOS PESOS M/CTE</v>
          </cell>
          <cell r="R21" t="str">
            <v>1 PERSONA NATURAL</v>
          </cell>
          <cell r="S21" t="str">
            <v>3 CÉDULA DE CIUDADANÍA</v>
          </cell>
          <cell r="T21">
            <v>1107093799</v>
          </cell>
          <cell r="U21">
            <v>3</v>
          </cell>
          <cell r="W21" t="str">
            <v>11 NO SE DILIGENCIA INFORMACIÓN PARA ESTE FORMULARIO EN ESTE PERÍODO DE REPORTE</v>
          </cell>
          <cell r="X21" t="str">
            <v>MASCULINO</v>
          </cell>
          <cell r="Y21" t="str">
            <v>Valle del Cauca</v>
          </cell>
          <cell r="Z21" t="str">
            <v>Santiago de Cali</v>
          </cell>
          <cell r="AA21" t="str">
            <v>JAIME</v>
          </cell>
          <cell r="AC21" t="str">
            <v>AGUILAR</v>
          </cell>
          <cell r="AD21" t="str">
            <v>SALDAÑA</v>
          </cell>
          <cell r="AE21" t="str">
            <v>NO</v>
          </cell>
          <cell r="AF21" t="str">
            <v>6 NO CONSTITUYÓ GARANTÍAS</v>
          </cell>
          <cell r="AG21" t="str">
            <v>N-A</v>
          </cell>
          <cell r="AH21" t="str">
            <v>N-A</v>
          </cell>
          <cell r="AK21" t="str">
            <v>GLORIA TERESITA SERNA ALZATE</v>
          </cell>
          <cell r="AL21" t="str">
            <v>DTPA</v>
          </cell>
          <cell r="AM21" t="str">
            <v>2 SUPERVISOR</v>
          </cell>
          <cell r="AN21" t="str">
            <v>3 CÉDULA DE CIUDADANÍA</v>
          </cell>
          <cell r="AO21">
            <v>66859604</v>
          </cell>
          <cell r="AP21" t="str">
            <v>MARGARITA EUGENIA VICTORIA ACOSTA</v>
          </cell>
          <cell r="AQ21">
            <v>333</v>
          </cell>
          <cell r="AZ21" t="str">
            <v>N/A</v>
          </cell>
          <cell r="BA21">
            <v>46030</v>
          </cell>
          <cell r="BB21">
            <v>46366</v>
          </cell>
          <cell r="BL21" t="str">
            <v>2026753501000013E</v>
          </cell>
          <cell r="BM21">
            <v>41980200</v>
          </cell>
          <cell r="BN21" t="str">
            <v>JULIANA ISABEL MONTES ROMERO</v>
          </cell>
          <cell r="BO21" t="str">
            <v xml:space="preserve">https://community.secop.gov.co/Public/Tendering/ContractNoticePhases/View?PPI=CO1.PPI.44506542&amp;isFromPublicArea=True&amp;isModal=False </v>
          </cell>
          <cell r="BP21" t="str">
            <v>VIGENTE</v>
          </cell>
          <cell r="BR21" t="str">
            <v xml:space="preserve">https://community.secop.gov.co/Public/Tendering/ContractDetailView/Index?UniqueIdentifier=CO1.PCCNTR.8790775 </v>
          </cell>
          <cell r="BS21" t="str">
            <v>JAIME.AGUILAR</v>
          </cell>
          <cell r="BT21" t="str">
            <v>@parquesnacionales.gov.co</v>
          </cell>
          <cell r="BU21" t="str">
            <v>secop.dtpa@parquesnacionales.gov.co</v>
          </cell>
          <cell r="BV21" t="str">
            <v xml:space="preserve">TECNOLOGO </v>
          </cell>
          <cell r="CB21">
            <v>2899533</v>
          </cell>
          <cell r="CC21">
            <v>3782000</v>
          </cell>
          <cell r="CD21">
            <v>3782000</v>
          </cell>
          <cell r="CE21">
            <v>3782000</v>
          </cell>
          <cell r="CF21">
            <v>3782000</v>
          </cell>
          <cell r="CG21">
            <v>3782000</v>
          </cell>
          <cell r="CH21">
            <v>3782000</v>
          </cell>
          <cell r="CI21">
            <v>3782000</v>
          </cell>
          <cell r="CJ21">
            <v>3782000</v>
          </cell>
          <cell r="CK21">
            <v>3782000</v>
          </cell>
          <cell r="CL21">
            <v>3782000</v>
          </cell>
          <cell r="CM21">
            <v>1260667</v>
          </cell>
          <cell r="CN21">
            <v>0</v>
          </cell>
        </row>
        <row r="22">
          <cell r="A22" t="str">
            <v>CD-DTPA-020-2026</v>
          </cell>
          <cell r="B22" t="str">
            <v>2 NACION</v>
          </cell>
          <cell r="C22" t="str">
            <v>CPS-DTPA-020-2026</v>
          </cell>
          <cell r="D22" t="str">
            <v>LAURA SOFIA MUÑOZ PORTELA</v>
          </cell>
          <cell r="E22">
            <v>46030</v>
          </cell>
          <cell r="F22" t="str">
            <v>DP00-3202008-15-006 Prestar servicios profesionales como abogado con plena autonomIa tecnica y administrativa en la Dirección Territorial Pacífico y sus areas protegidas, para el cumplimiento de las acciones derivadas de la etapa postcontractual (liquidaciones), en el marco de la conservacion de la diversidad biologica de las areas protegidas del SINAP nacional</v>
          </cell>
          <cell r="G22" t="str">
            <v>PROFESIONAL</v>
          </cell>
          <cell r="H22" t="str">
            <v>2 CONTRATACIÓN DIRECTA</v>
          </cell>
          <cell r="I22" t="str">
            <v>14 PRESTACIÓN DE SERVICIOS</v>
          </cell>
          <cell r="J22" t="str">
            <v>N/A</v>
          </cell>
          <cell r="K22">
            <v>80111600</v>
          </cell>
          <cell r="L22">
            <v>126</v>
          </cell>
          <cell r="M22">
            <v>1426</v>
          </cell>
          <cell r="N22">
            <v>46030</v>
          </cell>
          <cell r="O22">
            <v>3783000</v>
          </cell>
          <cell r="P22">
            <v>41613000</v>
          </cell>
          <cell r="Q22" t="str">
            <v>CUARENTA Y UN MILLONES SEISCIENTOS TRECE MIL PESOS M/CTE</v>
          </cell>
          <cell r="R22" t="str">
            <v>1 PERSONA NATURAL</v>
          </cell>
          <cell r="S22" t="str">
            <v>3 CÉDULA DE CIUDADANÍA</v>
          </cell>
          <cell r="T22">
            <v>1061816893</v>
          </cell>
          <cell r="U22">
            <v>6</v>
          </cell>
          <cell r="W22" t="str">
            <v>11 NO SE DILIGENCIA INFORMACIÓN PARA ESTE FORMULARIO EN ESTE PERÍODO DE REPORTE</v>
          </cell>
          <cell r="X22" t="str">
            <v>FEMENINO</v>
          </cell>
          <cell r="Y22" t="str">
            <v>Cauca</v>
          </cell>
          <cell r="Z22" t="str">
            <v>Popayan</v>
          </cell>
          <cell r="AA22" t="str">
            <v>LAURA</v>
          </cell>
          <cell r="AB22" t="str">
            <v>SOFIA</v>
          </cell>
          <cell r="AC22" t="str">
            <v>MUÑOZ</v>
          </cell>
          <cell r="AD22" t="str">
            <v>PORTELA</v>
          </cell>
          <cell r="AE22" t="str">
            <v>SI</v>
          </cell>
          <cell r="AF22" t="str">
            <v>1 PÓLIZA</v>
          </cell>
          <cell r="AG22" t="str">
            <v>12 SEGUROS DEL ESTADO</v>
          </cell>
          <cell r="AH22" t="str">
            <v>2 CUMPLIMIENTO</v>
          </cell>
          <cell r="AI22">
            <v>46030</v>
          </cell>
          <cell r="AJ22" t="str">
            <v>45-46-101034381</v>
          </cell>
          <cell r="AK22" t="str">
            <v>GLORIA TERESITA SERNA ALZATE</v>
          </cell>
          <cell r="AL22" t="str">
            <v>DTPA</v>
          </cell>
          <cell r="AM22" t="str">
            <v>2 SUPERVISOR</v>
          </cell>
          <cell r="AN22" t="str">
            <v>3 CÉDULA DE CIUDADANÍA</v>
          </cell>
          <cell r="AO22">
            <v>66859604</v>
          </cell>
          <cell r="AP22" t="str">
            <v>MARGARITA EUGENIA VICTORIA ACOSTA</v>
          </cell>
          <cell r="AQ22">
            <v>330</v>
          </cell>
          <cell r="AZ22">
            <v>46030</v>
          </cell>
          <cell r="BA22">
            <v>46030</v>
          </cell>
          <cell r="BB22">
            <v>46215</v>
          </cell>
          <cell r="BL22" t="str">
            <v>2026753501000014E</v>
          </cell>
          <cell r="BM22">
            <v>41613000</v>
          </cell>
          <cell r="BN22" t="str">
            <v>MARGARITA E VICTORIA ACOSTA</v>
          </cell>
          <cell r="BO22" t="str">
            <v xml:space="preserve">https://community.secop.gov.co/Public/Tendering/ContractNoticePhases/View?PPI=CO1.PPI.44514551&amp;isFromPublicArea=True&amp;isModal=False </v>
          </cell>
          <cell r="BP22" t="str">
            <v>VIGENTE</v>
          </cell>
          <cell r="BR22" t="str">
            <v xml:space="preserve">https://community.secop.gov.co/Public/Tendering/ContractDetailView/Index?UniqueIdentifier=CO1.PCCNTR.8794530 </v>
          </cell>
          <cell r="BS22" t="str">
            <v>LAURA.MUNOZ</v>
          </cell>
          <cell r="BT22" t="str">
            <v>@parquesnacionales.gov.co</v>
          </cell>
          <cell r="BU22" t="str">
            <v>liquidaciones.dtpa@parquesnacionales.gov.co</v>
          </cell>
          <cell r="BV22" t="str">
            <v>ABOGADA</v>
          </cell>
          <cell r="CB22">
            <v>2900300</v>
          </cell>
          <cell r="CC22">
            <v>3783000</v>
          </cell>
          <cell r="CD22">
            <v>3783000</v>
          </cell>
          <cell r="CE22">
            <v>3783000</v>
          </cell>
          <cell r="CF22">
            <v>3783000</v>
          </cell>
          <cell r="CG22">
            <v>3783000</v>
          </cell>
          <cell r="CH22">
            <v>3783000</v>
          </cell>
          <cell r="CI22">
            <v>3783000</v>
          </cell>
          <cell r="CJ22">
            <v>3783000</v>
          </cell>
          <cell r="CK22">
            <v>3783000</v>
          </cell>
          <cell r="CL22">
            <v>3783000</v>
          </cell>
          <cell r="CM22">
            <v>882700</v>
          </cell>
          <cell r="CN22">
            <v>0</v>
          </cell>
        </row>
        <row r="23">
          <cell r="A23" t="str">
            <v>CD-DTPA-021-2026</v>
          </cell>
          <cell r="B23" t="str">
            <v>2 NACION</v>
          </cell>
          <cell r="C23" t="str">
            <v>CPS-DTPA-021-2026</v>
          </cell>
          <cell r="D23" t="str">
            <v>DIANA PATRICIA GUERRERO CHACON</v>
          </cell>
          <cell r="E23">
            <v>46030</v>
          </cell>
          <cell r="F23" t="str">
            <v>DP00-3202008-15-001 Prestación de servicios profesionales con plena autonomía técnica y administrativa para realizar seguimiento a la gestión contractual y adelantar las etapas precontractual y contractual de los procesos de selección que adelanta la Dirección Territorial Pacifico y sus áreas protegidas, en el marco de la conservación de la diversidad biológica de las áreas protegidas del SINAP nacional</v>
          </cell>
          <cell r="G23" t="str">
            <v>PROFESIONAL</v>
          </cell>
          <cell r="H23" t="str">
            <v>2 CONTRATACIÓN DIRECTA</v>
          </cell>
          <cell r="I23" t="str">
            <v>14 PRESTACIÓN DE SERVICIOS</v>
          </cell>
          <cell r="J23" t="str">
            <v>N/A</v>
          </cell>
          <cell r="K23">
            <v>80111600</v>
          </cell>
          <cell r="L23">
            <v>126</v>
          </cell>
          <cell r="M23">
            <v>1526</v>
          </cell>
          <cell r="N23">
            <v>46030</v>
          </cell>
          <cell r="O23">
            <v>7225000</v>
          </cell>
          <cell r="P23">
            <v>79475000</v>
          </cell>
          <cell r="Q23" t="str">
            <v>SETENTA Y NUEVE MILLONES CUATROCIENTOS SETENTA Y CINCO MIL PESOS M/CTE</v>
          </cell>
          <cell r="R23" t="str">
            <v>1 PERSONA NATURAL</v>
          </cell>
          <cell r="S23" t="str">
            <v>3 CÉDULA DE CIUDADANÍA</v>
          </cell>
          <cell r="T23">
            <v>1061741934</v>
          </cell>
          <cell r="U23">
            <v>6</v>
          </cell>
          <cell r="W23" t="str">
            <v>11 NO SE DILIGENCIA INFORMACIÓN PARA ESTE FORMULARIO EN ESTE PERÍODO DE REPORTE</v>
          </cell>
          <cell r="X23" t="str">
            <v>FEMENINO</v>
          </cell>
          <cell r="Y23" t="str">
            <v>Nariño</v>
          </cell>
          <cell r="Z23" t="str">
            <v>Potosi</v>
          </cell>
          <cell r="AA23" t="str">
            <v>DIANA</v>
          </cell>
          <cell r="AB23" t="str">
            <v>PATRICIA</v>
          </cell>
          <cell r="AC23" t="str">
            <v>GUERRERO</v>
          </cell>
          <cell r="AD23" t="str">
            <v>CHACON</v>
          </cell>
          <cell r="AE23" t="str">
            <v>SI</v>
          </cell>
          <cell r="AF23" t="str">
            <v>1 PÓLIZA</v>
          </cell>
          <cell r="AG23" t="str">
            <v>12 SEGUROS DEL ESTADO</v>
          </cell>
          <cell r="AH23" t="str">
            <v>2 CUMPLIMIENTO</v>
          </cell>
          <cell r="AI23">
            <v>46030</v>
          </cell>
          <cell r="AJ23" t="str">
            <v>45-46-101034374</v>
          </cell>
          <cell r="AK23" t="str">
            <v>GLORIA TERESITA SERNA ALZATE</v>
          </cell>
          <cell r="AL23" t="str">
            <v>DTPA</v>
          </cell>
          <cell r="AM23" t="str">
            <v>2 SUPERVISOR</v>
          </cell>
          <cell r="AN23" t="str">
            <v>3 CÉDULA DE CIUDADANÍA</v>
          </cell>
          <cell r="AO23">
            <v>24344682</v>
          </cell>
          <cell r="AP23" t="str">
            <v>DIANA CAROLINA GOMEZ</v>
          </cell>
          <cell r="AQ23">
            <v>330</v>
          </cell>
          <cell r="AZ23">
            <v>46030</v>
          </cell>
          <cell r="BA23">
            <v>46030</v>
          </cell>
          <cell r="BB23">
            <v>46363</v>
          </cell>
          <cell r="BL23" t="str">
            <v>2026753501000015E</v>
          </cell>
          <cell r="BM23">
            <v>79475000</v>
          </cell>
          <cell r="BN23" t="str">
            <v>JULIANA ISABEL MONTES ROMERO</v>
          </cell>
          <cell r="BO23" t="str">
            <v xml:space="preserve">https://community.secop.gov.co/Public/Tendering/ContractNoticePhases/View?PPI=CO1.PPI.44513776&amp;isFromPublicArea=True&amp;isModal=False </v>
          </cell>
          <cell r="BP23" t="str">
            <v>VIGENTE</v>
          </cell>
          <cell r="BR23" t="str">
            <v xml:space="preserve">https://community.secop.gov.co/Public/Tendering/ContractDetailView/Index?UniqueIdentifier=CO1.PCCNTR.8793932 </v>
          </cell>
          <cell r="BS23" t="str">
            <v>DIANA.GUERRERO</v>
          </cell>
          <cell r="BT23" t="str">
            <v>@parquesnacionales.gov.co</v>
          </cell>
          <cell r="BU23" t="str">
            <v>gestioncontractual.dtpa@parquesnacionales.gov.co</v>
          </cell>
          <cell r="BV23" t="str">
            <v xml:space="preserve">ABOGADA </v>
          </cell>
          <cell r="CB23">
            <v>5539167</v>
          </cell>
          <cell r="CC23">
            <v>7225000</v>
          </cell>
          <cell r="CD23">
            <v>7225000</v>
          </cell>
          <cell r="CE23">
            <v>7225000</v>
          </cell>
          <cell r="CF23">
            <v>7225000</v>
          </cell>
          <cell r="CG23">
            <v>7225000</v>
          </cell>
          <cell r="CH23">
            <v>7225000</v>
          </cell>
          <cell r="CI23">
            <v>7225000</v>
          </cell>
          <cell r="CJ23">
            <v>7225000</v>
          </cell>
          <cell r="CK23">
            <v>7225000</v>
          </cell>
          <cell r="CL23">
            <v>7225000</v>
          </cell>
          <cell r="CM23">
            <v>1685833</v>
          </cell>
          <cell r="CN23">
            <v>0</v>
          </cell>
        </row>
        <row r="24">
          <cell r="A24" t="str">
            <v>CD-DTPA-022-2026</v>
          </cell>
          <cell r="B24" t="str">
            <v>1 FONAM</v>
          </cell>
          <cell r="C24" t="str">
            <v>CPS-DTPA-022-2026</v>
          </cell>
          <cell r="D24" t="str">
            <v xml:space="preserve">WENDY ISABEL DAVID DELGADO </v>
          </cell>
          <cell r="E24">
            <v>46030</v>
          </cell>
          <cell r="F24" t="str">
            <v>DP04-3202008-15-001 Prestar servicios profesionales con plena autonomía técnica y administrativa para realizar el proceso contractual de la Dirección territorial pacifico, y particularmente la contratación de bienes y servicios en el PNN farallones de Cali con énfasis en los ecosistemas andinos y de páramo, en el marco de la conservación de la diversidad biológica de las Áreas Protegidas del SINAP Nacional</v>
          </cell>
          <cell r="G24" t="str">
            <v>PROFESIONAL</v>
          </cell>
          <cell r="H24" t="str">
            <v>2 CONTRATACIÓN DIRECTA</v>
          </cell>
          <cell r="I24" t="str">
            <v>14 PRESTACIÓN DE SERVICIOS</v>
          </cell>
          <cell r="J24" t="str">
            <v>N/A</v>
          </cell>
          <cell r="K24">
            <v>80111600</v>
          </cell>
          <cell r="L24">
            <v>1226</v>
          </cell>
          <cell r="M24">
            <v>726</v>
          </cell>
          <cell r="N24">
            <v>46030</v>
          </cell>
          <cell r="O24">
            <v>7225000</v>
          </cell>
          <cell r="P24">
            <v>79234167</v>
          </cell>
          <cell r="Q24" t="str">
            <v>SETENTA Y NUEVE MILLONES DOSCIENTOS TREINTA Y CUATRO MIL CIENTO SESENTA Y SIETE PESOS M/CTE</v>
          </cell>
          <cell r="R24" t="str">
            <v>1 PERSONA NATURAL</v>
          </cell>
          <cell r="S24" t="str">
            <v>3 CÉDULA DE CIUDADANÍA</v>
          </cell>
          <cell r="T24">
            <v>1061781867</v>
          </cell>
          <cell r="U24">
            <v>1</v>
          </cell>
          <cell r="W24" t="str">
            <v>11 NO SE DILIGENCIA INFORMACIÓN PARA ESTE FORMULARIO EN ESTE PERÍODO DE REPORTE</v>
          </cell>
          <cell r="X24" t="str">
            <v>FEMENINO</v>
          </cell>
          <cell r="Y24" t="str">
            <v>Cauca</v>
          </cell>
          <cell r="Z24" t="str">
            <v>Popayan</v>
          </cell>
          <cell r="AA24" t="str">
            <v>WENDY</v>
          </cell>
          <cell r="AB24" t="str">
            <v>ISABEL</v>
          </cell>
          <cell r="AC24" t="str">
            <v>DAVID</v>
          </cell>
          <cell r="AD24" t="str">
            <v>DELGADO</v>
          </cell>
          <cell r="AE24" t="str">
            <v>SI</v>
          </cell>
          <cell r="AF24" t="str">
            <v>1 PÓLIZA</v>
          </cell>
          <cell r="AG24" t="str">
            <v>12 SEGUROS DEL ESTADO</v>
          </cell>
          <cell r="AH24" t="str">
            <v>2 CUMPLIMIENTO</v>
          </cell>
          <cell r="AI24">
            <v>46030</v>
          </cell>
          <cell r="AJ24" t="str">
            <v>45-46-101034382</v>
          </cell>
          <cell r="AK24" t="str">
            <v>GLORIA TERESITA SERNA ALZATE</v>
          </cell>
          <cell r="AL24" t="str">
            <v>PNN FARALLONES DE CALI</v>
          </cell>
          <cell r="AM24" t="str">
            <v>2 SUPERVISOR</v>
          </cell>
          <cell r="AN24" t="str">
            <v>3 CÉDULA DE CIUDADANÍA</v>
          </cell>
          <cell r="AO24">
            <v>24344682</v>
          </cell>
          <cell r="AP24" t="str">
            <v>DIANA CAROLINA GOMEZ</v>
          </cell>
          <cell r="AQ24">
            <v>332</v>
          </cell>
          <cell r="AZ24">
            <v>46030</v>
          </cell>
          <cell r="BA24">
            <v>46030</v>
          </cell>
          <cell r="BB24">
            <v>46362</v>
          </cell>
          <cell r="BL24" t="str">
            <v>2026753501900007E</v>
          </cell>
          <cell r="BM24">
            <v>79234167</v>
          </cell>
          <cell r="BN24" t="str">
            <v>KHAREM CARABALI MARULANDA</v>
          </cell>
          <cell r="BO24" t="str">
            <v xml:space="preserve">https://community.secop.gov.co/Public/Tendering/ContractNoticePhases/View?PPI=CO1.PPI.44518562&amp;isFromPublicArea=True&amp;isModal=False </v>
          </cell>
          <cell r="BP24" t="str">
            <v>VIGENTE</v>
          </cell>
          <cell r="BR24" t="str">
            <v xml:space="preserve">https://community.secop.gov.co/Public/Tendering/ContractDetailView/Index?UniqueIdentifier=CO1.PCCNTR.8796958 </v>
          </cell>
          <cell r="BS24" t="str">
            <v>ISABEL.DAVID</v>
          </cell>
          <cell r="BT24" t="str">
            <v>@parquesnacionales.gov.co</v>
          </cell>
          <cell r="BU24" t="str">
            <v>contratos.farallones@parquesnacionales.gov.co</v>
          </cell>
          <cell r="BV24" t="str">
            <v xml:space="preserve">ABOGADA </v>
          </cell>
          <cell r="CB24">
            <v>5539167</v>
          </cell>
          <cell r="CC24">
            <v>7225000</v>
          </cell>
          <cell r="CD24">
            <v>7225000</v>
          </cell>
          <cell r="CE24">
            <v>7225000</v>
          </cell>
          <cell r="CF24">
            <v>7225000</v>
          </cell>
          <cell r="CG24">
            <v>7225000</v>
          </cell>
          <cell r="CH24">
            <v>7225000</v>
          </cell>
          <cell r="CI24">
            <v>7225000</v>
          </cell>
          <cell r="CJ24">
            <v>7225000</v>
          </cell>
          <cell r="CK24">
            <v>7225000</v>
          </cell>
          <cell r="CL24">
            <v>7225000</v>
          </cell>
          <cell r="CM24">
            <v>1445000</v>
          </cell>
          <cell r="CN24">
            <v>0</v>
          </cell>
        </row>
        <row r="25">
          <cell r="A25" t="str">
            <v>CD-DTPA-023-2026</v>
          </cell>
          <cell r="B25" t="str">
            <v>2 NACION</v>
          </cell>
          <cell r="C25" t="str">
            <v>CPS-DTPA-023-2026</v>
          </cell>
          <cell r="D25" t="str">
            <v>JOSE ALBERTO CORDOBA BERMUDEZ</v>
          </cell>
          <cell r="E25">
            <v>46030</v>
          </cell>
          <cell r="F25" t="str">
            <v>DP10-3202032-1-001 Prestar servicio de apoyo a la gestión, con plena autonomía técnica y administrativa, en el PNN Utría, para realizar los recorridos de prevención, vigilancia y control en el marco de la conservación de la diversidad biológica de las áreas protegidas del SINAP a nivel nacional</v>
          </cell>
          <cell r="G25" t="str">
            <v>APOYO A LA GESTIÓN</v>
          </cell>
          <cell r="H25" t="str">
            <v>2 CONTRATACIÓN DIRECTA</v>
          </cell>
          <cell r="I25" t="str">
            <v>14 PRESTACIÓN DE SERVICIOS</v>
          </cell>
          <cell r="J25" t="str">
            <v>N/A</v>
          </cell>
          <cell r="K25">
            <v>80111600</v>
          </cell>
          <cell r="L25">
            <v>326</v>
          </cell>
          <cell r="M25">
            <v>1826</v>
          </cell>
          <cell r="N25">
            <v>46030</v>
          </cell>
          <cell r="O25">
            <v>2510000</v>
          </cell>
          <cell r="P25">
            <v>27275333</v>
          </cell>
          <cell r="Q25" t="str">
            <v>VEINTISIETE MILLONES DOSCIENTOS SETENTA Y CINCO MIL TRESCIENTOS TREINTA Y TRES PESOS M/CTE</v>
          </cell>
          <cell r="R25" t="str">
            <v>1 PERSONA NATURAL</v>
          </cell>
          <cell r="S25" t="str">
            <v>3 CÉDULA DE CIUDADANÍA</v>
          </cell>
          <cell r="T25">
            <v>1148194271</v>
          </cell>
          <cell r="U25">
            <v>1</v>
          </cell>
          <cell r="W25" t="str">
            <v>11 NO SE DILIGENCIA INFORMACIÓN PARA ESTE FORMULARIO EN ESTE PERÍODO DE REPORTE</v>
          </cell>
          <cell r="X25" t="str">
            <v>MASCULINO</v>
          </cell>
          <cell r="Y25" t="str">
            <v>Chocó</v>
          </cell>
          <cell r="Z25" t="str">
            <v>Bahía Solano</v>
          </cell>
          <cell r="AA25" t="str">
            <v>JOSE</v>
          </cell>
          <cell r="AB25" t="str">
            <v>ALBERTO</v>
          </cell>
          <cell r="AC25" t="str">
            <v>CORDOBA</v>
          </cell>
          <cell r="AD25" t="str">
            <v>BERMUDEZ</v>
          </cell>
          <cell r="AE25" t="str">
            <v>NO</v>
          </cell>
          <cell r="AF25" t="str">
            <v>6 NO CONSTITUYÓ GARANTÍAS</v>
          </cell>
          <cell r="AG25" t="str">
            <v>N-A</v>
          </cell>
          <cell r="AH25" t="str">
            <v>N-A</v>
          </cell>
          <cell r="AK25" t="str">
            <v>GLORIA TERESITA SERNA ALZATE</v>
          </cell>
          <cell r="AL25" t="str">
            <v>PNN UTRÍA</v>
          </cell>
          <cell r="AM25" t="str">
            <v>2 SUPERVISOR</v>
          </cell>
          <cell r="AN25" t="str">
            <v>3 CÉDULA DE CIUDADANÍA</v>
          </cell>
          <cell r="AO25">
            <v>66848955</v>
          </cell>
          <cell r="AP25" t="str">
            <v>MARIA XIMENA ZORRILLA A.</v>
          </cell>
          <cell r="AQ25">
            <v>326</v>
          </cell>
          <cell r="AZ25" t="str">
            <v>N/A</v>
          </cell>
          <cell r="BA25">
            <v>46030</v>
          </cell>
          <cell r="BB25">
            <v>46359</v>
          </cell>
          <cell r="BL25" t="str">
            <v>2026753501000016E</v>
          </cell>
          <cell r="BM25">
            <v>27275333</v>
          </cell>
          <cell r="BN25" t="str">
            <v>JULIANA ISABEL MONTES ROMERO</v>
          </cell>
          <cell r="BO25" t="str">
            <v xml:space="preserve">https://community.secop.gov.co/Public/Tendering/ContractNoticePhases/View?PPI=CO1.PPI.44518651&amp;isFromPublicArea=True&amp;isModal=False </v>
          </cell>
          <cell r="BP25" t="str">
            <v>VIGENTE</v>
          </cell>
          <cell r="BR25" t="str">
            <v xml:space="preserve">https://community.secop.gov.co/Public/Tendering/ContractDetailView/Index?UniqueIdentifier=CO1.PCCNTR.8795093 </v>
          </cell>
          <cell r="BS25" t="str">
            <v>JOSE.CORDOBA</v>
          </cell>
          <cell r="BT25" t="str">
            <v>@parquesnacionales.gov.co</v>
          </cell>
          <cell r="BU25" t="str">
            <v>josecordobabermudez@gmail.com</v>
          </cell>
          <cell r="BV25" t="str">
            <v>OPERARIO</v>
          </cell>
          <cell r="CB25">
            <v>1924333</v>
          </cell>
          <cell r="CC25">
            <v>2510000</v>
          </cell>
          <cell r="CD25">
            <v>2510000</v>
          </cell>
          <cell r="CE25">
            <v>2510000</v>
          </cell>
          <cell r="CF25">
            <v>2510000</v>
          </cell>
          <cell r="CG25">
            <v>2510000</v>
          </cell>
          <cell r="CH25">
            <v>2510000</v>
          </cell>
          <cell r="CI25">
            <v>2510000</v>
          </cell>
          <cell r="CJ25">
            <v>2510000</v>
          </cell>
          <cell r="CK25">
            <v>2510000</v>
          </cell>
          <cell r="CL25">
            <v>2510000</v>
          </cell>
          <cell r="CM25">
            <v>251000</v>
          </cell>
          <cell r="CN25">
            <v>0</v>
          </cell>
        </row>
        <row r="26">
          <cell r="A26" t="str">
            <v>CD-DTPA-024-2026</v>
          </cell>
          <cell r="B26" t="str">
            <v>2 NACION</v>
          </cell>
          <cell r="C26" t="str">
            <v>CPS-DTPA-024-2026</v>
          </cell>
          <cell r="D26" t="str">
            <v>VICTORIA EUGENIA CARDONA BOTERO</v>
          </cell>
          <cell r="E26">
            <v>46030</v>
          </cell>
          <cell r="F26" t="str">
            <v>DP08-3202008-9-014 Prestar servicios profesionales con plena autonomía técnica y administrativa en el PNN Sanquianga para la implementación de la línea estratégica de monitoreo e investigación del área protegida, en el marco de la conservación de la diversidad biológica de las áreas protegidas del SINAP nacional.</v>
          </cell>
          <cell r="G26" t="str">
            <v>PROFESIONAL</v>
          </cell>
          <cell r="H26" t="str">
            <v>2 CONTRATACIÓN DIRECTA</v>
          </cell>
          <cell r="I26" t="str">
            <v>14 PRESTACIÓN DE SERVICIOS</v>
          </cell>
          <cell r="J26" t="str">
            <v>N/A</v>
          </cell>
          <cell r="K26">
            <v>80111600</v>
          </cell>
          <cell r="L26">
            <v>526</v>
          </cell>
          <cell r="M26">
            <v>1626</v>
          </cell>
          <cell r="N26">
            <v>46030</v>
          </cell>
          <cell r="O26">
            <v>5260000</v>
          </cell>
          <cell r="P26">
            <v>58912000</v>
          </cell>
          <cell r="Q26" t="str">
            <v>CINCUENTA Y OCHO MILLONES NOVECIENTOS DOCE MIL PESOS M/CTE</v>
          </cell>
          <cell r="R26" t="str">
            <v>1 PERSONA NATURAL</v>
          </cell>
          <cell r="S26" t="str">
            <v>3 CÉDULA DE CIUDADANÍA</v>
          </cell>
          <cell r="T26">
            <v>1151934928</v>
          </cell>
          <cell r="U26">
            <v>7</v>
          </cell>
          <cell r="W26" t="str">
            <v>11 NO SE DILIGENCIA INFORMACIÓN PARA ESTE FORMULARIO EN ESTE PERÍODO DE REPORTE</v>
          </cell>
          <cell r="X26" t="str">
            <v>FEMENINO</v>
          </cell>
          <cell r="Y26" t="str">
            <v>Valle del Cauca</v>
          </cell>
          <cell r="Z26" t="str">
            <v>Santiago de Cali</v>
          </cell>
          <cell r="AA26" t="str">
            <v>VICTORIA</v>
          </cell>
          <cell r="AB26" t="str">
            <v>EUGENIA</v>
          </cell>
          <cell r="AC26" t="str">
            <v>CARDONA</v>
          </cell>
          <cell r="AD26" t="str">
            <v>BOTERO</v>
          </cell>
          <cell r="AE26" t="str">
            <v>SI</v>
          </cell>
          <cell r="AF26" t="str">
            <v>1 PÓLIZA</v>
          </cell>
          <cell r="AG26" t="str">
            <v>12 SEGUROS DEL ESTADO</v>
          </cell>
          <cell r="AH26" t="str">
            <v>2 CUMPLIMIENTO</v>
          </cell>
          <cell r="AI26">
            <v>46030</v>
          </cell>
          <cell r="AJ26" t="str">
            <v>45-46-101034385</v>
          </cell>
          <cell r="AK26" t="str">
            <v>GLORIA TERESITA SERNA ALZATE</v>
          </cell>
          <cell r="AL26" t="str">
            <v>PNN SANQUIANGA</v>
          </cell>
          <cell r="AM26" t="str">
            <v>2 SUPERVISOR</v>
          </cell>
          <cell r="AN26" t="str">
            <v>3 CÉDULA DE CIUDADANÍA</v>
          </cell>
          <cell r="AO26">
            <v>16279020</v>
          </cell>
          <cell r="AP26" t="str">
            <v>GUSTAVO ADOLFO MAYOR A</v>
          </cell>
          <cell r="AQ26">
            <v>336</v>
          </cell>
          <cell r="AZ26">
            <v>46031</v>
          </cell>
          <cell r="BA26">
            <v>46030</v>
          </cell>
          <cell r="BB26">
            <v>46369</v>
          </cell>
          <cell r="BL26" t="str">
            <v>2026753501000017E</v>
          </cell>
          <cell r="BM26">
            <v>58912000</v>
          </cell>
          <cell r="BN26" t="str">
            <v>STEPHANIE ANDREA RODRÍGUEZ VALENCIA</v>
          </cell>
          <cell r="BO26" t="str">
            <v xml:space="preserve">https://community.secop.gov.co/Public/Tendering/ContractNoticePhases/View?PPI=CO1.PPI.44518437&amp;isFromPublicArea=True&amp;isModal=False </v>
          </cell>
          <cell r="BP26" t="str">
            <v>VIGENTE</v>
          </cell>
          <cell r="BR26" t="str">
            <v xml:space="preserve">https://community.secop.gov.co/Public/Tendering/ContractDetailView/Index?UniqueIdentifier=CO1.PCCNTR.8795394 </v>
          </cell>
          <cell r="BS26" t="str">
            <v>VICTORIA.CARDONA</v>
          </cell>
          <cell r="BT26" t="str">
            <v>@parquesnacionales.gov.co</v>
          </cell>
          <cell r="BU26" t="str">
            <v>monitoreo.sanquianga@parquesnacionales.gov.co</v>
          </cell>
          <cell r="BV26" t="str">
            <v>PROFESIONAL</v>
          </cell>
          <cell r="CB26">
            <v>4032667</v>
          </cell>
          <cell r="CC26">
            <v>5260000</v>
          </cell>
          <cell r="CD26">
            <v>5260000</v>
          </cell>
          <cell r="CE26">
            <v>5260000</v>
          </cell>
          <cell r="CF26">
            <v>5260000</v>
          </cell>
          <cell r="CG26">
            <v>5260000</v>
          </cell>
          <cell r="CH26">
            <v>5260000</v>
          </cell>
          <cell r="CI26">
            <v>5260000</v>
          </cell>
          <cell r="CJ26">
            <v>5260000</v>
          </cell>
          <cell r="CK26">
            <v>5260000</v>
          </cell>
          <cell r="CL26">
            <v>5260000</v>
          </cell>
          <cell r="CM26">
            <v>2279333</v>
          </cell>
          <cell r="CN26">
            <v>0</v>
          </cell>
        </row>
        <row r="27">
          <cell r="A27" t="str">
            <v>CD-DTPA-025-2026</v>
          </cell>
          <cell r="B27" t="str">
            <v>1 FONAM</v>
          </cell>
          <cell r="C27" t="str">
            <v>CPS-DTPA-025-2026</v>
          </cell>
          <cell r="D27" t="str">
            <v>DARWIN ASPRILLA PALACIOS</v>
          </cell>
          <cell r="E27">
            <v>46030</v>
          </cell>
          <cell r="F27" t="str">
            <v>DP10-3202010-24-008 Prestar servicio de apoyo a la gestión, con plena autonomía técnica y administrativa, en el PNN Utría y sus zonas de influencia para ejecutar la operatividad derivada del plan de ordenamiento ecoturístico del área protegida, en el marco de la conservación de la diversidad biológica de las áreas protegidas del SINAP a nivel nacional.</v>
          </cell>
          <cell r="G27" t="str">
            <v>APOYO A LA GESTIÓN</v>
          </cell>
          <cell r="H27" t="str">
            <v>2 CONTRATACIÓN DIRECTA</v>
          </cell>
          <cell r="I27" t="str">
            <v>14 PRESTACIÓN DE SERVICIOS</v>
          </cell>
          <cell r="J27" t="str">
            <v>N/A</v>
          </cell>
          <cell r="K27">
            <v>80111600</v>
          </cell>
          <cell r="L27">
            <v>526</v>
          </cell>
          <cell r="M27">
            <v>826</v>
          </cell>
          <cell r="N27">
            <v>46030</v>
          </cell>
          <cell r="O27">
            <v>2437000</v>
          </cell>
          <cell r="P27">
            <v>24045067</v>
          </cell>
          <cell r="Q27" t="str">
            <v>VEINTICUATRO MILLONES CUARENTA Y CINCO MIL SESENTA Y SIETE PESOS M/CTE</v>
          </cell>
          <cell r="R27" t="str">
            <v>1 PERSONA NATURAL</v>
          </cell>
          <cell r="S27" t="str">
            <v>3 CÉDULA DE CIUDADANÍA</v>
          </cell>
          <cell r="T27">
            <v>11621531</v>
          </cell>
          <cell r="U27">
            <v>4</v>
          </cell>
          <cell r="W27" t="str">
            <v>11 NO SE DILIGENCIA INFORMACIÓN PARA ESTE FORMULARIO EN ESTE PERÍODO DE REPORTE</v>
          </cell>
          <cell r="X27" t="str">
            <v>MASCULINO</v>
          </cell>
          <cell r="Y27" t="str">
            <v>Chocó</v>
          </cell>
          <cell r="Z27" t="str">
            <v>Bajo Baudó (Pizarro)</v>
          </cell>
          <cell r="AA27" t="str">
            <v>DARWIN</v>
          </cell>
          <cell r="AC27" t="str">
            <v>ASPRILLA</v>
          </cell>
          <cell r="AD27" t="str">
            <v>PALACIOS</v>
          </cell>
          <cell r="AE27" t="str">
            <v>NO</v>
          </cell>
          <cell r="AF27" t="str">
            <v>6 NO CONSTITUYÓ GARANTÍAS</v>
          </cell>
          <cell r="AG27" t="str">
            <v>N-A</v>
          </cell>
          <cell r="AH27" t="str">
            <v>N-A</v>
          </cell>
          <cell r="AK27" t="str">
            <v>GLORIA TERESITA SERNA ALZATE</v>
          </cell>
          <cell r="AL27" t="str">
            <v>PNN UTRÍA</v>
          </cell>
          <cell r="AM27" t="str">
            <v>2 SUPERVISOR</v>
          </cell>
          <cell r="AN27" t="str">
            <v>3 CÉDULA DE CIUDADANÍA</v>
          </cell>
          <cell r="AO27">
            <v>66848955</v>
          </cell>
          <cell r="AP27" t="str">
            <v>MARIA XIMENA ZORRILLA A.</v>
          </cell>
          <cell r="AQ27">
            <v>296</v>
          </cell>
          <cell r="AZ27" t="str">
            <v>N/A</v>
          </cell>
          <cell r="BA27">
            <v>46030</v>
          </cell>
          <cell r="BB27">
            <v>46329</v>
          </cell>
          <cell r="BL27" t="str">
            <v>2026753501900008E</v>
          </cell>
          <cell r="BM27">
            <v>24045067</v>
          </cell>
          <cell r="BN27" t="str">
            <v>JULIANA ISABEL MONTES ROMERO</v>
          </cell>
          <cell r="BO27" t="str">
            <v xml:space="preserve">https://community.secop.gov.co/Public/Tendering/ContractNoticePhases/View?PPI=CO1.PPI.44523498&amp;isFromPublicArea=True&amp;isModal=False </v>
          </cell>
          <cell r="BP27" t="str">
            <v>VIGENTE</v>
          </cell>
          <cell r="BR27" t="str">
            <v xml:space="preserve">https://community.secop.gov.co/Public/Tendering/ContractDetailView/Index?UniqueIdentifier=CO1.PCCNTR.8797160 </v>
          </cell>
          <cell r="BS27" t="str">
            <v>DARWIN.ASPRILLA</v>
          </cell>
          <cell r="BT27" t="str">
            <v>@parquesnacionales.gov.co</v>
          </cell>
          <cell r="BU27" t="str">
            <v>asprilladarwin25@hotmail.es</v>
          </cell>
          <cell r="BV27" t="str">
            <v>OPERARIO</v>
          </cell>
          <cell r="CB27">
            <v>1868367</v>
          </cell>
          <cell r="CC27">
            <v>2437000</v>
          </cell>
          <cell r="CD27">
            <v>2437000</v>
          </cell>
          <cell r="CE27">
            <v>2437000</v>
          </cell>
          <cell r="CF27">
            <v>2437000</v>
          </cell>
          <cell r="CG27">
            <v>2437000</v>
          </cell>
          <cell r="CH27">
            <v>2437000</v>
          </cell>
          <cell r="CI27">
            <v>2437000</v>
          </cell>
          <cell r="CJ27">
            <v>2437000</v>
          </cell>
          <cell r="CK27">
            <v>2437000</v>
          </cell>
          <cell r="CL27">
            <v>243700</v>
          </cell>
          <cell r="CN27">
            <v>0</v>
          </cell>
        </row>
        <row r="28">
          <cell r="A28" t="str">
            <v>CD-DTPA-026-2026</v>
          </cell>
          <cell r="B28" t="str">
            <v>2 NACION</v>
          </cell>
          <cell r="C28" t="str">
            <v>CPS-DTPA-026-2026</v>
          </cell>
          <cell r="D28" t="str">
            <v>ANGEL ALBERTO GUERRERO PAZ</v>
          </cell>
          <cell r="E28">
            <v>46030</v>
          </cell>
          <cell r="F28" t="str">
            <v>DP08-3202032-1-001 Prestar servicios de apoyo a la gestión con plena autonomía técnica y administrativa en el PNN Sanquianga para adelantar las actividades operativas de prevención, vigilancia y control en las zonas de mayor presión, en el marco de la conservación de la diversidad biológica de las áreas protegidas que integran el SINAP nacional.</v>
          </cell>
          <cell r="G28" t="str">
            <v>APOYO A LA GESTIÓN</v>
          </cell>
          <cell r="H28" t="str">
            <v>2 CONTRATACIÓN DIRECTA</v>
          </cell>
          <cell r="I28" t="str">
            <v>14 PRESTACIÓN DE SERVICIOS</v>
          </cell>
          <cell r="J28" t="str">
            <v>N/A</v>
          </cell>
          <cell r="K28">
            <v>80111600</v>
          </cell>
          <cell r="L28">
            <v>526</v>
          </cell>
          <cell r="M28">
            <v>1726</v>
          </cell>
          <cell r="N28">
            <v>46030</v>
          </cell>
          <cell r="O28">
            <v>2293000</v>
          </cell>
          <cell r="P28">
            <v>21172033</v>
          </cell>
          <cell r="Q28" t="str">
            <v>VEINTIÚN MILLONES CIENTO SETENTA Y DOS MIL TREINTA Y TRES</v>
          </cell>
          <cell r="R28" t="str">
            <v>1 PERSONA NATURAL</v>
          </cell>
          <cell r="S28" t="str">
            <v>3 CÉDULA DE CIUDADANÍA</v>
          </cell>
          <cell r="T28">
            <v>1089798708</v>
          </cell>
          <cell r="U28">
            <v>5</v>
          </cell>
          <cell r="W28" t="str">
            <v>11 NO SE DILIGENCIA INFORMACIÓN PARA ESTE FORMULARIO EN ESTE PERÍODO DE REPORTE</v>
          </cell>
          <cell r="X28" t="str">
            <v>MASCULINO</v>
          </cell>
          <cell r="Y28" t="str">
            <v>Nariño</v>
          </cell>
          <cell r="Z28" t="str">
            <v>El Charco</v>
          </cell>
          <cell r="AA28" t="str">
            <v>ANGEL</v>
          </cell>
          <cell r="AB28" t="str">
            <v>ALBERTO</v>
          </cell>
          <cell r="AC28" t="str">
            <v>GUERRERO</v>
          </cell>
          <cell r="AD28" t="str">
            <v>PAZ</v>
          </cell>
          <cell r="AE28" t="str">
            <v>NO</v>
          </cell>
          <cell r="AF28" t="str">
            <v>6 NO CONSTITUYÓ GARANTÍAS</v>
          </cell>
          <cell r="AG28" t="str">
            <v>N-A</v>
          </cell>
          <cell r="AH28" t="str">
            <v>N-A</v>
          </cell>
          <cell r="AK28" t="str">
            <v>GLORIA TERESITA SERNA ALZATE</v>
          </cell>
          <cell r="AL28" t="str">
            <v>PNN SANQUIANGA</v>
          </cell>
          <cell r="AM28" t="str">
            <v>2 SUPERVISOR</v>
          </cell>
          <cell r="AN28" t="str">
            <v>3 CÉDULA DE CIUDADANÍA</v>
          </cell>
          <cell r="AO28">
            <v>16279020</v>
          </cell>
          <cell r="AP28" t="str">
            <v>GUSTAVO ADOLFO MAYOR A</v>
          </cell>
          <cell r="AQ28">
            <v>277</v>
          </cell>
          <cell r="AZ28" t="str">
            <v>N/A</v>
          </cell>
          <cell r="BA28">
            <v>46030</v>
          </cell>
          <cell r="BB28">
            <v>46308</v>
          </cell>
          <cell r="BL28" t="str">
            <v>2026753501000018E</v>
          </cell>
          <cell r="BM28">
            <v>21172033</v>
          </cell>
          <cell r="BN28" t="str">
            <v>STEPHANIE ANDREA RODRÍGUEZ VALENCIA</v>
          </cell>
          <cell r="BO28" t="str">
            <v xml:space="preserve">https://community.secop.gov.co/Public/Tendering/ContractNoticePhases/View?PPI=CO1.PPI.44527464&amp;isFromPublicArea=True&amp;isModal=False </v>
          </cell>
          <cell r="BP28" t="str">
            <v>VIGENTE</v>
          </cell>
          <cell r="BR28" t="str">
            <v xml:space="preserve">https://community.secop.gov.co/Public/Tendering/ContractDetailView/Index?UniqueIdentifier=CO1.PCCNTR.8799920 </v>
          </cell>
          <cell r="BS28" t="str">
            <v>ANGEL.GUERRERO</v>
          </cell>
          <cell r="BT28" t="str">
            <v>@parquesnacionales.gov.co</v>
          </cell>
          <cell r="BU28" t="str">
            <v>guerreropaz708@gmail.com</v>
          </cell>
          <cell r="BV28" t="str">
            <v>OPERARIO</v>
          </cell>
          <cell r="CB28">
            <v>1757966</v>
          </cell>
          <cell r="CC28">
            <v>2293000</v>
          </cell>
          <cell r="CD28">
            <v>2293000</v>
          </cell>
          <cell r="CE28">
            <v>2293000</v>
          </cell>
          <cell r="CF28">
            <v>2293000</v>
          </cell>
          <cell r="CG28">
            <v>2293000</v>
          </cell>
          <cell r="CH28">
            <v>2293000</v>
          </cell>
          <cell r="CI28">
            <v>2293000</v>
          </cell>
          <cell r="CJ28">
            <v>2293000</v>
          </cell>
          <cell r="CK28">
            <v>1070067</v>
          </cell>
          <cell r="CN28">
            <v>0</v>
          </cell>
        </row>
        <row r="29">
          <cell r="A29" t="str">
            <v>CD-DTPA-027-2026</v>
          </cell>
          <cell r="B29" t="str">
            <v>1 FONAM</v>
          </cell>
          <cell r="C29" t="str">
            <v>CPS-DTPA-027-2026</v>
          </cell>
          <cell r="D29" t="str">
            <v xml:space="preserve">WILSON ENRIQUE VARELA PALOMEQUE </v>
          </cell>
          <cell r="E29">
            <v>46035</v>
          </cell>
          <cell r="F29" t="str">
            <v>DP06-3202060-18_1-019 Prestar servicios de apoyo a la gestión con plena autonomía técnica y administrativa en el PNN Los Katíos para el desarrollo de las actividades de la implementación del proceso de restauración en zonas degradadas y/o alteradas en el área protegida y/o zonas de influencia en el marco de la conservación de la diversidad biológica de las áreas protegidas del SINAP nacional</v>
          </cell>
          <cell r="G29" t="str">
            <v>APOYO A LA GESTIÓN</v>
          </cell>
          <cell r="H29" t="str">
            <v>2 CONTRATACIÓN DIRECTA</v>
          </cell>
          <cell r="I29" t="str">
            <v>14 PRESTACIÓN DE SERVICIOS</v>
          </cell>
          <cell r="J29" t="str">
            <v>N/A</v>
          </cell>
          <cell r="K29">
            <v>80111600</v>
          </cell>
          <cell r="L29">
            <v>926</v>
          </cell>
          <cell r="M29">
            <v>2126</v>
          </cell>
          <cell r="N29">
            <v>46035</v>
          </cell>
          <cell r="O29">
            <v>3782000</v>
          </cell>
          <cell r="P29">
            <v>42106267</v>
          </cell>
          <cell r="Q29" t="str">
            <v>CUARENTA Y DOS MILLONES CIENTO SEIS MIL DOSCIENTOS SESENTA Y SIETE</v>
          </cell>
          <cell r="R29" t="str">
            <v>1 PERSONA NATURAL</v>
          </cell>
          <cell r="S29" t="str">
            <v>3 CÉDULA DE CIUDADANÍA</v>
          </cell>
          <cell r="T29">
            <v>1045503911</v>
          </cell>
          <cell r="U29">
            <v>9</v>
          </cell>
          <cell r="W29" t="str">
            <v>11 NO SE DILIGENCIA INFORMACIÓN PARA ESTE FORMULARIO EN ESTE PERÍODO DE REPORTE</v>
          </cell>
          <cell r="X29" t="str">
            <v>MASCULINO</v>
          </cell>
          <cell r="Y29" t="str">
            <v>Chocó</v>
          </cell>
          <cell r="Z29" t="str">
            <v>Riosucio</v>
          </cell>
          <cell r="AA29" t="str">
            <v>WILSON</v>
          </cell>
          <cell r="AB29" t="str">
            <v>ENRIQUE</v>
          </cell>
          <cell r="AC29" t="str">
            <v>VARELA</v>
          </cell>
          <cell r="AD29" t="str">
            <v>PALOMEQUE</v>
          </cell>
          <cell r="AE29" t="str">
            <v>NO</v>
          </cell>
          <cell r="AF29" t="str">
            <v>6 NO CONSTITUYÓ GARANTÍAS</v>
          </cell>
          <cell r="AG29" t="str">
            <v>N-A</v>
          </cell>
          <cell r="AH29" t="str">
            <v>N-A</v>
          </cell>
          <cell r="AK29" t="str">
            <v>GLORIA TERESITA SERNA ALZATE</v>
          </cell>
          <cell r="AL29" t="str">
            <v>PNN LOS KATIOS</v>
          </cell>
          <cell r="AM29" t="str">
            <v>2 SUPERVISOR</v>
          </cell>
          <cell r="AN29" t="str">
            <v>3 CÉDULA DE CIUDADANÍA</v>
          </cell>
          <cell r="AO29">
            <v>12563768</v>
          </cell>
          <cell r="AP29" t="str">
            <v>NELSON DE LA ROSA MANJARRES</v>
          </cell>
          <cell r="AQ29">
            <v>337</v>
          </cell>
          <cell r="AZ29" t="str">
            <v>N/A</v>
          </cell>
          <cell r="BA29">
            <v>46035</v>
          </cell>
          <cell r="BB29">
            <v>46372</v>
          </cell>
          <cell r="BL29" t="str">
            <v>2026753501900016E</v>
          </cell>
          <cell r="BM29">
            <v>42106267</v>
          </cell>
          <cell r="BN29" t="str">
            <v>KHAREM CARABALI MARULANDA</v>
          </cell>
          <cell r="BO29" t="str">
            <v xml:space="preserve">https://community.secop.gov.co/Public/Tendering/ContractNoticePhases/View?PPI=CO1.PPI.44540553&amp;isFromPublicArea=True&amp;isModal=False </v>
          </cell>
          <cell r="BP29" t="str">
            <v>VIGENTE</v>
          </cell>
          <cell r="BR29" t="str">
            <v xml:space="preserve">https://community.secop.gov.co/Public/Tendering/ContractDetailView/Index?UniqueIdentifier=CO1.PCCNTR.8849544 </v>
          </cell>
          <cell r="BS29" t="str">
            <v>WILSON.VARELA</v>
          </cell>
          <cell r="BT29" t="str">
            <v>@parquesnacionales.gov.co</v>
          </cell>
          <cell r="BU29" t="str">
            <v>wvarelapalomeque@gmail.com</v>
          </cell>
          <cell r="BV29" t="str">
            <v>TECNOLOGO</v>
          </cell>
          <cell r="CB29">
            <v>2269200</v>
          </cell>
          <cell r="CC29">
            <v>3782000</v>
          </cell>
          <cell r="CD29">
            <v>3782000</v>
          </cell>
          <cell r="CE29">
            <v>3782000</v>
          </cell>
          <cell r="CF29">
            <v>3782000</v>
          </cell>
          <cell r="CG29">
            <v>3782000</v>
          </cell>
          <cell r="CH29">
            <v>3782000</v>
          </cell>
          <cell r="CI29">
            <v>3782000</v>
          </cell>
          <cell r="CJ29">
            <v>3782000</v>
          </cell>
          <cell r="CK29">
            <v>3782000</v>
          </cell>
          <cell r="CL29">
            <v>3782000</v>
          </cell>
          <cell r="CM29">
            <v>2017067</v>
          </cell>
          <cell r="CN29">
            <v>0</v>
          </cell>
        </row>
        <row r="30">
          <cell r="A30" t="str">
            <v>CD-DTPA-028-2026</v>
          </cell>
          <cell r="B30" t="str">
            <v>1 FONAM</v>
          </cell>
          <cell r="C30" t="str">
            <v>CPS-DTPA-028-2026</v>
          </cell>
          <cell r="D30" t="str">
            <v xml:space="preserve">GERMAN DARIO CORDOBA MARTINEZ </v>
          </cell>
          <cell r="E30">
            <v>46031</v>
          </cell>
          <cell r="F30" t="str">
            <v>DP06-3202060-18_1-018 - Prestar servicios profesionales con plena autonomia tecnica y administrativa en el PNN Los Katios para la implementacion del proceso de restauracion en zonas degradadas y/o alteradas en el area protegida y/o zonas de influencia en el marco de la conservacion de la diversidad biologica de las areas protegidas del SINAP nacional.</v>
          </cell>
          <cell r="G30" t="str">
            <v>PROFESIONAL</v>
          </cell>
          <cell r="H30" t="str">
            <v>2 CONTRATACIÓN DIRECTA</v>
          </cell>
          <cell r="I30" t="str">
            <v>14 PRESTACIÓN DE SERVICIOS</v>
          </cell>
          <cell r="J30" t="str">
            <v>N/A</v>
          </cell>
          <cell r="K30">
            <v>80111600</v>
          </cell>
          <cell r="L30">
            <v>926</v>
          </cell>
          <cell r="M30">
            <v>1426</v>
          </cell>
          <cell r="N30">
            <v>46031</v>
          </cell>
          <cell r="O30">
            <v>4760000</v>
          </cell>
          <cell r="P30">
            <v>53312000</v>
          </cell>
          <cell r="Q30" t="str">
            <v>CINCUENTA Y TRES MILLONES TRESCIENTOS DOCE MIL</v>
          </cell>
          <cell r="R30" t="str">
            <v>1 PERSONA NATURAL</v>
          </cell>
          <cell r="S30" t="str">
            <v>3 CÉDULA DE CIUDADANÍA</v>
          </cell>
          <cell r="T30">
            <v>1077481143</v>
          </cell>
          <cell r="U30">
            <v>9</v>
          </cell>
          <cell r="W30" t="str">
            <v>11 NO SE DILIGENCIA INFORMACIÓN PARA ESTE FORMULARIO EN ESTE PERÍODO DE REPORTE</v>
          </cell>
          <cell r="X30" t="str">
            <v>MASCULINO</v>
          </cell>
          <cell r="Y30" t="str">
            <v>Chocó</v>
          </cell>
          <cell r="Z30" t="str">
            <v>Unguia</v>
          </cell>
          <cell r="AA30" t="str">
            <v>GERMÁN</v>
          </cell>
          <cell r="AB30" t="str">
            <v>DARÍO</v>
          </cell>
          <cell r="AC30" t="str">
            <v>CORDOBA</v>
          </cell>
          <cell r="AD30" t="str">
            <v>MARTINEZ</v>
          </cell>
          <cell r="AE30" t="str">
            <v>SI</v>
          </cell>
          <cell r="AF30" t="str">
            <v>1 PÓLIZA</v>
          </cell>
          <cell r="AG30" t="str">
            <v>12 SEGUROS DEL ESTADO</v>
          </cell>
          <cell r="AH30" t="str">
            <v>2 CUMPLIMIENTO</v>
          </cell>
          <cell r="AI30">
            <v>46031</v>
          </cell>
          <cell r="AJ30" t="str">
            <v>45-46-101034402</v>
          </cell>
          <cell r="AK30" t="str">
            <v>GLORIA TERESITA SERNA ALZATE</v>
          </cell>
          <cell r="AL30" t="str">
            <v>PNN LOS KATIOS</v>
          </cell>
          <cell r="AM30" t="str">
            <v>2 SUPERVISOR</v>
          </cell>
          <cell r="AN30" t="str">
            <v>3 CÉDULA DE CIUDADANÍA</v>
          </cell>
          <cell r="AO30">
            <v>12563768</v>
          </cell>
          <cell r="AP30" t="str">
            <v>NELSON DE LA ROSA MANJARRES</v>
          </cell>
          <cell r="AQ30">
            <v>339</v>
          </cell>
          <cell r="AZ30">
            <v>46031</v>
          </cell>
          <cell r="BA30">
            <v>46031</v>
          </cell>
          <cell r="BB30">
            <v>46370</v>
          </cell>
          <cell r="BL30" t="str">
            <v>2026753501900009E</v>
          </cell>
          <cell r="BM30">
            <v>53312000</v>
          </cell>
          <cell r="BN30" t="str">
            <v>KHAREM CARABALI MARULANDA</v>
          </cell>
          <cell r="BO30" t="str">
            <v xml:space="preserve">https://community.secop.gov.co/Public/Tendering/ContractNoticePhases/View?PPI=CO1.PPI.44540565&amp;isFromPublicArea=True&amp;isModal=False </v>
          </cell>
          <cell r="BP30" t="str">
            <v>VIGENTE</v>
          </cell>
          <cell r="BR30" t="str">
            <v>https://community.secop.gov.co/Public/Tendering/ContractDetailView/Index?UniqueIdentifier=CO1.PCCNTR.8803632</v>
          </cell>
          <cell r="BS30" t="str">
            <v>GERMAN.CORDOBA</v>
          </cell>
          <cell r="BT30" t="str">
            <v>@parquesnacionales.gov.co</v>
          </cell>
          <cell r="BU30" t="str">
            <v>cordobagerman84@gmail.com</v>
          </cell>
          <cell r="BV30" t="str">
            <v>PROFESIONAL</v>
          </cell>
          <cell r="CB30">
            <v>3490667</v>
          </cell>
          <cell r="CC30">
            <v>4760000</v>
          </cell>
          <cell r="CD30">
            <v>4760000</v>
          </cell>
          <cell r="CE30">
            <v>4760000</v>
          </cell>
          <cell r="CF30">
            <v>4760000</v>
          </cell>
          <cell r="CG30">
            <v>4760000</v>
          </cell>
          <cell r="CH30">
            <v>4760000</v>
          </cell>
          <cell r="CI30">
            <v>4760000</v>
          </cell>
          <cell r="CJ30">
            <v>4760000</v>
          </cell>
          <cell r="CK30">
            <v>4760000</v>
          </cell>
          <cell r="CL30">
            <v>4760000</v>
          </cell>
          <cell r="CM30">
            <v>2221333</v>
          </cell>
          <cell r="CN30">
            <v>0</v>
          </cell>
        </row>
        <row r="31">
          <cell r="A31" t="str">
            <v>CD-DTPA-029-2026</v>
          </cell>
          <cell r="B31" t="str">
            <v>1 FONAM</v>
          </cell>
          <cell r="C31" t="str">
            <v>CPS-DTPA-029-2026</v>
          </cell>
          <cell r="D31" t="str">
            <v xml:space="preserve">LISANA MOSQUERA VACA </v>
          </cell>
          <cell r="E31">
            <v>46031</v>
          </cell>
          <cell r="F31" t="str">
            <v>DP06-3202008-9-017 Prestar servicios profesionales con plena autonomia tecnica y administrativa en el PNN Los Katios para implementar el plan de ordenamiento ecoturistico del área protegida en el marco de la conservacion de la diversidad biologica de las areas protegidas del SINAP nacional</v>
          </cell>
          <cell r="G31" t="str">
            <v>PROFESIONAL</v>
          </cell>
          <cell r="H31" t="str">
            <v>2 CONTRATACIÓN DIRECTA</v>
          </cell>
          <cell r="I31" t="str">
            <v>14 PRESTACIÓN DE SERVICIOS</v>
          </cell>
          <cell r="J31" t="str">
            <v>N/A</v>
          </cell>
          <cell r="K31">
            <v>80111600</v>
          </cell>
          <cell r="L31">
            <v>926</v>
          </cell>
          <cell r="M31">
            <v>1026</v>
          </cell>
          <cell r="N31">
            <v>46031</v>
          </cell>
          <cell r="O31">
            <v>4760000</v>
          </cell>
          <cell r="P31">
            <v>53312000</v>
          </cell>
          <cell r="Q31" t="str">
            <v>CINCUENTA Y TRES MILLONES TRESCIENTOS DOCE MIL</v>
          </cell>
          <cell r="R31" t="str">
            <v>1 PERSONA NATURAL</v>
          </cell>
          <cell r="S31" t="str">
            <v>3 CÉDULA DE CIUDADANÍA</v>
          </cell>
          <cell r="T31">
            <v>1045519506</v>
          </cell>
          <cell r="U31">
            <v>9</v>
          </cell>
          <cell r="W31" t="str">
            <v>11 NO SE DILIGENCIA INFORMACIÓN PARA ESTE FORMULARIO EN ESTE PERÍODO DE REPORTE</v>
          </cell>
          <cell r="X31" t="str">
            <v>FEMENINO</v>
          </cell>
          <cell r="Y31" t="str">
            <v>Antioquia</v>
          </cell>
          <cell r="Z31" t="str">
            <v>Turbo</v>
          </cell>
          <cell r="AA31" t="str">
            <v>LISANA</v>
          </cell>
          <cell r="AC31" t="str">
            <v>MOSQUERA</v>
          </cell>
          <cell r="AD31" t="str">
            <v>VACA</v>
          </cell>
          <cell r="AE31" t="str">
            <v>SI</v>
          </cell>
          <cell r="AF31" t="str">
            <v>1 PÓLIZA</v>
          </cell>
          <cell r="AG31" t="str">
            <v>12 SEGUROS DEL ESTADO</v>
          </cell>
          <cell r="AH31" t="str">
            <v>2 CUMPLIMIENTO</v>
          </cell>
          <cell r="AI31">
            <v>46031</v>
          </cell>
          <cell r="AJ31" t="str">
            <v>45-46-101034403</v>
          </cell>
          <cell r="AK31" t="str">
            <v>GLORIA TERESITA SERNA ALZATE</v>
          </cell>
          <cell r="AL31" t="str">
            <v>PNN LOS KATIOS</v>
          </cell>
          <cell r="AM31" t="str">
            <v>2 SUPERVISOR</v>
          </cell>
          <cell r="AN31" t="str">
            <v>3 CÉDULA DE CIUDADANÍA</v>
          </cell>
          <cell r="AO31">
            <v>12563768</v>
          </cell>
          <cell r="AP31" t="str">
            <v>NELSON DE LA ROSA MANJARRES</v>
          </cell>
          <cell r="AQ31">
            <v>339</v>
          </cell>
          <cell r="AZ31">
            <v>46031</v>
          </cell>
          <cell r="BA31">
            <v>46031</v>
          </cell>
          <cell r="BB31">
            <v>46370</v>
          </cell>
          <cell r="BL31" t="str">
            <v>2026753501900010E</v>
          </cell>
          <cell r="BM31">
            <v>53312000</v>
          </cell>
          <cell r="BN31" t="str">
            <v>KHAREM CARABALI MARULANDA</v>
          </cell>
          <cell r="BO31" t="str">
            <v xml:space="preserve">https://community.secop.gov.co/Public/Tendering/ContractNoticePhases/View?PPI=CO1.PPI.44540582&amp;isFromPublicArea=True&amp;isModal=False </v>
          </cell>
          <cell r="BP31" t="str">
            <v>VIGENTE</v>
          </cell>
          <cell r="BR31" t="str">
            <v xml:space="preserve">https://community.secop.gov.co/Public/Tendering/ContractDetailView/Index?UniqueIdentifier=CO1.PCCNTR.8803937 </v>
          </cell>
          <cell r="BS31" t="str">
            <v>LISANA.MOSQUERA</v>
          </cell>
          <cell r="BT31" t="str">
            <v>@parquesnacionales.gov.co</v>
          </cell>
          <cell r="BU31" t="str">
            <v>lisanamosqueravaca@gmail.com</v>
          </cell>
          <cell r="BV31" t="str">
            <v>PROFESIONAL</v>
          </cell>
          <cell r="CB31">
            <v>3490667</v>
          </cell>
          <cell r="CC31">
            <v>4760000</v>
          </cell>
          <cell r="CD31">
            <v>4760000</v>
          </cell>
          <cell r="CE31">
            <v>4760000</v>
          </cell>
          <cell r="CF31">
            <v>4760000</v>
          </cell>
          <cell r="CG31">
            <v>4760000</v>
          </cell>
          <cell r="CH31">
            <v>4760000</v>
          </cell>
          <cell r="CI31">
            <v>4760000</v>
          </cell>
          <cell r="CJ31">
            <v>4760000</v>
          </cell>
          <cell r="CK31">
            <v>4760000</v>
          </cell>
          <cell r="CL31">
            <v>4760000</v>
          </cell>
          <cell r="CM31">
            <v>2221333</v>
          </cell>
          <cell r="CN31">
            <v>0</v>
          </cell>
        </row>
        <row r="32">
          <cell r="A32" t="str">
            <v>CD-DTPA-030-2026</v>
          </cell>
          <cell r="B32" t="str">
            <v>1 FONAM</v>
          </cell>
          <cell r="C32" t="str">
            <v>CPS-DTPA-030-2026</v>
          </cell>
          <cell r="D32" t="str">
            <v>JOSE ALFREDO ZAPATA TOLEDO</v>
          </cell>
          <cell r="E32">
            <v>46031</v>
          </cell>
          <cell r="F32" t="str">
            <v>DP01-3202056-5-002 - Prestar servicios profesionales con plena autonomia tecnica y administrativa para adelantar procesos de comunicacion y educacion ambiental al DNMI Cabo Manglares que involucra actores priorizados y vinculados a la gestión territorial del area protegida en el marco de la conservación de la diversidad biológica de las áreas protegidas del SINAP.</v>
          </cell>
          <cell r="G32" t="str">
            <v>PROFESIONAL</v>
          </cell>
          <cell r="H32" t="str">
            <v>2 CONTRATACIÓN DIRECTA</v>
          </cell>
          <cell r="I32" t="str">
            <v>14 PRESTACIÓN DE SERVICIOS</v>
          </cell>
          <cell r="J32" t="str">
            <v>N/A</v>
          </cell>
          <cell r="K32">
            <v>80111600</v>
          </cell>
          <cell r="L32">
            <v>726</v>
          </cell>
          <cell r="M32">
            <v>1326</v>
          </cell>
          <cell r="N32">
            <v>46031</v>
          </cell>
          <cell r="O32">
            <v>4327000</v>
          </cell>
          <cell r="P32">
            <v>38798767</v>
          </cell>
          <cell r="Q32" t="str">
            <v>TREINTA Y OCHO MILLONES SETECIENTOS NOVENTA Y OCHO MIL SETECIENTOS SESENTA Y SIETE PESOS M/CTE</v>
          </cell>
          <cell r="R32" t="str">
            <v>1 PERSONA NATURAL</v>
          </cell>
          <cell r="S32" t="str">
            <v>3 CÉDULA DE CIUDADANÍA</v>
          </cell>
          <cell r="T32">
            <v>80756726</v>
          </cell>
          <cell r="U32">
            <v>4</v>
          </cell>
          <cell r="W32" t="str">
            <v>11 NO SE DILIGENCIA INFORMACIÓN PARA ESTE FORMULARIO EN ESTE PERÍODO DE REPORTE</v>
          </cell>
          <cell r="X32" t="str">
            <v>MASCULINO</v>
          </cell>
          <cell r="Y32" t="str">
            <v>Tolima</v>
          </cell>
          <cell r="Z32" t="str">
            <v>Ibague</v>
          </cell>
          <cell r="AA32" t="str">
            <v>JOSE</v>
          </cell>
          <cell r="AB32" t="str">
            <v>ALFREDO</v>
          </cell>
          <cell r="AC32" t="str">
            <v>ZAPATA</v>
          </cell>
          <cell r="AD32" t="str">
            <v>TOLEDO</v>
          </cell>
          <cell r="AE32" t="str">
            <v>SI</v>
          </cell>
          <cell r="AF32" t="str">
            <v>1 PÓLIZA</v>
          </cell>
          <cell r="AG32" t="str">
            <v>12 SEGUROS DEL ESTADO</v>
          </cell>
          <cell r="AH32" t="str">
            <v>2 CUMPLIMIENTO</v>
          </cell>
          <cell r="AI32">
            <v>46031</v>
          </cell>
          <cell r="AJ32" t="str">
            <v>45-46-101034409</v>
          </cell>
          <cell r="AK32" t="str">
            <v>GLORIA TERESITA SERNA ALZATE</v>
          </cell>
          <cell r="AL32" t="str">
            <v>DNMI CABO MANGLARES</v>
          </cell>
          <cell r="AM32" t="str">
            <v>2 SUPERVISOR</v>
          </cell>
          <cell r="AN32" t="str">
            <v>3 CÉDULA DE CIUDADANÍA</v>
          </cell>
          <cell r="AO32">
            <v>1088973417</v>
          </cell>
          <cell r="AP32" t="str">
            <v>MIYER IVÁN CERÓN MUÑOZ</v>
          </cell>
          <cell r="AQ32">
            <v>269</v>
          </cell>
          <cell r="AZ32">
            <v>46031</v>
          </cell>
          <cell r="BA32">
            <v>46031</v>
          </cell>
          <cell r="BB32">
            <v>46302</v>
          </cell>
          <cell r="BL32" t="str">
            <v>2026753501900011E</v>
          </cell>
          <cell r="BM32">
            <v>38798767</v>
          </cell>
          <cell r="BN32" t="str">
            <v>MARGARITA E VICTORIA ACOSTA</v>
          </cell>
          <cell r="BO32" t="str">
            <v xml:space="preserve">https://community.secop.gov.co/Public/Tendering/ContractNoticePhases/View?PPI=CO1.PPI.44541568&amp;isFromPublicArea=True&amp;isModal=False </v>
          </cell>
          <cell r="BP32" t="str">
            <v>VIGENTE</v>
          </cell>
          <cell r="BR32" t="str">
            <v xml:space="preserve">https://community.secop.gov.co/Public/Tendering/ContractDetailView/Index?UniqueIdentifier=CO1.PCCNTR.8803707 </v>
          </cell>
          <cell r="BS32" t="str">
            <v>JOSE.ZAPATA</v>
          </cell>
          <cell r="BT32" t="str">
            <v>@parquesnacionales.gov.co</v>
          </cell>
          <cell r="BU32" t="str">
            <v>eduambiental.cabomanglares@parquesnacionales.gov.co</v>
          </cell>
          <cell r="BV32" t="str">
            <v>PROFESIONAL</v>
          </cell>
          <cell r="CB32">
            <v>3173134</v>
          </cell>
          <cell r="CC32">
            <v>4327000</v>
          </cell>
          <cell r="CD32">
            <v>4327000</v>
          </cell>
          <cell r="CE32">
            <v>4327000</v>
          </cell>
          <cell r="CF32">
            <v>4327000</v>
          </cell>
          <cell r="CG32">
            <v>4327000</v>
          </cell>
          <cell r="CH32">
            <v>4327000</v>
          </cell>
          <cell r="CI32">
            <v>4327000</v>
          </cell>
          <cell r="CJ32">
            <v>4327000</v>
          </cell>
          <cell r="CK32">
            <v>1009633</v>
          </cell>
          <cell r="CN32">
            <v>0</v>
          </cell>
        </row>
        <row r="33">
          <cell r="A33" t="str">
            <v>CD-DTPA-031-2026</v>
          </cell>
          <cell r="B33" t="str">
            <v>2 NACION</v>
          </cell>
          <cell r="C33" t="str">
            <v>CPS-DTPA-031-2026</v>
          </cell>
          <cell r="D33" t="str">
            <v>ENRIQUE GARRIDO</v>
          </cell>
          <cell r="E33">
            <v>46031</v>
          </cell>
          <cell r="F33" t="str">
            <v>DP01-3202008-9-015 - Prestar servicios de apoyo a la gestion con plena autonomia tecnica y administrativa para el desarrollo de las actividades operativas del programa de monitoreo e investigacion del DNMI Cabo Manglares en el marco de la conservacion de la diversidad biologica de las áreas protegidas del SINAP nacional.</v>
          </cell>
          <cell r="G33" t="str">
            <v>APOYO A LA GESTIÓN</v>
          </cell>
          <cell r="H33" t="str">
            <v>2 CONTRATACIÓN DIRECTA</v>
          </cell>
          <cell r="I33" t="str">
            <v>14 PRESTACIÓN DE SERVICIOS</v>
          </cell>
          <cell r="J33" t="str">
            <v>N/A</v>
          </cell>
          <cell r="K33">
            <v>80111600</v>
          </cell>
          <cell r="L33">
            <v>726</v>
          </cell>
          <cell r="M33">
            <v>3826</v>
          </cell>
          <cell r="N33">
            <v>46031</v>
          </cell>
          <cell r="O33">
            <v>2293000</v>
          </cell>
          <cell r="P33">
            <v>16968200</v>
          </cell>
          <cell r="Q33" t="str">
            <v>DIECISÉIS MILLONES NOVECIENTOS SESENTA Y OCHO MIL DOSCIENTOS PESOS M/CTE</v>
          </cell>
          <cell r="R33" t="str">
            <v>1 PERSONA NATURAL</v>
          </cell>
          <cell r="S33" t="str">
            <v>3 CÉDULA DE CIUDADANÍA</v>
          </cell>
          <cell r="T33">
            <v>12919625</v>
          </cell>
          <cell r="U33">
            <v>2</v>
          </cell>
          <cell r="W33" t="str">
            <v>11 NO SE DILIGENCIA INFORMACIÓN PARA ESTE FORMULARIO EN ESTE PERÍODO DE REPORTE</v>
          </cell>
          <cell r="X33" t="str">
            <v>MASCULINO</v>
          </cell>
          <cell r="Y33" t="str">
            <v>Nariño</v>
          </cell>
          <cell r="Z33" t="str">
            <v>Tumaco</v>
          </cell>
          <cell r="AA33" t="str">
            <v>ENRIQUE</v>
          </cell>
          <cell r="AC33" t="str">
            <v>GARRIDO</v>
          </cell>
          <cell r="AE33" t="str">
            <v>NO</v>
          </cell>
          <cell r="AF33" t="str">
            <v>6 NO CONSTITUYÓ GARANTÍAS</v>
          </cell>
          <cell r="AG33" t="str">
            <v>N-A</v>
          </cell>
          <cell r="AH33" t="str">
            <v>N-A</v>
          </cell>
          <cell r="AK33" t="str">
            <v>GLORIA TERESITA SERNA ALZATE</v>
          </cell>
          <cell r="AL33" t="str">
            <v>DNMI CABO MANGLARES</v>
          </cell>
          <cell r="AM33" t="str">
            <v>2 SUPERVISOR</v>
          </cell>
          <cell r="AN33" t="str">
            <v>3 CÉDULA DE CIUDADANÍA</v>
          </cell>
          <cell r="AO33">
            <v>1088973417</v>
          </cell>
          <cell r="AP33" t="str">
            <v>MIYER IVÁN CERÓN MUÑOZ</v>
          </cell>
          <cell r="AQ33">
            <v>222</v>
          </cell>
          <cell r="AZ33" t="str">
            <v>N/A</v>
          </cell>
          <cell r="BA33">
            <v>46031</v>
          </cell>
          <cell r="BB33">
            <v>46254</v>
          </cell>
          <cell r="BL33" t="str">
            <v>2026753501000019E</v>
          </cell>
          <cell r="BM33">
            <v>16968200</v>
          </cell>
          <cell r="BN33" t="str">
            <v>MARGARITA E VICTORIA ACOSTA</v>
          </cell>
          <cell r="BO33" t="str">
            <v xml:space="preserve">https://community.secop.gov.co/Public/Tendering/ContractNoticePhases/View?PPI=CO1.PPI.44543599&amp;isFromPublicArea=True&amp;isModal=False </v>
          </cell>
          <cell r="BP33" t="str">
            <v>VIGENTE</v>
          </cell>
          <cell r="BR33" t="str">
            <v xml:space="preserve">https://community.secop.gov.co/Public/Tendering/ContractDetailView/Index?UniqueIdentifier=CO1.PCCNTR.8806912 </v>
          </cell>
          <cell r="BS33" t="str">
            <v>ENRIQUE.GARRIDO</v>
          </cell>
          <cell r="BT33" t="str">
            <v>@parquesnacionales.gov.co</v>
          </cell>
          <cell r="BU33" t="str">
            <v>enriquegarrido8@gmail.com</v>
          </cell>
          <cell r="BV33" t="str">
            <v>OPERARIO</v>
          </cell>
          <cell r="CB33">
            <v>1681533</v>
          </cell>
          <cell r="CC33">
            <v>2293000</v>
          </cell>
          <cell r="CD33">
            <v>2293000</v>
          </cell>
          <cell r="CE33">
            <v>2293000</v>
          </cell>
          <cell r="CF33">
            <v>2293000</v>
          </cell>
          <cell r="CG33">
            <v>2293000</v>
          </cell>
          <cell r="CH33">
            <v>2293000</v>
          </cell>
          <cell r="CI33">
            <v>1528667</v>
          </cell>
          <cell r="CN33">
            <v>0</v>
          </cell>
        </row>
        <row r="34">
          <cell r="A34" t="str">
            <v>CD-DTPA-032-2026</v>
          </cell>
          <cell r="B34" t="str">
            <v>2 NACION</v>
          </cell>
          <cell r="C34" t="str">
            <v>CPS-DTPA-032-2026</v>
          </cell>
          <cell r="D34" t="str">
            <v>CARLOS HERNAN LUCERO RINCÓN</v>
          </cell>
          <cell r="E34">
            <v>46031</v>
          </cell>
          <cell r="F34" t="str">
            <v>DP00-3202008-9-023 Prestar servicios profesionales con plena autonomía técnica y administrativa para acompañar y aportar técnicamente en las acciones del proceso de ordenamiento y monitoreo de los recursos hidrobiológicos y pesqueros asociados a los ecosistemas acuáticos en las áreas protegidas de la DTPA con los diferentes actores comunitarios, institucionales e intersectoriales de la región Pacífico, en el marco de la conservación de la diversidad biocultural de las Áreas Protegidas del SINAP</v>
          </cell>
          <cell r="G34" t="str">
            <v>PROFESIONAL</v>
          </cell>
          <cell r="H34" t="str">
            <v>2 CONTRATACIÓN DIRECTA</v>
          </cell>
          <cell r="I34" t="str">
            <v>14 PRESTACIÓN DE SERVICIOS</v>
          </cell>
          <cell r="J34" t="str">
            <v>N/A</v>
          </cell>
          <cell r="K34">
            <v>80111600</v>
          </cell>
          <cell r="L34">
            <v>126</v>
          </cell>
          <cell r="M34">
            <v>3026</v>
          </cell>
          <cell r="N34">
            <v>46031</v>
          </cell>
          <cell r="O34">
            <v>7225000</v>
          </cell>
          <cell r="P34">
            <v>79475000</v>
          </cell>
          <cell r="Q34" t="str">
            <v>SETENTA Y NUEVE MILLONES CUATROCIENTOS SETENTA Y CINCO MIL PESOS M/CTE</v>
          </cell>
          <cell r="R34" t="str">
            <v>1 PERSONA NATURAL</v>
          </cell>
          <cell r="S34" t="str">
            <v>3 CÉDULA DE CIUDADANÍA</v>
          </cell>
          <cell r="T34">
            <v>12916484</v>
          </cell>
          <cell r="U34">
            <v>7</v>
          </cell>
          <cell r="W34" t="str">
            <v>11 NO SE DILIGENCIA INFORMACIÓN PARA ESTE FORMULARIO EN ESTE PERÍODO DE REPORTE</v>
          </cell>
          <cell r="X34" t="str">
            <v>MASCULINO</v>
          </cell>
          <cell r="Y34" t="str">
            <v>Nariño</v>
          </cell>
          <cell r="Z34" t="str">
            <v>Tumaco</v>
          </cell>
          <cell r="AA34" t="str">
            <v>CARLOS</v>
          </cell>
          <cell r="AB34" t="str">
            <v>HERNAN</v>
          </cell>
          <cell r="AC34" t="str">
            <v>LUCERO</v>
          </cell>
          <cell r="AD34" t="str">
            <v>RINCON</v>
          </cell>
          <cell r="AE34" t="str">
            <v>SI</v>
          </cell>
          <cell r="AF34" t="str">
            <v>1 PÓLIZA</v>
          </cell>
          <cell r="AG34" t="str">
            <v>12 SEGUROS DEL ESTADO</v>
          </cell>
          <cell r="AH34" t="str">
            <v>2 CUMPLIMIENTO</v>
          </cell>
          <cell r="AI34">
            <v>46031</v>
          </cell>
          <cell r="AJ34" t="str">
            <v>45-46-101034399</v>
          </cell>
          <cell r="AK34" t="str">
            <v>GLORIA TERESITA SERNA ALZATE</v>
          </cell>
          <cell r="AL34" t="str">
            <v>DTPA</v>
          </cell>
          <cell r="AM34" t="str">
            <v>2 SUPERVISOR</v>
          </cell>
          <cell r="AN34" t="str">
            <v>3 CÉDULA DE CIUDADANÍA</v>
          </cell>
          <cell r="AO34">
            <v>79307788</v>
          </cell>
          <cell r="AP34" t="str">
            <v>JUAN IVAN SANCHEZ BERNAL</v>
          </cell>
          <cell r="AQ34">
            <v>330</v>
          </cell>
          <cell r="AZ34">
            <v>46031</v>
          </cell>
          <cell r="BA34">
            <v>46031</v>
          </cell>
          <cell r="BB34">
            <v>46364</v>
          </cell>
          <cell r="BL34" t="str">
            <v>2026753501000020E</v>
          </cell>
          <cell r="BM34">
            <v>79475000</v>
          </cell>
          <cell r="BN34" t="str">
            <v>DIANA PATRICIA GUERRERO</v>
          </cell>
          <cell r="BO34" t="str">
            <v xml:space="preserve">https://community.secop.gov.co/Public/Tendering/ContractNoticePhases/View?PPI=CO1.PPI.44544207&amp;isFromPublicArea=True&amp;isModal=False </v>
          </cell>
          <cell r="BP34" t="str">
            <v>VIGENTE</v>
          </cell>
          <cell r="BR34" t="str">
            <v xml:space="preserve">https://community.secop.gov.co/Public/Tendering/ContractDetailView/Index?UniqueIdentifier=CO1.PCCNTR.8804452 </v>
          </cell>
          <cell r="BS34" t="str">
            <v>CARLOS.LUCERO</v>
          </cell>
          <cell r="BT34" t="str">
            <v>@parquesnacionales.gov.co</v>
          </cell>
          <cell r="BU34" t="str">
            <v>rhb.dtpa@parquesnacionales.gov.co</v>
          </cell>
          <cell r="BV34" t="str">
            <v>PROFESIONAL</v>
          </cell>
          <cell r="CB34">
            <v>5298333</v>
          </cell>
          <cell r="CC34">
            <v>7225000</v>
          </cell>
          <cell r="CD34">
            <v>7225000</v>
          </cell>
          <cell r="CE34">
            <v>7225000</v>
          </cell>
          <cell r="CF34">
            <v>7225000</v>
          </cell>
          <cell r="CG34">
            <v>7225000</v>
          </cell>
          <cell r="CH34">
            <v>7225000</v>
          </cell>
          <cell r="CI34">
            <v>7225000</v>
          </cell>
          <cell r="CJ34">
            <v>7225000</v>
          </cell>
          <cell r="CK34">
            <v>7225000</v>
          </cell>
          <cell r="CL34">
            <v>7225000</v>
          </cell>
          <cell r="CM34">
            <v>1926667</v>
          </cell>
          <cell r="CN34">
            <v>0</v>
          </cell>
        </row>
        <row r="35">
          <cell r="A35" t="str">
            <v>CD-DTPA-033-2026</v>
          </cell>
          <cell r="B35" t="str">
            <v>2 NACION</v>
          </cell>
          <cell r="C35" t="str">
            <v>CPS-DTPA-033-2026</v>
          </cell>
          <cell r="D35" t="str">
            <v>MARTHA ELENA MUÑOZ ORDOÑEZ</v>
          </cell>
          <cell r="E35">
            <v>46031</v>
          </cell>
          <cell r="F35" t="str">
            <v>DP07-3202060-18_1-004 Prestar servicios profesionales con plena autonomía técnica y administrativa, para desarrollar e implementar acciones de restauración ecológica en las áreas degradadas o alteradas del Parque Nacional Natural Munchique y sus zonas de influencia, en el marco de la conservación de la diversidad biológica de las Áreas del SINAP nacional</v>
          </cell>
          <cell r="G35" t="str">
            <v>PROFESIONAL</v>
          </cell>
          <cell r="H35" t="str">
            <v>2 CONTRATACIÓN DIRECTA</v>
          </cell>
          <cell r="I35" t="str">
            <v>14 PRESTACIÓN DE SERVICIOS</v>
          </cell>
          <cell r="J35" t="str">
            <v>N/A</v>
          </cell>
          <cell r="K35">
            <v>80111600</v>
          </cell>
          <cell r="L35">
            <v>426</v>
          </cell>
          <cell r="M35">
            <v>3326</v>
          </cell>
          <cell r="N35">
            <v>46031</v>
          </cell>
          <cell r="O35">
            <v>5260000</v>
          </cell>
          <cell r="P35">
            <v>57684667</v>
          </cell>
          <cell r="Q35" t="str">
            <v>CINCUENTA Y SIETE MILLONES SEISCIENTOS OCHENTA Y CUATRO MIL SEISCIENTOS SESENTA Y SIETE PESOS M/CTE</v>
          </cell>
          <cell r="R35" t="str">
            <v>1 PERSONA NATURAL</v>
          </cell>
          <cell r="S35" t="str">
            <v>3 CÉDULA DE CIUDADANÍA</v>
          </cell>
          <cell r="T35">
            <v>25287573</v>
          </cell>
          <cell r="U35">
            <v>1</v>
          </cell>
          <cell r="W35" t="str">
            <v>11 NO SE DILIGENCIA INFORMACIÓN PARA ESTE FORMULARIO EN ESTE PERÍODO DE REPORTE</v>
          </cell>
          <cell r="X35" t="str">
            <v>FEMENINO</v>
          </cell>
          <cell r="Y35" t="str">
            <v>Cauca</v>
          </cell>
          <cell r="Z35" t="str">
            <v>La Sierra</v>
          </cell>
          <cell r="AA35" t="str">
            <v>MARTHA</v>
          </cell>
          <cell r="AB35" t="str">
            <v>ELENA</v>
          </cell>
          <cell r="AC35" t="str">
            <v>MUÑOZ</v>
          </cell>
          <cell r="AD35" t="str">
            <v>ORDOÑEZ</v>
          </cell>
          <cell r="AE35" t="str">
            <v>SI</v>
          </cell>
          <cell r="AF35" t="str">
            <v>1 PÓLIZA</v>
          </cell>
          <cell r="AG35" t="str">
            <v>12 SEGUROS DEL ESTADO</v>
          </cell>
          <cell r="AH35" t="str">
            <v>2 CUMPLIMIENTO</v>
          </cell>
          <cell r="AI35">
            <v>46031</v>
          </cell>
          <cell r="AJ35" t="str">
            <v>45-46-101034404</v>
          </cell>
          <cell r="AK35" t="str">
            <v>GLORIA TERESITA SERNA ALZATE</v>
          </cell>
          <cell r="AL35" t="str">
            <v>PNN MUNCHIQUE</v>
          </cell>
          <cell r="AM35" t="str">
            <v>2 SUPERVISOR</v>
          </cell>
          <cell r="AN35" t="str">
            <v>3 CÉDULA DE CIUDADANÍA</v>
          </cell>
          <cell r="AO35">
            <v>16738049</v>
          </cell>
          <cell r="AP35" t="str">
            <v>JAIME ALBERTO CELIS PERDOMO</v>
          </cell>
          <cell r="AQ35">
            <v>329</v>
          </cell>
          <cell r="AZ35">
            <v>46031</v>
          </cell>
          <cell r="BA35">
            <v>46031</v>
          </cell>
          <cell r="BB35">
            <v>46363</v>
          </cell>
          <cell r="BL35" t="str">
            <v>2026753501000021E</v>
          </cell>
          <cell r="BM35">
            <v>57684667</v>
          </cell>
          <cell r="BN35" t="str">
            <v>STEPHANIE ANDREA RODRÍGUEZ VALENCIA</v>
          </cell>
          <cell r="BO35" t="str">
            <v xml:space="preserve">https://community.secop.gov.co/Public/Tendering/ContractNoticePhases/View?PPI=CO1.PPI.44544728&amp;isFromPublicArea=True&amp;isModal=False </v>
          </cell>
          <cell r="BP35" t="str">
            <v>VIGENTE</v>
          </cell>
          <cell r="BR35" t="str">
            <v xml:space="preserve">https://community.secop.gov.co/Public/Tendering/ContractDetailView/Index?UniqueIdentifier=CO1.PCCNTR.8804470 </v>
          </cell>
          <cell r="BS35" t="str">
            <v>MARTHA.MUNOZ</v>
          </cell>
          <cell r="BT35" t="str">
            <v>@parquesnacionales.gov.co</v>
          </cell>
          <cell r="BU35" t="str">
            <v>uot.munchique@parquesnacionales.gov.co</v>
          </cell>
          <cell r="BV35" t="str">
            <v>PROFESIONAL</v>
          </cell>
          <cell r="CB35">
            <v>3857334</v>
          </cell>
          <cell r="CC35">
            <v>5260000</v>
          </cell>
          <cell r="CD35">
            <v>5260000</v>
          </cell>
          <cell r="CE35">
            <v>5260000</v>
          </cell>
          <cell r="CF35">
            <v>5260000</v>
          </cell>
          <cell r="CG35">
            <v>5260000</v>
          </cell>
          <cell r="CH35">
            <v>5260000</v>
          </cell>
          <cell r="CI35">
            <v>5260000</v>
          </cell>
          <cell r="CJ35">
            <v>5260000</v>
          </cell>
          <cell r="CK35">
            <v>5260000</v>
          </cell>
          <cell r="CL35">
            <v>5260000</v>
          </cell>
          <cell r="CM35">
            <v>1227333</v>
          </cell>
          <cell r="CN35">
            <v>0</v>
          </cell>
        </row>
        <row r="36">
          <cell r="A36" t="str">
            <v>CD-DTPA-034-2026</v>
          </cell>
          <cell r="B36" t="str">
            <v>2 NACION</v>
          </cell>
          <cell r="C36" t="str">
            <v>CPS-DTPA-034-2026</v>
          </cell>
          <cell r="D36" t="str">
            <v>JOSE GUADALUPE SANCLEMENTE NAGLES</v>
          </cell>
          <cell r="E36">
            <v>46031</v>
          </cell>
          <cell r="F36" t="str">
            <v>DP10-3202010-24-010 Prestar servicio de apoyo a la gestión, con plena autonomía técnica y administrativa, en los procedimientos del PNN Utría para ejecutar acciones asistenciales orientadas al sostenimiento del ecoturismo, en el marco de la conservación de la diversidad biológica de las áreas protegidas del SINAP a nivel nacional</v>
          </cell>
          <cell r="G36" t="str">
            <v>APOYO A LA GESTIÓN</v>
          </cell>
          <cell r="H36" t="str">
            <v>2 CONTRATACIÓN DIRECTA</v>
          </cell>
          <cell r="I36" t="str">
            <v>14 PRESTACIÓN DE SERVICIOS</v>
          </cell>
          <cell r="J36" t="str">
            <v>N/A</v>
          </cell>
          <cell r="K36">
            <v>80111600</v>
          </cell>
          <cell r="L36">
            <v>326</v>
          </cell>
          <cell r="M36">
            <v>3126</v>
          </cell>
          <cell r="N36">
            <v>46031</v>
          </cell>
          <cell r="O36">
            <v>2510000</v>
          </cell>
          <cell r="P36">
            <v>29450667</v>
          </cell>
          <cell r="Q36" t="str">
            <v>VEINTINUEVE MILLONES CUATROCIENTOS CINCUENTA MIL SEISCIENTOS SESENTA Y SIETE PESOS M/CTE</v>
          </cell>
          <cell r="R36" t="str">
            <v>1 PERSONA NATURAL</v>
          </cell>
          <cell r="S36" t="str">
            <v>3 CÉDULA DE CIUDADANÍA</v>
          </cell>
          <cell r="T36">
            <v>11797903</v>
          </cell>
          <cell r="U36">
            <v>6</v>
          </cell>
          <cell r="W36" t="str">
            <v>11 NO SE DILIGENCIA INFORMACIÓN PARA ESTE FORMULARIO EN ESTE PERÍODO DE REPORTE</v>
          </cell>
          <cell r="X36" t="str">
            <v>MASCULINO</v>
          </cell>
          <cell r="Y36" t="str">
            <v>Chocó</v>
          </cell>
          <cell r="Z36" t="str">
            <v>Bahía Solano</v>
          </cell>
          <cell r="AA36" t="str">
            <v>JOSE</v>
          </cell>
          <cell r="AB36" t="str">
            <v>GUADALUPE</v>
          </cell>
          <cell r="AC36" t="str">
            <v>SANCLEMENTE</v>
          </cell>
          <cell r="AD36" t="str">
            <v>NAGLES</v>
          </cell>
          <cell r="AE36" t="str">
            <v>NO</v>
          </cell>
          <cell r="AF36" t="str">
            <v>6 NO CONSTITUYÓ GARANTÍAS</v>
          </cell>
          <cell r="AG36" t="str">
            <v>N-A</v>
          </cell>
          <cell r="AH36" t="str">
            <v>N-A</v>
          </cell>
          <cell r="AK36" t="str">
            <v>GLORIA TERESITA SERNA ALZATE</v>
          </cell>
          <cell r="AL36" t="str">
            <v>PNN UTRÍA</v>
          </cell>
          <cell r="AM36" t="str">
            <v>2 SUPERVISOR</v>
          </cell>
          <cell r="AN36" t="str">
            <v>3 CÉDULA DE CIUDADANÍA</v>
          </cell>
          <cell r="AO36">
            <v>66848955</v>
          </cell>
          <cell r="AP36" t="str">
            <v>MARIA XIMENA ZORRILLA A.</v>
          </cell>
          <cell r="AQ36">
            <v>352</v>
          </cell>
          <cell r="AZ36" t="str">
            <v>N/A</v>
          </cell>
          <cell r="BA36">
            <v>46031</v>
          </cell>
          <cell r="BB36">
            <v>46386</v>
          </cell>
          <cell r="BL36" t="str">
            <v>2026753501000022E</v>
          </cell>
          <cell r="BM36">
            <v>29450667</v>
          </cell>
          <cell r="BN36" t="str">
            <v>JULIANA ISABEL MONTES ROMERO</v>
          </cell>
          <cell r="BO36" t="str">
            <v xml:space="preserve">https://community.secop.gov.co/Public/Tendering/ContractNoticePhases/View?PPI=CO1.PPI.44546542&amp;isFromPublicArea=True&amp;isModal=False </v>
          </cell>
          <cell r="BP36" t="str">
            <v>VIGENTE</v>
          </cell>
          <cell r="BR36" t="str">
            <v>https://community.secop.gov.co/Public/Tendering/ContractDetailView/Index?UniqueIdentifier=CO1.PCCNTR.8804685</v>
          </cell>
          <cell r="BS36" t="str">
            <v>JOSE.SANCLEMENTE</v>
          </cell>
          <cell r="BT36" t="str">
            <v>@parquesnacionales.gov.co</v>
          </cell>
          <cell r="BU36" t="str">
            <v>guaki0901@gmail.com</v>
          </cell>
          <cell r="BV36" t="str">
            <v>OPERARIO</v>
          </cell>
          <cell r="CB36">
            <v>1840667</v>
          </cell>
          <cell r="CC36">
            <v>2510000</v>
          </cell>
          <cell r="CD36">
            <v>2510000</v>
          </cell>
          <cell r="CE36">
            <v>2510000</v>
          </cell>
          <cell r="CF36">
            <v>2510000</v>
          </cell>
          <cell r="CG36">
            <v>2510000</v>
          </cell>
          <cell r="CH36">
            <v>2510000</v>
          </cell>
          <cell r="CI36">
            <v>2510000</v>
          </cell>
          <cell r="CJ36">
            <v>2510000</v>
          </cell>
          <cell r="CK36">
            <v>2510000</v>
          </cell>
          <cell r="CL36">
            <v>2510000</v>
          </cell>
          <cell r="CM36">
            <v>2510000</v>
          </cell>
          <cell r="CN36">
            <v>0</v>
          </cell>
        </row>
        <row r="37">
          <cell r="A37" t="str">
            <v>CD-DTPA-035-2026</v>
          </cell>
          <cell r="B37" t="str">
            <v>2 NACION</v>
          </cell>
          <cell r="C37" t="str">
            <v>CPS-DTPA-035-2026</v>
          </cell>
          <cell r="D37" t="str">
            <v>ANA CRISTINA LIS FLOR</v>
          </cell>
          <cell r="E37">
            <v>46037</v>
          </cell>
          <cell r="F37" t="str">
            <v>DP07-3202008-10-009 Prestar servicios de apoyo a la gestión con plena autonomía técnica y administrativa, mediante la ejecución de actividades necesarias para la implementación de las Estrategias Especiales de Manejo en PNN Munchique, contribuyendo a la conservación en el marco de la conservación de diversidad biológica de las áreas protegidas del SINAP nacional.</v>
          </cell>
          <cell r="G37" t="str">
            <v>APOYO A LA GESTIÓN</v>
          </cell>
          <cell r="H37" t="str">
            <v>2 CONTRATACIÓN DIRECTA</v>
          </cell>
          <cell r="I37" t="str">
            <v>14 PRESTACIÓN DE SERVICIOS</v>
          </cell>
          <cell r="J37" t="str">
            <v>N/A</v>
          </cell>
          <cell r="K37">
            <v>80111600</v>
          </cell>
          <cell r="L37">
            <v>426</v>
          </cell>
          <cell r="M37">
            <v>7526</v>
          </cell>
          <cell r="N37">
            <v>46037</v>
          </cell>
          <cell r="O37">
            <v>2511000</v>
          </cell>
          <cell r="P37">
            <v>12136500</v>
          </cell>
          <cell r="Q37" t="str">
            <v>DOCE MILLONES CIENTO TREINTA Y SEIS MIL QUINIENTOS PESOS M/CTE</v>
          </cell>
          <cell r="R37" t="str">
            <v>1 PERSONA NATURAL</v>
          </cell>
          <cell r="S37" t="str">
            <v>3 CÉDULA DE CIUDADANÍA</v>
          </cell>
          <cell r="T37">
            <v>1002847004</v>
          </cell>
          <cell r="U37">
            <v>3</v>
          </cell>
          <cell r="W37" t="str">
            <v>11 NO SE DILIGENCIA INFORMACIÓN PARA ESTE FORMULARIO EN ESTE PERÍODO DE REPORTE</v>
          </cell>
          <cell r="X37" t="str">
            <v>FEMENINO</v>
          </cell>
          <cell r="Y37" t="str">
            <v>Cauca</v>
          </cell>
          <cell r="Z37" t="str">
            <v>Morales</v>
          </cell>
          <cell r="AA37" t="str">
            <v xml:space="preserve">ANA </v>
          </cell>
          <cell r="AB37" t="str">
            <v>CRISTINA</v>
          </cell>
          <cell r="AC37" t="str">
            <v>LIS</v>
          </cell>
          <cell r="AD37" t="str">
            <v>FLOR</v>
          </cell>
          <cell r="AE37" t="str">
            <v>NO</v>
          </cell>
          <cell r="AF37" t="str">
            <v>6 NO CONSTITUYÓ GARANTÍAS</v>
          </cell>
          <cell r="AG37" t="str">
            <v>N-A</v>
          </cell>
          <cell r="AH37" t="str">
            <v>N-A</v>
          </cell>
          <cell r="AK37" t="str">
            <v>GLORIA TERESITA SERNA ALZATE</v>
          </cell>
          <cell r="AL37" t="str">
            <v>PNN MUNCHIQUE</v>
          </cell>
          <cell r="AM37" t="str">
            <v>2 SUPERVISOR</v>
          </cell>
          <cell r="AN37" t="str">
            <v>3 CÉDULA DE CIUDADANÍA</v>
          </cell>
          <cell r="AO37">
            <v>16738049</v>
          </cell>
          <cell r="AP37" t="str">
            <v>JAIME ALBERTO CELIS PERDOMO</v>
          </cell>
          <cell r="AQ37">
            <v>145</v>
          </cell>
          <cell r="AZ37" t="str">
            <v>N/A</v>
          </cell>
          <cell r="BA37">
            <v>46037</v>
          </cell>
          <cell r="BB37">
            <v>46182</v>
          </cell>
          <cell r="BL37" t="str">
            <v>2026753501000068E</v>
          </cell>
          <cell r="BM37">
            <v>12136500</v>
          </cell>
          <cell r="BN37" t="str">
            <v>STEPHANIE ANDREA RODRÍGUEZ VALENCIA</v>
          </cell>
          <cell r="BO37" t="str">
            <v xml:space="preserve">https://community.secop.gov.co/Public/Tendering/ContractNoticePhases/View?PPI=CO1.PPI.44548693&amp;isFromPublicArea=True&amp;isModal=False </v>
          </cell>
          <cell r="BP37" t="str">
            <v>VIGENTE</v>
          </cell>
          <cell r="BR37" t="str">
            <v xml:space="preserve">https://community.secop.gov.co/Public/Tendering/ContractDetailView/Index?UniqueIdentifier=CO1.PCCNTR.8895643 </v>
          </cell>
          <cell r="BS37" t="str">
            <v>ANA.LIS</v>
          </cell>
          <cell r="BT37" t="str">
            <v>@parquesnacionales.gov.co</v>
          </cell>
          <cell r="BU37" t="str">
            <v>lisc0802@gmail.com</v>
          </cell>
          <cell r="BV37" t="str">
            <v>OPERARIO</v>
          </cell>
          <cell r="CB37">
            <v>1339200</v>
          </cell>
          <cell r="CC37">
            <v>2511000</v>
          </cell>
          <cell r="CD37">
            <v>2511000</v>
          </cell>
          <cell r="CE37">
            <v>2511000</v>
          </cell>
          <cell r="CF37">
            <v>2511000</v>
          </cell>
          <cell r="CG37">
            <v>753300</v>
          </cell>
          <cell r="CN37">
            <v>0</v>
          </cell>
        </row>
        <row r="38">
          <cell r="A38" t="str">
            <v>CD-DTPA-036-2026</v>
          </cell>
          <cell r="B38" t="str">
            <v>1 FONAM</v>
          </cell>
          <cell r="C38" t="str">
            <v>CPS-DTPA-036-2026</v>
          </cell>
          <cell r="D38" t="str">
            <v>LEIDY YESENIA FRANCO CASTAÑO</v>
          </cell>
          <cell r="E38">
            <v>46031</v>
          </cell>
          <cell r="F38" t="str">
            <v>DP00-3202008-15-012 Prestar servicios de apoyo a la gestión con plena autonomía técnica y administrativa en el trámite de comisiones de la Dirección Territorial Pacífico y sus áreas protegidas adscritas, en el marco de la conservación de la diversidad biológica de las áreas protegidas del SINAP nacional.</v>
          </cell>
          <cell r="G38" t="str">
            <v>APOYO A LA GESTIÓN</v>
          </cell>
          <cell r="H38" t="str">
            <v>2 CONTRATACIÓN DIRECTA</v>
          </cell>
          <cell r="I38" t="str">
            <v>14 PRESTACIÓN DE SERVICIOS</v>
          </cell>
          <cell r="J38" t="str">
            <v>N/A</v>
          </cell>
          <cell r="K38">
            <v>80111600</v>
          </cell>
          <cell r="L38">
            <v>126</v>
          </cell>
          <cell r="M38">
            <v>1126</v>
          </cell>
          <cell r="N38">
            <v>46031</v>
          </cell>
          <cell r="O38">
            <v>3782000</v>
          </cell>
          <cell r="P38">
            <v>41980200</v>
          </cell>
          <cell r="Q38" t="str">
            <v>CUARENTA Y UN MILLONES NOVECIENTOS OCHENTA MIL DOSCIENTOS PESOS M/CTE</v>
          </cell>
          <cell r="R38" t="str">
            <v>1 PERSONA NATURAL</v>
          </cell>
          <cell r="S38" t="str">
            <v>3 CÉDULA DE CIUDADANÍA</v>
          </cell>
          <cell r="T38">
            <v>1143861129</v>
          </cell>
          <cell r="U38">
            <v>5</v>
          </cell>
          <cell r="W38" t="str">
            <v>11 NO SE DILIGENCIA INFORMACIÓN PARA ESTE FORMULARIO EN ESTE PERÍODO DE REPORTE</v>
          </cell>
          <cell r="X38" t="str">
            <v>FEMENINO</v>
          </cell>
          <cell r="Y38" t="str">
            <v>Valle del Cauca</v>
          </cell>
          <cell r="Z38" t="str">
            <v>Santiago de Cali</v>
          </cell>
          <cell r="AA38" t="str">
            <v>LEIDY</v>
          </cell>
          <cell r="AB38" t="str">
            <v>YESENIA</v>
          </cell>
          <cell r="AC38" t="str">
            <v>FRANCO</v>
          </cell>
          <cell r="AD38" t="str">
            <v>CASTAÑO</v>
          </cell>
          <cell r="AE38" t="str">
            <v>NO</v>
          </cell>
          <cell r="AF38" t="str">
            <v>6 NO CONSTITUYÓ GARANTÍAS</v>
          </cell>
          <cell r="AG38" t="str">
            <v>N-A</v>
          </cell>
          <cell r="AH38" t="str">
            <v>N-A</v>
          </cell>
          <cell r="AK38" t="str">
            <v>GLORIA TERESITA SERNA ALZATE</v>
          </cell>
          <cell r="AL38" t="str">
            <v>DTPA</v>
          </cell>
          <cell r="AM38" t="str">
            <v>2 SUPERVISOR</v>
          </cell>
          <cell r="AN38" t="str">
            <v>3 CÉDULA DE CIUDADANÍA</v>
          </cell>
          <cell r="AO38">
            <v>1085261007</v>
          </cell>
          <cell r="AP38" t="str">
            <v>JUAN CARLOS ALPALA BURBANO</v>
          </cell>
          <cell r="AQ38">
            <v>333</v>
          </cell>
          <cell r="AZ38" t="str">
            <v>N/A</v>
          </cell>
          <cell r="BA38">
            <v>46031</v>
          </cell>
          <cell r="BB38">
            <v>46367</v>
          </cell>
          <cell r="BL38" t="str">
            <v>2026753501900012E</v>
          </cell>
          <cell r="BM38">
            <v>41980200</v>
          </cell>
          <cell r="BN38" t="str">
            <v>JULIANA ISABEL MONTES ROMERO</v>
          </cell>
          <cell r="BO38" t="str">
            <v xml:space="preserve">https://community.secop.gov.co/Public/Tendering/ContractNoticePhases/View?PPI=CO1.PPI.44548281&amp;isFromPublicArea=True&amp;isModal=False </v>
          </cell>
          <cell r="BP38" t="str">
            <v>VIGENTE</v>
          </cell>
          <cell r="BR38" t="str">
            <v xml:space="preserve">https://community.secop.gov.co/Public/Tendering/ContractDetailView/Index?UniqueIdentifier=CO1.PCCNTR.8805634 </v>
          </cell>
          <cell r="BS38" t="str">
            <v>LEIDY.FRANCO</v>
          </cell>
          <cell r="BT38" t="str">
            <v>@parquesnacionales.gov.co</v>
          </cell>
          <cell r="BU38" t="str">
            <v>comisiones.dtpa@parquesnacionales.gov.co</v>
          </cell>
          <cell r="BV38" t="str">
            <v>TECNOLOGO</v>
          </cell>
          <cell r="CB38">
            <v>2773467</v>
          </cell>
          <cell r="CC38">
            <v>3782000</v>
          </cell>
          <cell r="CD38">
            <v>3782000</v>
          </cell>
          <cell r="CE38">
            <v>3782000</v>
          </cell>
          <cell r="CF38">
            <v>3782000</v>
          </cell>
          <cell r="CG38">
            <v>3782000</v>
          </cell>
          <cell r="CH38">
            <v>3782000</v>
          </cell>
          <cell r="CI38">
            <v>3782000</v>
          </cell>
          <cell r="CJ38">
            <v>3782000</v>
          </cell>
          <cell r="CK38">
            <v>3782000</v>
          </cell>
          <cell r="CL38">
            <v>3782000</v>
          </cell>
          <cell r="CM38">
            <v>1386733</v>
          </cell>
          <cell r="CN38">
            <v>0</v>
          </cell>
        </row>
        <row r="39">
          <cell r="A39" t="str">
            <v>CD-DTPA-037-2026</v>
          </cell>
          <cell r="B39" t="str">
            <v>1 FONAM</v>
          </cell>
          <cell r="C39" t="str">
            <v>CPS-DTPA-037-2026</v>
          </cell>
          <cell r="D39" t="str">
            <v>LUIS ENRIQUE GIL ALVAREZ</v>
          </cell>
          <cell r="E39">
            <v>46031</v>
          </cell>
          <cell r="F39" t="str">
            <v>DP10-3202010-24-012 Prestar servicio de apoyo a la gestión, con plena autonomía técnica y administrativa, en el PNN Utría para ejecutar las acciones técnicas derivadas del plan de ordenamiento ecoturístico del área protegida, en el marco de la conservación de la diversidad biológica de las áreas protegidas del SINAP a nivel nacional</v>
          </cell>
          <cell r="G39" t="str">
            <v>APOYO A LA GESTIÓN</v>
          </cell>
          <cell r="H39" t="str">
            <v>2 CONTRATACIÓN DIRECTA</v>
          </cell>
          <cell r="I39" t="str">
            <v>14 PRESTACIÓN DE SERVICIOS</v>
          </cell>
          <cell r="J39" t="str">
            <v>N/A</v>
          </cell>
          <cell r="K39">
            <v>80111600</v>
          </cell>
          <cell r="L39">
            <v>526</v>
          </cell>
          <cell r="M39">
            <v>1526</v>
          </cell>
          <cell r="N39">
            <v>46031</v>
          </cell>
          <cell r="O39">
            <v>3324000</v>
          </cell>
          <cell r="P39">
            <v>38890800</v>
          </cell>
          <cell r="Q39" t="str">
            <v>TREINTA Y OCHO MILLONES OCHOCIENTOS NOVENTA MIL OCHOCIENTOS PESOS M/CTE</v>
          </cell>
          <cell r="R39" t="str">
            <v>1 PERSONA NATURAL</v>
          </cell>
          <cell r="S39" t="str">
            <v>3 CÉDULA DE CIUDADANÍA</v>
          </cell>
          <cell r="T39">
            <v>70560229</v>
          </cell>
          <cell r="U39">
            <v>6</v>
          </cell>
          <cell r="W39" t="str">
            <v>11 NO SE DILIGENCIA INFORMACIÓN PARA ESTE FORMULARIO EN ESTE PERÍODO DE REPORTE</v>
          </cell>
          <cell r="X39" t="str">
            <v>MASCULINO</v>
          </cell>
          <cell r="Y39" t="str">
            <v>Antioquia</v>
          </cell>
          <cell r="Z39" t="str">
            <v>Medellín</v>
          </cell>
          <cell r="AA39" t="str">
            <v>LUIS</v>
          </cell>
          <cell r="AB39" t="str">
            <v>ENRIQUE</v>
          </cell>
          <cell r="AC39" t="str">
            <v>GIL</v>
          </cell>
          <cell r="AD39" t="str">
            <v>ALVAREZ</v>
          </cell>
          <cell r="AE39" t="str">
            <v>NO</v>
          </cell>
          <cell r="AF39" t="str">
            <v>6 NO CONSTITUYÓ GARANTÍAS</v>
          </cell>
          <cell r="AG39" t="str">
            <v>N-A</v>
          </cell>
          <cell r="AH39" t="str">
            <v>N-A</v>
          </cell>
          <cell r="AK39" t="str">
            <v>GLORIA TERESITA SERNA ALZATE</v>
          </cell>
          <cell r="AL39" t="str">
            <v>PNN UTRÍA</v>
          </cell>
          <cell r="AM39" t="str">
            <v>2 SUPERVISOR</v>
          </cell>
          <cell r="AN39" t="str">
            <v>3 CÉDULA DE CIUDADANÍA</v>
          </cell>
          <cell r="AO39">
            <v>66848955</v>
          </cell>
          <cell r="AP39" t="str">
            <v>MARIA XIMENA ZORRILLA A.</v>
          </cell>
          <cell r="AQ39">
            <v>351</v>
          </cell>
          <cell r="AZ39" t="str">
            <v>N/A</v>
          </cell>
          <cell r="BA39">
            <v>46031</v>
          </cell>
          <cell r="BB39">
            <v>46385</v>
          </cell>
          <cell r="BL39" t="str">
            <v>2026753501900013E</v>
          </cell>
          <cell r="BM39">
            <v>38890800</v>
          </cell>
          <cell r="BN39" t="str">
            <v>JULIANA ISABEL MONTES ROMERO</v>
          </cell>
          <cell r="BO39" t="str">
            <v xml:space="preserve">https://community.secop.gov.co/Public/Tendering/ContractNoticePhases/View?PPI=CO1.PPI.44552226&amp;isFromPublicArea=True&amp;isModal=False </v>
          </cell>
          <cell r="BP39" t="str">
            <v>VIGENTE</v>
          </cell>
          <cell r="BR39" t="str">
            <v xml:space="preserve">https://community.secop.gov.co/Public/Tendering/ContractDetailView/Index?UniqueIdentifier=CO1.PCCNTR.8807499 </v>
          </cell>
          <cell r="BS39" t="str">
            <v>LUIS.GIL</v>
          </cell>
          <cell r="BT39" t="str">
            <v>@parquesnacionales.gov.co</v>
          </cell>
          <cell r="BU39" t="str">
            <v>lega631228@gmail.com</v>
          </cell>
          <cell r="BV39" t="str">
            <v>TECNICO</v>
          </cell>
          <cell r="CB39">
            <v>2437600</v>
          </cell>
          <cell r="CC39">
            <v>3324000</v>
          </cell>
          <cell r="CD39">
            <v>3324000</v>
          </cell>
          <cell r="CE39">
            <v>3324000</v>
          </cell>
          <cell r="CF39">
            <v>3324000</v>
          </cell>
          <cell r="CG39">
            <v>3324000</v>
          </cell>
          <cell r="CH39">
            <v>3324000</v>
          </cell>
          <cell r="CI39">
            <v>3324000</v>
          </cell>
          <cell r="CJ39">
            <v>3324000</v>
          </cell>
          <cell r="CK39">
            <v>3324000</v>
          </cell>
          <cell r="CL39">
            <v>3324000</v>
          </cell>
          <cell r="CM39">
            <v>3213200</v>
          </cell>
          <cell r="CN39">
            <v>0</v>
          </cell>
        </row>
        <row r="40">
          <cell r="A40" t="str">
            <v>CD-DTPA-038-2026</v>
          </cell>
          <cell r="B40" t="str">
            <v>2 NACION</v>
          </cell>
          <cell r="C40" t="str">
            <v>CPS-DTPA-038-2026</v>
          </cell>
          <cell r="D40" t="str">
            <v>MARIA ALEJANDRA HIDALGO PINEDA</v>
          </cell>
          <cell r="E40">
            <v>46031</v>
          </cell>
          <cell r="F40" t="str">
            <v>DP00-3202008-10-027 Prestar servicios profesionales con plena autonomía técnica y administrativa a la Dirección Territorial Pacífico para ejecutar las actividades requeridas en la implementación y seguimiento a las Estrategias Especiales de Manejo (EEM) con la comunidad negra, en el marco de la conservación de la diversidad biológica de las áreas protegidas del SINAP Nacional.</v>
          </cell>
          <cell r="G40" t="str">
            <v>PROFESIONAL</v>
          </cell>
          <cell r="H40" t="str">
            <v>2 CONTRATACIÓN DIRECTA</v>
          </cell>
          <cell r="I40" t="str">
            <v>14 PRESTACIÓN DE SERVICIOS</v>
          </cell>
          <cell r="J40" t="str">
            <v>N/A</v>
          </cell>
          <cell r="K40">
            <v>80111600</v>
          </cell>
          <cell r="L40">
            <v>126</v>
          </cell>
          <cell r="M40">
            <v>3426</v>
          </cell>
          <cell r="N40">
            <v>46031</v>
          </cell>
          <cell r="O40">
            <v>7225000</v>
          </cell>
          <cell r="P40">
            <v>79475000</v>
          </cell>
          <cell r="Q40" t="str">
            <v>SETENTA Y NUEVE MILLONES CUATROCIENTOS SETENTA Y CINCO MIL PESOS M/CTE</v>
          </cell>
          <cell r="R40" t="str">
            <v>1 PERSONA NATURAL</v>
          </cell>
          <cell r="S40" t="str">
            <v>3 CÉDULA DE CIUDADANÍA</v>
          </cell>
          <cell r="T40">
            <v>1069490668</v>
          </cell>
          <cell r="U40">
            <v>2</v>
          </cell>
          <cell r="W40" t="str">
            <v>11 NO SE DILIGENCIA INFORMACIÓN PARA ESTE FORMULARIO EN ESTE PERÍODO DE REPORTE</v>
          </cell>
          <cell r="X40" t="str">
            <v>FEMENINO</v>
          </cell>
          <cell r="Y40" t="str">
            <v>Sucre</v>
          </cell>
          <cell r="Z40" t="str">
            <v>Sincelejo</v>
          </cell>
          <cell r="AA40" t="str">
            <v>MARÍA</v>
          </cell>
          <cell r="AB40" t="str">
            <v>ALEJANDRA</v>
          </cell>
          <cell r="AC40" t="str">
            <v>HIDALGO</v>
          </cell>
          <cell r="AD40" t="str">
            <v>PINEDA</v>
          </cell>
          <cell r="AE40" t="str">
            <v>SI</v>
          </cell>
          <cell r="AF40" t="str">
            <v>1 PÓLIZA</v>
          </cell>
          <cell r="AG40" t="str">
            <v>12 SEGUROS DEL ESTADO</v>
          </cell>
          <cell r="AH40" t="str">
            <v>2 CUMPLIMIENTO</v>
          </cell>
          <cell r="AI40">
            <v>46031</v>
          </cell>
          <cell r="AJ40" t="str">
            <v>45-46-101034419</v>
          </cell>
          <cell r="AK40" t="str">
            <v>GLORIA TERESITA SERNA ALZATE</v>
          </cell>
          <cell r="AL40" t="str">
            <v>DTPA</v>
          </cell>
          <cell r="AM40" t="str">
            <v>2 SUPERVISOR</v>
          </cell>
          <cell r="AN40" t="str">
            <v>3 CÉDULA DE CIUDADANÍA</v>
          </cell>
          <cell r="AO40">
            <v>79307788</v>
          </cell>
          <cell r="AP40" t="str">
            <v>JUAN IVAN SANCHEZ BERNAL</v>
          </cell>
          <cell r="AQ40">
            <v>330</v>
          </cell>
          <cell r="AZ40">
            <v>46031</v>
          </cell>
          <cell r="BA40">
            <v>46031</v>
          </cell>
          <cell r="BB40">
            <v>46364</v>
          </cell>
          <cell r="BL40" t="str">
            <v>2026753501000023E</v>
          </cell>
          <cell r="BM40">
            <v>79475000</v>
          </cell>
          <cell r="BN40" t="str">
            <v>DIANA PATRICIA GUERRERO</v>
          </cell>
          <cell r="BO40" t="str">
            <v xml:space="preserve">https://community.secop.gov.co/Public/Tendering/ContractNoticePhases/View?PPI=CO1.PPI.44553260&amp;isFromPublicArea=True&amp;isModal=False </v>
          </cell>
          <cell r="BP40" t="str">
            <v>VIGENTE</v>
          </cell>
          <cell r="BR40" t="str">
            <v xml:space="preserve">https://community.secop.gov.co/Public/Tendering/ContractDetailView/Index?UniqueIdentifier=CO1.PCCNTR.8812337 </v>
          </cell>
          <cell r="BS40" t="str">
            <v>MARIA.HIDALGO</v>
          </cell>
          <cell r="BT40" t="str">
            <v>@parquesnacionales.gov.co</v>
          </cell>
          <cell r="BU40" t="str">
            <v>eem.dtpa@parquesnacionales.gov.co</v>
          </cell>
          <cell r="BV40" t="str">
            <v>PROFESIONAL</v>
          </cell>
          <cell r="CB40">
            <v>5298333</v>
          </cell>
          <cell r="CC40">
            <v>7225000</v>
          </cell>
          <cell r="CD40">
            <v>7225000</v>
          </cell>
          <cell r="CE40">
            <v>7225000</v>
          </cell>
          <cell r="CF40">
            <v>7225000</v>
          </cell>
          <cell r="CG40">
            <v>7225000</v>
          </cell>
          <cell r="CH40">
            <v>7225000</v>
          </cell>
          <cell r="CI40">
            <v>7225000</v>
          </cell>
          <cell r="CJ40">
            <v>7225000</v>
          </cell>
          <cell r="CK40">
            <v>7225000</v>
          </cell>
          <cell r="CL40">
            <v>7225000</v>
          </cell>
          <cell r="CM40">
            <v>1926667</v>
          </cell>
          <cell r="CN40">
            <v>0</v>
          </cell>
        </row>
        <row r="41">
          <cell r="A41" t="str">
            <v>CD-DTPA-039-2026</v>
          </cell>
          <cell r="B41" t="str">
            <v>2 NACION</v>
          </cell>
          <cell r="C41" t="str">
            <v>CPS-DTPA-039-2026</v>
          </cell>
          <cell r="D41" t="str">
            <v xml:space="preserve">JAIME RODOLFO CORTES QUIÑONEZ </v>
          </cell>
          <cell r="E41">
            <v>46031</v>
          </cell>
          <cell r="F41" t="str">
            <v>DP01-3202008-10-011 - Prestar servicios profesionales con plena autonomía tecnica y administrativa para dinamizar los procesos de relacionamiento, que contribuyan a la construccion de la gobernanza y fortalezcan las diversas formas de participacion con los grupos etnicos presentes en el DNMI Cabo Manglares en el marco de la conservacion de la diversidad biológica de las áreas protegidas del SINAP.</v>
          </cell>
          <cell r="G41" t="str">
            <v>PROFESIONAL</v>
          </cell>
          <cell r="H41" t="str">
            <v>2 CONTRATACIÓN DIRECTA</v>
          </cell>
          <cell r="I41" t="str">
            <v>14 PRESTACIÓN DE SERVICIOS</v>
          </cell>
          <cell r="J41" t="str">
            <v>N/A</v>
          </cell>
          <cell r="K41">
            <v>80111600</v>
          </cell>
          <cell r="L41">
            <v>726</v>
          </cell>
          <cell r="M41">
            <v>3226</v>
          </cell>
          <cell r="N41">
            <v>46031</v>
          </cell>
          <cell r="O41">
            <v>5260000</v>
          </cell>
          <cell r="P41">
            <v>47164667</v>
          </cell>
          <cell r="Q41" t="str">
            <v>CUARENTA Y SIETE MILLONES CIENTO SESENTA Y CUATRO MIL SEISCIENTOS SESENTA Y SIETE PESOS M/CTE</v>
          </cell>
          <cell r="R41" t="str">
            <v>1 PERSONA NATURAL</v>
          </cell>
          <cell r="S41" t="str">
            <v>3 CÉDULA DE CIUDADANÍA</v>
          </cell>
          <cell r="T41">
            <v>1087193372</v>
          </cell>
          <cell r="U41">
            <v>1</v>
          </cell>
          <cell r="W41" t="str">
            <v>11 NO SE DILIGENCIA INFORMACIÓN PARA ESTE FORMULARIO EN ESTE PERÍODO DE REPORTE</v>
          </cell>
          <cell r="X41" t="str">
            <v>MASCULINO</v>
          </cell>
          <cell r="Y41" t="str">
            <v>Nariño</v>
          </cell>
          <cell r="Z41" t="str">
            <v>Tumaco</v>
          </cell>
          <cell r="AA41" t="str">
            <v>JAIME</v>
          </cell>
          <cell r="AB41" t="str">
            <v>RODOLFO</v>
          </cell>
          <cell r="AC41" t="str">
            <v>CORTES</v>
          </cell>
          <cell r="AD41" t="str">
            <v>QUIÑONES</v>
          </cell>
          <cell r="AE41" t="str">
            <v>SI</v>
          </cell>
          <cell r="AF41" t="str">
            <v>1 PÓLIZA</v>
          </cell>
          <cell r="AG41" t="str">
            <v>12 SEGUROS DEL ESTADO</v>
          </cell>
          <cell r="AH41" t="str">
            <v>2 CUMPLIMIENTO</v>
          </cell>
          <cell r="AI41">
            <v>46031</v>
          </cell>
          <cell r="AJ41" t="str">
            <v>45-46-101034414</v>
          </cell>
          <cell r="AK41" t="str">
            <v>GLORIA TERESITA SERNA ALZATE</v>
          </cell>
          <cell r="AL41" t="str">
            <v>DNMI CABO MANGLARES</v>
          </cell>
          <cell r="AM41" t="str">
            <v>2 SUPERVISOR</v>
          </cell>
          <cell r="AN41" t="str">
            <v>3 CÉDULA DE CIUDADANÍA</v>
          </cell>
          <cell r="AO41">
            <v>1088973417</v>
          </cell>
          <cell r="AP41" t="str">
            <v>MIYER IVÁN CERÓN MUÑOZ</v>
          </cell>
          <cell r="AQ41">
            <v>269</v>
          </cell>
          <cell r="AZ41">
            <v>46031</v>
          </cell>
          <cell r="BA41">
            <v>46031</v>
          </cell>
          <cell r="BB41">
            <v>46302</v>
          </cell>
          <cell r="BL41" t="str">
            <v>2026753501000024E</v>
          </cell>
          <cell r="BM41">
            <v>47164667</v>
          </cell>
          <cell r="BN41" t="str">
            <v>MARGARITA E VICTORIA ACOSTA</v>
          </cell>
          <cell r="BO41" t="str">
            <v xml:space="preserve">https://community.secop.gov.co/Public/Tendering/ContractNoticePhases/View?PPI=CO1.PPI.44553866&amp;isFromPublicArea=True&amp;isModal=False </v>
          </cell>
          <cell r="BP41" t="str">
            <v>VIGENTE</v>
          </cell>
          <cell r="BR41" t="str">
            <v xml:space="preserve">https://community.secop.gov.co/Public/Tendering/ContractDetailView/Index?UniqueIdentifier=CO1.PCCNTR.8808425 </v>
          </cell>
          <cell r="BS41" t="str">
            <v>JAIME.CORTES</v>
          </cell>
          <cell r="BT41" t="str">
            <v>@parquesnacionales.gov.co</v>
          </cell>
          <cell r="BU41" t="str">
            <v>eem.cabomanglares@parquesnacionales.gov.co</v>
          </cell>
          <cell r="BV41" t="str">
            <v>PROFESIONAL</v>
          </cell>
          <cell r="CB41">
            <v>3857334</v>
          </cell>
          <cell r="CC41">
            <v>5260000</v>
          </cell>
          <cell r="CD41">
            <v>5260000</v>
          </cell>
          <cell r="CE41">
            <v>5260000</v>
          </cell>
          <cell r="CF41">
            <v>5260000</v>
          </cell>
          <cell r="CG41">
            <v>5260000</v>
          </cell>
          <cell r="CH41">
            <v>5260000</v>
          </cell>
          <cell r="CI41">
            <v>5260000</v>
          </cell>
          <cell r="CJ41">
            <v>5260000</v>
          </cell>
          <cell r="CK41">
            <v>1227333</v>
          </cell>
          <cell r="CN41">
            <v>0</v>
          </cell>
        </row>
        <row r="42">
          <cell r="A42" t="str">
            <v>CD-DTPA-040-2026</v>
          </cell>
          <cell r="B42" t="str">
            <v>2 NACION</v>
          </cell>
          <cell r="C42" t="str">
            <v>CPS-DTPA-040-2026</v>
          </cell>
          <cell r="D42" t="str">
            <v xml:space="preserve"> RONALDO PALOMEQUE PALACIOS</v>
          </cell>
          <cell r="E42">
            <v>46031</v>
          </cell>
          <cell r="F42" t="str">
            <v>DP10-3202010-24-020 Prestar servicios profesionales con plena autonomía técnica y administrativa en el PNN Utría para llevar a cabo la consolidación, inspección, comparación, reporte de información y otras labores necesarias en el marco del plan de ordenamiento ecoturístico del área protegida, en el marco de la conservación de la diversidad biológica de las áreas protegidas del SINAP a nivel nacional</v>
          </cell>
          <cell r="G42" t="str">
            <v>PROFESIONAL</v>
          </cell>
          <cell r="H42" t="str">
            <v>2 CONTRATACIÓN DIRECTA</v>
          </cell>
          <cell r="I42" t="str">
            <v>14 PRESTACIÓN DE SERVICIOS</v>
          </cell>
          <cell r="J42" t="str">
            <v>N/A</v>
          </cell>
          <cell r="K42">
            <v>80111600</v>
          </cell>
          <cell r="L42">
            <v>326</v>
          </cell>
          <cell r="M42">
            <v>3626</v>
          </cell>
          <cell r="N42">
            <v>46031</v>
          </cell>
          <cell r="O42">
            <v>3934000</v>
          </cell>
          <cell r="P42">
            <v>44323067</v>
          </cell>
          <cell r="Q42" t="str">
            <v>CUARENTA Y CUATRO MILLONES TRESCIENTOS VEINTITRÉS MIL SESENTA Y SIETE PESOS M/CTE</v>
          </cell>
          <cell r="R42" t="str">
            <v>1 PERSONA NATURAL</v>
          </cell>
          <cell r="S42" t="str">
            <v>3 CÉDULA DE CIUDADANÍA</v>
          </cell>
          <cell r="T42">
            <v>1004071914</v>
          </cell>
          <cell r="U42">
            <v>6</v>
          </cell>
          <cell r="W42" t="str">
            <v>11 NO SE DILIGENCIA INFORMACIÓN PARA ESTE FORMULARIO EN ESTE PERÍODO DE REPORTE</v>
          </cell>
          <cell r="X42" t="str">
            <v>MASCULINO</v>
          </cell>
          <cell r="Y42" t="str">
            <v>Chocó</v>
          </cell>
          <cell r="Z42" t="str">
            <v>Nuqui</v>
          </cell>
          <cell r="AA42" t="str">
            <v>RONALDO</v>
          </cell>
          <cell r="AC42" t="str">
            <v>PALOMEQUE</v>
          </cell>
          <cell r="AD42" t="str">
            <v>PALACIOS</v>
          </cell>
          <cell r="AE42" t="str">
            <v>SI</v>
          </cell>
          <cell r="AF42" t="str">
            <v>1 PÓLIZA</v>
          </cell>
          <cell r="AG42" t="str">
            <v>12 SEGUROS DEL ESTADO</v>
          </cell>
          <cell r="AH42" t="str">
            <v>2 CUMPLIMIENTO</v>
          </cell>
          <cell r="AI42">
            <v>46031</v>
          </cell>
          <cell r="AJ42" t="str">
            <v>45-46-101034415</v>
          </cell>
          <cell r="AK42" t="str">
            <v>GLORIA TERESITA SERNA ALZATE</v>
          </cell>
          <cell r="AL42" t="str">
            <v>PNN UTRÍA</v>
          </cell>
          <cell r="AM42" t="str">
            <v>2 SUPERVISOR</v>
          </cell>
          <cell r="AN42" t="str">
            <v>3 CÉDULA DE CIUDADANÍA</v>
          </cell>
          <cell r="AO42">
            <v>66848955</v>
          </cell>
          <cell r="AP42" t="str">
            <v>MARIA XIMENA ZORRILLA A.</v>
          </cell>
          <cell r="AQ42">
            <v>338</v>
          </cell>
          <cell r="AZ42">
            <v>46031</v>
          </cell>
          <cell r="BA42">
            <v>46031</v>
          </cell>
          <cell r="BB42">
            <v>46372</v>
          </cell>
          <cell r="BL42" t="str">
            <v>2026753501000025E</v>
          </cell>
          <cell r="BM42">
            <v>44323067</v>
          </cell>
          <cell r="BN42" t="str">
            <v>JULIANA ISABEL MONTES ROMERO</v>
          </cell>
          <cell r="BO42" t="str">
            <v xml:space="preserve">https://community.secop.gov.co/Public/Tendering/ContractNoticePhases/View?PPI=CO1.PPI.44555882&amp;isFromPublicArea=True&amp;isModal=False </v>
          </cell>
          <cell r="BP42" t="str">
            <v>VIGENTE</v>
          </cell>
          <cell r="BR42" t="str">
            <v xml:space="preserve">https://community.secop.gov.co/Public/Tendering/ContractDetailView/Index?UniqueIdentifier=CO1.PCCNTR.8808086 </v>
          </cell>
          <cell r="BS42" t="str">
            <v>RONALDO.PALOMEQUE</v>
          </cell>
          <cell r="BT42" t="str">
            <v>@parquesnacionales.gov.co</v>
          </cell>
          <cell r="BU42" t="str">
            <v>ronaldop67.33@gmail.com</v>
          </cell>
          <cell r="BV42" t="str">
            <v>PROFESIONAL</v>
          </cell>
          <cell r="CB42">
            <v>2884934</v>
          </cell>
          <cell r="CC42">
            <v>3934000</v>
          </cell>
          <cell r="CD42">
            <v>3934000</v>
          </cell>
          <cell r="CE42">
            <v>3934000</v>
          </cell>
          <cell r="CF42">
            <v>3934000</v>
          </cell>
          <cell r="CG42">
            <v>3934000</v>
          </cell>
          <cell r="CH42">
            <v>3934000</v>
          </cell>
          <cell r="CI42">
            <v>3934000</v>
          </cell>
          <cell r="CJ42">
            <v>3934000</v>
          </cell>
          <cell r="CK42">
            <v>3934000</v>
          </cell>
          <cell r="CL42">
            <v>3934000</v>
          </cell>
          <cell r="CM42">
            <v>2098133</v>
          </cell>
          <cell r="CN42">
            <v>0</v>
          </cell>
        </row>
        <row r="43">
          <cell r="A43" t="str">
            <v>CD-DTPA-041-2026</v>
          </cell>
          <cell r="B43" t="str">
            <v>1 FONAM</v>
          </cell>
          <cell r="C43" t="str">
            <v xml:space="preserve">CPS-DTPA-041-2026 
</v>
          </cell>
          <cell r="D43" t="str">
            <v>VIVIANA ANDREA MEDINA PEÑA</v>
          </cell>
          <cell r="E43">
            <v>46031</v>
          </cell>
          <cell r="F43" t="str">
            <v>DP00-3202008-15-015 Prestar servicios de apoyo a la gestión con plena autonomía técnica y administrativa a la Dirección Territorial Pacífico para realizar actividades administrativas, en el marco de la conservación de la diversidad biológica de las áreas protegidas del SINAP nacional.</v>
          </cell>
          <cell r="G43" t="str">
            <v>APOYO A LA GESTIÓN</v>
          </cell>
          <cell r="H43" t="str">
            <v>2 CONTRATACIÓN DIRECTA</v>
          </cell>
          <cell r="I43" t="str">
            <v>14 PRESTACIÓN DE SERVICIOS</v>
          </cell>
          <cell r="J43" t="str">
            <v>N/A</v>
          </cell>
          <cell r="K43">
            <v>80111600</v>
          </cell>
          <cell r="L43">
            <v>126</v>
          </cell>
          <cell r="M43">
            <v>1226</v>
          </cell>
          <cell r="N43">
            <v>46031</v>
          </cell>
          <cell r="O43">
            <v>3782000</v>
          </cell>
          <cell r="P43">
            <v>41602000</v>
          </cell>
          <cell r="Q43" t="str">
            <v>CUARENTA Y UN MILLONES SEISCIENTOS DOS MIL PESOS M/CTE</v>
          </cell>
          <cell r="R43" t="str">
            <v>1 PERSONA NATURAL</v>
          </cell>
          <cell r="S43" t="str">
            <v>3 CÉDULA DE CIUDADANÍA</v>
          </cell>
          <cell r="T43">
            <v>31434389</v>
          </cell>
          <cell r="U43">
            <v>5</v>
          </cell>
          <cell r="W43" t="str">
            <v>11 NO SE DILIGENCIA INFORMACIÓN PARA ESTE FORMULARIO EN ESTE PERÍODO DE REPORTE</v>
          </cell>
          <cell r="X43" t="str">
            <v>FEMENINO</v>
          </cell>
          <cell r="Y43" t="str">
            <v>Valle del Cauca</v>
          </cell>
          <cell r="Z43" t="str">
            <v>Santiago de Cali</v>
          </cell>
          <cell r="AA43" t="str">
            <v>VIVIANA</v>
          </cell>
          <cell r="AB43" t="str">
            <v>ANDREA</v>
          </cell>
          <cell r="AC43" t="str">
            <v xml:space="preserve">MEDINA </v>
          </cell>
          <cell r="AD43" t="str">
            <v>PEÑA</v>
          </cell>
          <cell r="AE43" t="str">
            <v>NO</v>
          </cell>
          <cell r="AF43" t="str">
            <v>6 NO CONSTITUYÓ GARANTÍAS</v>
          </cell>
          <cell r="AG43" t="str">
            <v>N-A</v>
          </cell>
          <cell r="AH43" t="str">
            <v>N-A</v>
          </cell>
          <cell r="AK43" t="str">
            <v>GLORIA TERESITA SERNA ALZATE</v>
          </cell>
          <cell r="AL43" t="str">
            <v>DTPA</v>
          </cell>
          <cell r="AM43" t="str">
            <v>2 SUPERVISOR</v>
          </cell>
          <cell r="AN43" t="str">
            <v>3 CÉDULA DE CIUDADANÍA</v>
          </cell>
          <cell r="AO43">
            <v>24344682</v>
          </cell>
          <cell r="AP43" t="str">
            <v>DIANA CAROLINA GOMEZ</v>
          </cell>
          <cell r="AQ43">
            <v>330</v>
          </cell>
          <cell r="AZ43" t="str">
            <v>N/A</v>
          </cell>
          <cell r="BA43">
            <v>46031</v>
          </cell>
          <cell r="BB43">
            <v>46364</v>
          </cell>
          <cell r="BL43" t="str">
            <v>2026753501900014E</v>
          </cell>
          <cell r="BM43">
            <v>41602000</v>
          </cell>
          <cell r="BN43" t="str">
            <v>DIANA PATRICIA GUERRERO</v>
          </cell>
          <cell r="BO43" t="str">
            <v xml:space="preserve">https://community.secop.gov.co/Public/Tendering/ContractNoticePhases/View?PPI=CO1.PPI.44556085&amp;isFromPublicArea=True&amp;isModal=False </v>
          </cell>
          <cell r="BP43" t="str">
            <v>VIGENTE</v>
          </cell>
          <cell r="BR43" t="str">
            <v xml:space="preserve">https://community.secop.gov.co/Public/Tendering/ContractDetailView/Index?UniqueIdentifier=CO1.PCCNTR.8808847 </v>
          </cell>
          <cell r="BS43" t="str">
            <v>BIBIANA.MEDINA</v>
          </cell>
          <cell r="BT43" t="str">
            <v>@parquesnacionales.gov.co</v>
          </cell>
          <cell r="BU43" t="str">
            <v>asistentedireccion.dtpa@parquesnacionales.gov.co</v>
          </cell>
          <cell r="BV43" t="str">
            <v>TECNOLOGO</v>
          </cell>
          <cell r="CB43">
            <v>2773467</v>
          </cell>
          <cell r="CC43">
            <v>3782000</v>
          </cell>
          <cell r="CD43">
            <v>3782000</v>
          </cell>
          <cell r="CE43">
            <v>3782000</v>
          </cell>
          <cell r="CF43">
            <v>3782000</v>
          </cell>
          <cell r="CG43">
            <v>3782000</v>
          </cell>
          <cell r="CH43">
            <v>3782000</v>
          </cell>
          <cell r="CI43">
            <v>3782000</v>
          </cell>
          <cell r="CJ43">
            <v>3782000</v>
          </cell>
          <cell r="CK43">
            <v>3782000</v>
          </cell>
          <cell r="CL43">
            <v>3782000</v>
          </cell>
          <cell r="CM43">
            <v>1008533</v>
          </cell>
          <cell r="CN43">
            <v>0</v>
          </cell>
        </row>
        <row r="44">
          <cell r="A44" t="str">
            <v>CD-DTPA-042-2026</v>
          </cell>
          <cell r="B44" t="str">
            <v>1 FONAM</v>
          </cell>
          <cell r="C44" t="str">
            <v>CPS-DTPA-042-2026</v>
          </cell>
          <cell r="D44" t="str">
            <v>HARLENSON PINILLA CESPEDES</v>
          </cell>
          <cell r="E44">
            <v>46031</v>
          </cell>
          <cell r="F44" t="str">
            <v>DP06-3202008-10-008 Prestar servicios profesionales con plena autonomia tecnica y administrativa en PNN los Katios para las estrategias especiales de manejo que contribuyen a la construccion de la gobernanza y fortalecen las diversas formas de participacion con los grupos etnicos presentes en el area protegida, en el marco de la conservacion de la diversidad biologica de las areas protegidas del SINAP nacional</v>
          </cell>
          <cell r="G44" t="str">
            <v>PROFESIONAL</v>
          </cell>
          <cell r="H44" t="str">
            <v>2 CONTRATACIÓN DIRECTA</v>
          </cell>
          <cell r="I44" t="str">
            <v>14 PRESTACIÓN DE SERVICIOS</v>
          </cell>
          <cell r="J44" t="str">
            <v>N/A</v>
          </cell>
          <cell r="K44">
            <v>80111600</v>
          </cell>
          <cell r="L44">
            <v>1526</v>
          </cell>
          <cell r="M44">
            <v>1726</v>
          </cell>
          <cell r="N44">
            <v>46035</v>
          </cell>
          <cell r="O44">
            <v>4760000</v>
          </cell>
          <cell r="P44">
            <v>53312000</v>
          </cell>
          <cell r="Q44" t="str">
            <v>CINCUENTA Y TRES MILLONES TRESCIENTOS DOCE MIL PESOS M/CTE</v>
          </cell>
          <cell r="R44" t="str">
            <v>1 PERSONA NATURAL</v>
          </cell>
          <cell r="S44" t="str">
            <v>3 CÉDULA DE CIUDADANÍA</v>
          </cell>
          <cell r="T44">
            <v>71353566</v>
          </cell>
          <cell r="U44">
            <v>1</v>
          </cell>
          <cell r="W44" t="str">
            <v>11 NO SE DILIGENCIA INFORMACIÓN PARA ESTE FORMULARIO EN ESTE PERÍODO DE REPORTE</v>
          </cell>
          <cell r="X44" t="str">
            <v>MASCULINO</v>
          </cell>
          <cell r="Y44" t="str">
            <v>Antioquia</v>
          </cell>
          <cell r="Z44" t="str">
            <v>Turbo</v>
          </cell>
          <cell r="AA44" t="str">
            <v>HARLENSON</v>
          </cell>
          <cell r="AC44" t="str">
            <v>PINILLA</v>
          </cell>
          <cell r="AD44" t="str">
            <v>CESPEDES</v>
          </cell>
          <cell r="AE44" t="str">
            <v>SI</v>
          </cell>
          <cell r="AF44" t="str">
            <v>1 PÓLIZA</v>
          </cell>
          <cell r="AG44" t="str">
            <v>12 SEGUROS DEL ESTADO</v>
          </cell>
          <cell r="AH44" t="str">
            <v>2 CUMPLIMIENTO</v>
          </cell>
          <cell r="AI44">
            <v>46035</v>
          </cell>
          <cell r="AJ44" t="str">
            <v>45-46-101034480</v>
          </cell>
          <cell r="AK44" t="str">
            <v>GLORIA TERESITA SERNA ALZATE</v>
          </cell>
          <cell r="AL44" t="str">
            <v>PNN LOS KATIOS</v>
          </cell>
          <cell r="AM44" t="str">
            <v>2 SUPERVISOR</v>
          </cell>
          <cell r="AN44" t="str">
            <v>3 CÉDULA DE CIUDADANÍA</v>
          </cell>
          <cell r="AO44">
            <v>12563768</v>
          </cell>
          <cell r="AP44" t="str">
            <v>NELSON DE LA ROSA MANJARRES</v>
          </cell>
          <cell r="AQ44">
            <v>339</v>
          </cell>
          <cell r="AZ44" t="str">
            <v>13/01/2026</v>
          </cell>
          <cell r="BA44">
            <v>46035</v>
          </cell>
          <cell r="BB44">
            <v>46370</v>
          </cell>
          <cell r="BL44" t="str">
            <v>2026753501900015E</v>
          </cell>
          <cell r="BM44">
            <v>53312000</v>
          </cell>
          <cell r="BN44" t="str">
            <v>KHAREM CARABALI MARULANDA</v>
          </cell>
          <cell r="BO44" t="str">
            <v xml:space="preserve">https://community.secop.gov.co/Public/Tendering/ContractNoticePhases/View?PPI=CO1.PPI.44557493&amp;isFromPublicArea=True&amp;isModal=False </v>
          </cell>
          <cell r="BP44" t="str">
            <v>VIGENTE</v>
          </cell>
          <cell r="BR44" t="str">
            <v xml:space="preserve">https://community.secop.gov.co/Public/Tendering/ContractDetailView/Index?UniqueIdentifier=CO1.PCCNTR.8810235 </v>
          </cell>
          <cell r="BS44" t="str">
            <v>HARLENSON.PINILLA</v>
          </cell>
          <cell r="BT44" t="str">
            <v>@parquesnacionales.gov.co</v>
          </cell>
          <cell r="BU44" t="str">
            <v>eem.katios@parquesnacionales.gov.co</v>
          </cell>
          <cell r="BV44" t="str">
            <v>PROFESIONAL</v>
          </cell>
          <cell r="CB44">
            <v>2856000</v>
          </cell>
          <cell r="CC44">
            <v>4760000</v>
          </cell>
          <cell r="CD44">
            <v>4760000</v>
          </cell>
          <cell r="CE44">
            <v>4760000</v>
          </cell>
          <cell r="CF44">
            <v>4760000</v>
          </cell>
          <cell r="CG44">
            <v>4760000</v>
          </cell>
          <cell r="CH44">
            <v>4760000</v>
          </cell>
          <cell r="CI44">
            <v>4760000</v>
          </cell>
          <cell r="CJ44">
            <v>4760000</v>
          </cell>
          <cell r="CK44">
            <v>4760000</v>
          </cell>
          <cell r="CL44">
            <v>4760000</v>
          </cell>
          <cell r="CM44">
            <v>2856000</v>
          </cell>
          <cell r="CN44">
            <v>0</v>
          </cell>
        </row>
        <row r="45">
          <cell r="A45" t="str">
            <v>CD-DTPA-043-2026</v>
          </cell>
          <cell r="B45" t="str">
            <v>2 NACION</v>
          </cell>
          <cell r="C45" t="str">
            <v>CPS-DTPA-043-2026</v>
          </cell>
          <cell r="D45" t="str">
            <v>LAURA ISABEL GIRALDO HERREÑO</v>
          </cell>
          <cell r="E45">
            <v>46031</v>
          </cell>
          <cell r="F45" t="str">
            <v>DP10-3202060-19_1-019 Prestar servicios profesionales con plena autonomía técnica y administrativa en el PNN Utría para la ejecución y el seguimiento de procesos de restauración coralina en zonas degradadas y/o intervenidas del área protegida, en el marco de la conservación de la diversidad biológica de las áreas protegidas del SINAP a nivel nacional.</v>
          </cell>
          <cell r="G45" t="str">
            <v>PROFESIONAL</v>
          </cell>
          <cell r="H45" t="str">
            <v>2 CONTRATACIÓN DIRECTA</v>
          </cell>
          <cell r="I45" t="str">
            <v>14 PRESTACIÓN DE SERVICIOS</v>
          </cell>
          <cell r="J45" t="str">
            <v>N/A</v>
          </cell>
          <cell r="K45">
            <v>80111600</v>
          </cell>
          <cell r="L45">
            <v>326</v>
          </cell>
          <cell r="M45">
            <v>3526</v>
          </cell>
          <cell r="N45">
            <v>46031</v>
          </cell>
          <cell r="O45">
            <v>4327000</v>
          </cell>
          <cell r="P45">
            <v>46298900</v>
          </cell>
          <cell r="Q45" t="str">
            <v>CUARENTA Y SEIS MILLONES DOSCIENTOS NOVENTA Y OCHO MIL NOVECIENTOS PESOS M/CTE</v>
          </cell>
          <cell r="R45" t="str">
            <v>1 PERSONA NATURAL</v>
          </cell>
          <cell r="S45" t="str">
            <v>3 CÉDULA DE CIUDADANÍA</v>
          </cell>
          <cell r="T45">
            <v>1004870947</v>
          </cell>
          <cell r="U45">
            <v>7</v>
          </cell>
          <cell r="W45" t="str">
            <v>11 NO SE DILIGENCIA INFORMACIÓN PARA ESTE FORMULARIO EN ESTE PERÍODO DE REPORTE</v>
          </cell>
          <cell r="X45" t="str">
            <v>FEMENINO</v>
          </cell>
          <cell r="Y45" t="str">
            <v>Quindio</v>
          </cell>
          <cell r="Z45" t="str">
            <v>Armenia</v>
          </cell>
          <cell r="AA45" t="str">
            <v>LAURA</v>
          </cell>
          <cell r="AB45" t="str">
            <v>ISABEL</v>
          </cell>
          <cell r="AC45" t="str">
            <v>GIRALDO</v>
          </cell>
          <cell r="AD45" t="str">
            <v>HERREÑO</v>
          </cell>
          <cell r="AE45" t="str">
            <v>SI</v>
          </cell>
          <cell r="AF45" t="str">
            <v>1 PÓLIZA</v>
          </cell>
          <cell r="AG45" t="str">
            <v>12 SEGUROS DEL ESTADO</v>
          </cell>
          <cell r="AH45" t="str">
            <v>2 CUMPLIMIENTO</v>
          </cell>
          <cell r="AI45">
            <v>46031</v>
          </cell>
          <cell r="AJ45" t="str">
            <v>45-46-101034418</v>
          </cell>
          <cell r="AK45" t="str">
            <v>GLORIA TERESITA SERNA ALZATE</v>
          </cell>
          <cell r="AL45" t="str">
            <v>PNN UTRÍA</v>
          </cell>
          <cell r="AM45" t="str">
            <v>2 SUPERVISOR</v>
          </cell>
          <cell r="AN45" t="str">
            <v>3 CÉDULA DE CIUDADANÍA</v>
          </cell>
          <cell r="AO45">
            <v>66848955</v>
          </cell>
          <cell r="AP45" t="str">
            <v>MARIA XIMENA ZORRILLA A.</v>
          </cell>
          <cell r="AQ45">
            <v>321</v>
          </cell>
          <cell r="AZ45">
            <v>46031</v>
          </cell>
          <cell r="BA45">
            <v>46031</v>
          </cell>
          <cell r="BB45">
            <v>46355</v>
          </cell>
          <cell r="BL45" t="str">
            <v>2026753501000026E</v>
          </cell>
          <cell r="BM45">
            <v>46298900</v>
          </cell>
          <cell r="BN45" t="str">
            <v>JULIANA ISABEL MONTES ROMERO</v>
          </cell>
          <cell r="BO45" t="str">
            <v xml:space="preserve">https://community.secop.gov.co/Public/Tendering/ContractNoticePhases/View?PPI=CO1.PPI.44561212&amp;isFromPublicArea=True&amp;isModal=False </v>
          </cell>
          <cell r="BP45" t="str">
            <v>VIGENTE</v>
          </cell>
          <cell r="BR45" t="str">
            <v xml:space="preserve">https://community.secop.gov.co/Public/Tendering/ContractDetailView/Index?UniqueIdentifier=CO1.PCCNTR.8810712 </v>
          </cell>
          <cell r="BS45" t="str">
            <v>LAURA.GIRALDO</v>
          </cell>
          <cell r="BT45" t="str">
            <v>@parquesnacionales.gov.co</v>
          </cell>
          <cell r="BU45" t="str">
            <v>laurafgh562@gmail.com</v>
          </cell>
          <cell r="BV45" t="str">
            <v>PROFESIONAL</v>
          </cell>
          <cell r="CB45">
            <v>3173133</v>
          </cell>
          <cell r="CC45">
            <v>4327000</v>
          </cell>
          <cell r="CD45">
            <v>4327000</v>
          </cell>
          <cell r="CE45">
            <v>4327000</v>
          </cell>
          <cell r="CF45">
            <v>4327000</v>
          </cell>
          <cell r="CG45">
            <v>4327000</v>
          </cell>
          <cell r="CH45">
            <v>4327000</v>
          </cell>
          <cell r="CI45">
            <v>4327000</v>
          </cell>
          <cell r="CJ45">
            <v>4327000</v>
          </cell>
          <cell r="CK45">
            <v>4327000</v>
          </cell>
          <cell r="CL45">
            <v>4182767</v>
          </cell>
          <cell r="CN45">
            <v>0</v>
          </cell>
        </row>
        <row r="46">
          <cell r="A46" t="str">
            <v>CD-DTPA-044-2026</v>
          </cell>
          <cell r="B46" t="str">
            <v>2 NACION</v>
          </cell>
          <cell r="C46" t="str">
            <v>CPS-DTPA-044-2026</v>
          </cell>
          <cell r="D46" t="str">
            <v>JUAN CARLOS CASTRILLON RODRIGUEZ</v>
          </cell>
          <cell r="E46">
            <v>46031</v>
          </cell>
          <cell r="F46" t="str">
            <v>DP08-3202008-9-012 Prestar servicios de apoyo a la gestión con plena autonomía técnica y administrativa en el PNN Sanquianga para la ejecución de actividades operativas relacionadas con la línea estratégica de monitoreo e investigación del área protegida, en el marco de la conservación de la diversidad biológica de las áreas protegidas del SINAP nacional.</v>
          </cell>
          <cell r="G46" t="str">
            <v>APOYO A LA GESTIÓN</v>
          </cell>
          <cell r="H46" t="str">
            <v>2 CONTRATACIÓN DIRECTA</v>
          </cell>
          <cell r="I46" t="str">
            <v>14 PRESTACIÓN DE SERVICIOS</v>
          </cell>
          <cell r="J46" t="str">
            <v>N/A</v>
          </cell>
          <cell r="K46">
            <v>80111600</v>
          </cell>
          <cell r="L46">
            <v>526</v>
          </cell>
          <cell r="M46">
            <v>3726</v>
          </cell>
          <cell r="N46">
            <v>46031</v>
          </cell>
          <cell r="O46">
            <v>2293000</v>
          </cell>
          <cell r="P46">
            <v>21172033</v>
          </cell>
          <cell r="Q46" t="str">
            <v>VEINTIÚN MILLONES CIENTO SETENTA Y DOS MIL TREINTA Y TRES PESOS M/CTE</v>
          </cell>
          <cell r="R46" t="str">
            <v>1 PERSONA NATURAL</v>
          </cell>
          <cell r="S46" t="str">
            <v>3 CÉDULA DE CIUDADANÍA</v>
          </cell>
          <cell r="T46">
            <v>93401085</v>
          </cell>
          <cell r="U46">
            <v>5</v>
          </cell>
          <cell r="W46" t="str">
            <v>11 NO SE DILIGENCIA INFORMACIÓN PARA ESTE FORMULARIO EN ESTE PERÍODO DE REPORTE</v>
          </cell>
          <cell r="X46" t="str">
            <v>MASCULINO</v>
          </cell>
          <cell r="Y46" t="str">
            <v>Nariño</v>
          </cell>
          <cell r="Z46" t="str">
            <v>El Charco</v>
          </cell>
          <cell r="AA46" t="str">
            <v>JUAN</v>
          </cell>
          <cell r="AB46" t="str">
            <v>CARLOS</v>
          </cell>
          <cell r="AC46" t="str">
            <v>CASTRILLON</v>
          </cell>
          <cell r="AD46" t="str">
            <v>RODRÍGUEZ</v>
          </cell>
          <cell r="AE46" t="str">
            <v>NO</v>
          </cell>
          <cell r="AF46" t="str">
            <v>6 NO CONSTITUYÓ GARANTÍAS</v>
          </cell>
          <cell r="AG46" t="str">
            <v>N-A</v>
          </cell>
          <cell r="AH46" t="str">
            <v>N-A</v>
          </cell>
          <cell r="AK46" t="str">
            <v>GLORIA TERESITA SERNA ALZATE</v>
          </cell>
          <cell r="AL46" t="str">
            <v>PNN SANQUIANGA</v>
          </cell>
          <cell r="AM46" t="str">
            <v>2 SUPERVISOR</v>
          </cell>
          <cell r="AN46" t="str">
            <v>3 CÉDULA DE CIUDADANÍA</v>
          </cell>
          <cell r="AO46">
            <v>16279020</v>
          </cell>
          <cell r="AP46" t="str">
            <v>GUSTAVO ADOLFO MAYOR A</v>
          </cell>
          <cell r="AQ46">
            <v>277</v>
          </cell>
          <cell r="AZ46" t="str">
            <v>N/A</v>
          </cell>
          <cell r="BA46">
            <v>46031</v>
          </cell>
          <cell r="BB46">
            <v>46310</v>
          </cell>
          <cell r="BL46" t="str">
            <v>2026753501000027E</v>
          </cell>
          <cell r="BM46">
            <v>21172033</v>
          </cell>
          <cell r="BN46" t="str">
            <v>STEPHANIE ANDREA RODRÍGUEZ VALENCIA</v>
          </cell>
          <cell r="BO46" t="str">
            <v xml:space="preserve">https://community.secop.gov.co/Public/Tendering/ContractNoticePhases/View?PPI=CO1.PPI.44563627&amp;isFromPublicArea=True&amp;isModal=False </v>
          </cell>
          <cell r="BP46" t="str">
            <v>VIGENTE</v>
          </cell>
          <cell r="BR46" t="str">
            <v xml:space="preserve">https://community.secop.gov.co/Public/Tendering/ContractDetailView/Index?UniqueIdentifier=CO1.PCCNTR.8811872 </v>
          </cell>
          <cell r="BS46" t="str">
            <v>JUAN.CASTRILLON</v>
          </cell>
          <cell r="BT46" t="str">
            <v>@parquesnacionales.gov.co</v>
          </cell>
          <cell r="BU46" t="str">
            <v>juancarloscastrillon407@gmail.com</v>
          </cell>
          <cell r="BV46" t="str">
            <v>OPERARIO</v>
          </cell>
          <cell r="CB46">
            <v>1681533</v>
          </cell>
          <cell r="CC46">
            <v>2293000</v>
          </cell>
          <cell r="CD46">
            <v>2293000</v>
          </cell>
          <cell r="CE46">
            <v>2293000</v>
          </cell>
          <cell r="CF46">
            <v>2293000</v>
          </cell>
          <cell r="CG46">
            <v>2293000</v>
          </cell>
          <cell r="CH46">
            <v>2293000</v>
          </cell>
          <cell r="CI46">
            <v>2293000</v>
          </cell>
          <cell r="CJ46">
            <v>2293000</v>
          </cell>
          <cell r="CK46">
            <v>1146500</v>
          </cell>
          <cell r="CN46">
            <v>0</v>
          </cell>
        </row>
        <row r="47">
          <cell r="A47" t="str">
            <v>CD-DTPA-045-2026</v>
          </cell>
          <cell r="B47" t="str">
            <v>2 NACION</v>
          </cell>
          <cell r="C47" t="str">
            <v>CPS-DTPA-045-2026</v>
          </cell>
          <cell r="D47" t="str">
            <v>EDILEY REINA SALAS</v>
          </cell>
          <cell r="E47">
            <v>46031</v>
          </cell>
          <cell r="F47" t="str">
            <v>DP08-3202032-1-003 Prestar servicios de apoyo a la gestión con plena autonomía técnica y administrativa en el PNN Sanquianga para adelantar las actividades operativas de prevención, vigilancia y control en las zonas de mayor presión, en el marco de la conservación de la diversidad biológica de las áreas protegidas que integran el SINAP nacional.</v>
          </cell>
          <cell r="G47" t="str">
            <v>APOYO A LA GESTIÓN</v>
          </cell>
          <cell r="H47" t="str">
            <v>2 CONTRATACIÓN DIRECTA</v>
          </cell>
          <cell r="I47" t="str">
            <v>14 PRESTACIÓN DE SERVICIOS</v>
          </cell>
          <cell r="J47" t="str">
            <v>N/A</v>
          </cell>
          <cell r="K47">
            <v>80111600</v>
          </cell>
          <cell r="L47">
            <v>526</v>
          </cell>
          <cell r="M47">
            <v>3926</v>
          </cell>
          <cell r="N47">
            <v>46035</v>
          </cell>
          <cell r="O47">
            <v>2293000</v>
          </cell>
          <cell r="P47">
            <v>21172033</v>
          </cell>
          <cell r="Q47" t="str">
            <v>VEINTIÚN MILLONES CIENTO SETENTA Y DOS MIL TREINTA Y TRES PESOS M/CTE</v>
          </cell>
          <cell r="R47" t="str">
            <v>1 PERSONA NATURAL</v>
          </cell>
          <cell r="S47" t="str">
            <v>3 CÉDULA DE CIUDADANÍA</v>
          </cell>
          <cell r="T47">
            <v>27258238</v>
          </cell>
          <cell r="U47">
            <v>2</v>
          </cell>
          <cell r="W47" t="str">
            <v>11 NO SE DILIGENCIA INFORMACIÓN PARA ESTE FORMULARIO EN ESTE PERÍODO DE REPORTE</v>
          </cell>
          <cell r="X47" t="str">
            <v>FEMENINO</v>
          </cell>
          <cell r="Y47" t="str">
            <v>Nariño</v>
          </cell>
          <cell r="Z47" t="str">
            <v>El Charco</v>
          </cell>
          <cell r="AA47" t="str">
            <v>EDILEY</v>
          </cell>
          <cell r="AC47" t="str">
            <v>REINA</v>
          </cell>
          <cell r="AD47" t="str">
            <v>SALAS</v>
          </cell>
          <cell r="AE47" t="str">
            <v>NO</v>
          </cell>
          <cell r="AF47" t="str">
            <v>6 NO CONSTITUYÓ GARANTÍAS</v>
          </cell>
          <cell r="AG47" t="str">
            <v>N-A</v>
          </cell>
          <cell r="AH47" t="str">
            <v>N-A</v>
          </cell>
          <cell r="AK47" t="str">
            <v>GLORIA TERESITA SERNA ALZATE</v>
          </cell>
          <cell r="AL47" t="str">
            <v>PNN SANQUIANGA</v>
          </cell>
          <cell r="AM47" t="str">
            <v>2 SUPERVISOR</v>
          </cell>
          <cell r="AN47" t="str">
            <v>3 CÉDULA DE CIUDADANÍA</v>
          </cell>
          <cell r="AO47">
            <v>16279020</v>
          </cell>
          <cell r="AP47" t="str">
            <v>GUSTAVO ADOLFO MAYOR A</v>
          </cell>
          <cell r="AQ47">
            <v>277</v>
          </cell>
          <cell r="AZ47" t="str">
            <v>N/A</v>
          </cell>
          <cell r="BA47">
            <v>46035</v>
          </cell>
          <cell r="BB47">
            <v>46310</v>
          </cell>
          <cell r="BL47" t="str">
            <v>2026753501000028E</v>
          </cell>
          <cell r="BM47">
            <v>21172033</v>
          </cell>
          <cell r="BN47" t="str">
            <v>STEPHANIE ANDREA RODRÍGUEZ VALENCIA</v>
          </cell>
          <cell r="BO47" t="str">
            <v xml:space="preserve">https://community.secop.gov.co/Public/Tendering/ContractNoticePhases/View?PPI=CO1.PPI.44569710&amp;isFromPublicArea=True&amp;isModal=False </v>
          </cell>
          <cell r="BP47" t="str">
            <v>VIGENTE</v>
          </cell>
          <cell r="BR47" t="str">
            <v>https://community.secop.gov.co/Public/Tendering/ContractDetailView/Index?UniqueIdentifier=CO1.PCCNTR.8813591</v>
          </cell>
          <cell r="BS47" t="str">
            <v>EDILEY.REINA</v>
          </cell>
          <cell r="BT47" t="str">
            <v>@parquesnacionales.gov.co</v>
          </cell>
          <cell r="BU47" t="str">
            <v>edileyreina1964@gmail.com</v>
          </cell>
          <cell r="BV47" t="str">
            <v>OPERARIO</v>
          </cell>
          <cell r="CB47">
            <v>1375800</v>
          </cell>
          <cell r="CC47">
            <v>2293000</v>
          </cell>
          <cell r="CD47">
            <v>2293000</v>
          </cell>
          <cell r="CE47">
            <v>2293000</v>
          </cell>
          <cell r="CF47">
            <v>2293000</v>
          </cell>
          <cell r="CG47">
            <v>2293000</v>
          </cell>
          <cell r="CH47">
            <v>2293000</v>
          </cell>
          <cell r="CI47">
            <v>2293000</v>
          </cell>
          <cell r="CJ47">
            <v>2293000</v>
          </cell>
          <cell r="CK47">
            <v>1452233</v>
          </cell>
          <cell r="CN47">
            <v>0</v>
          </cell>
        </row>
        <row r="48">
          <cell r="A48" t="str">
            <v>CD-DTPA-046-2026</v>
          </cell>
          <cell r="B48" t="str">
            <v>2 NACION</v>
          </cell>
          <cell r="C48" t="str">
            <v>CPS-DTPA-046-2026</v>
          </cell>
          <cell r="D48" t="str">
            <v>MARTHA DANIELA GUTIERREZ CORTES</v>
          </cell>
          <cell r="E48">
            <v>46035</v>
          </cell>
          <cell r="F48" t="str">
            <v>DP01-3202060-18_1-009 - Prestar servicios de apoyo a la gestion con plena autonomia tecnica y administrativa para el desarrollo de las actividades operativas contempladas en el programa de restauraciion ecologica en zonas degradadas y/o alteradas en el DNMI Cabo Manglares y/o zonas de influencia en el marco de la conservación de la diversidad biológica de las áreas protegidas del SINAP.</v>
          </cell>
          <cell r="G48" t="str">
            <v>APOYO A LA GESTIÓN</v>
          </cell>
          <cell r="H48" t="str">
            <v>2 CONTRATACIÓN DIRECTA</v>
          </cell>
          <cell r="I48" t="str">
            <v>14 PRESTACIÓN DE SERVICIOS</v>
          </cell>
          <cell r="J48" t="str">
            <v>N/A</v>
          </cell>
          <cell r="K48">
            <v>80111600</v>
          </cell>
          <cell r="L48">
            <v>726</v>
          </cell>
          <cell r="M48">
            <v>4026</v>
          </cell>
          <cell r="N48">
            <v>46035</v>
          </cell>
          <cell r="O48">
            <v>2293000</v>
          </cell>
          <cell r="P48">
            <v>23541467</v>
          </cell>
          <cell r="Q48" t="str">
            <v>VEINTITRÉS MILLONES QUINIENTOS CUARENTA Y UN MIL CUATROCIENTOS SESENTA Y SIETE PESOS M/CTE</v>
          </cell>
          <cell r="R48" t="str">
            <v>1 PERSONA NATURAL</v>
          </cell>
          <cell r="S48" t="str">
            <v>3 CÉDULA DE CIUDADANÍA</v>
          </cell>
          <cell r="T48">
            <v>1087807912</v>
          </cell>
          <cell r="U48">
            <v>4</v>
          </cell>
          <cell r="W48" t="str">
            <v>11 NO SE DILIGENCIA INFORMACIÓN PARA ESTE FORMULARIO EN ESTE PERÍODO DE REPORTE</v>
          </cell>
          <cell r="X48" t="str">
            <v>FEMENINO</v>
          </cell>
          <cell r="Y48" t="str">
            <v>Nariño</v>
          </cell>
          <cell r="Z48" t="str">
            <v>Tumaco</v>
          </cell>
          <cell r="AA48" t="str">
            <v>MARTHA</v>
          </cell>
          <cell r="AB48" t="str">
            <v>DANIELA</v>
          </cell>
          <cell r="AC48" t="str">
            <v>GUTIERREZ</v>
          </cell>
          <cell r="AD48" t="str">
            <v>CORTES</v>
          </cell>
          <cell r="AE48" t="str">
            <v>NO</v>
          </cell>
          <cell r="AF48" t="str">
            <v>6 NO CONSTITUYÓ GARANTÍAS</v>
          </cell>
          <cell r="AG48" t="str">
            <v>N-A</v>
          </cell>
          <cell r="AH48" t="str">
            <v>N-A</v>
          </cell>
          <cell r="AK48" t="str">
            <v>GLORIA TERESITA SERNA ALZATE</v>
          </cell>
          <cell r="AL48" t="str">
            <v>DNMI CABO MANGLARES</v>
          </cell>
          <cell r="AM48" t="str">
            <v>2 SUPERVISOR</v>
          </cell>
          <cell r="AN48" t="str">
            <v>3 CÉDULA DE CIUDADANÍA</v>
          </cell>
          <cell r="AO48">
            <v>1088973417</v>
          </cell>
          <cell r="AP48" t="str">
            <v>MIYER IVÁN CERÓN MUÑOZ</v>
          </cell>
          <cell r="AQ48">
            <v>308</v>
          </cell>
          <cell r="AZ48" t="str">
            <v>N/A</v>
          </cell>
          <cell r="BA48">
            <v>46035</v>
          </cell>
          <cell r="BB48" t="str">
            <v>2026/1120</v>
          </cell>
          <cell r="BL48" t="str">
            <v>2026753501000029E</v>
          </cell>
          <cell r="BM48">
            <v>23541467</v>
          </cell>
          <cell r="BN48" t="str">
            <v>MARGARITA E VICTORIA ACOSTA</v>
          </cell>
          <cell r="BO48" t="str">
            <v xml:space="preserve">https://community.secop.gov.co/Public/Tendering/ContractNoticePhases/View?PPI=CO1.PPI.44590157&amp;isFromPublicArea=True&amp;isModal=False </v>
          </cell>
          <cell r="BP48" t="str">
            <v>VIGENTE</v>
          </cell>
          <cell r="BR48" t="str">
            <v xml:space="preserve">https://community.secop.gov.co/Public/Tendering/ContractDetailView/Index?UniqueIdentifier=CO1.PCCNTR.8849303 </v>
          </cell>
          <cell r="BS48" t="str">
            <v>MARTHA.GUTIERREZ</v>
          </cell>
          <cell r="BT48" t="str">
            <v>@parquesnacionales.gov.co</v>
          </cell>
          <cell r="BU48" t="str">
            <v>scuero1989@gmail.com</v>
          </cell>
          <cell r="BV48" t="str">
            <v>OPERARIO</v>
          </cell>
          <cell r="CB48">
            <v>1375800</v>
          </cell>
          <cell r="CC48">
            <v>2293000</v>
          </cell>
          <cell r="CD48">
            <v>2293000</v>
          </cell>
          <cell r="CE48">
            <v>2293000</v>
          </cell>
          <cell r="CF48">
            <v>2293000</v>
          </cell>
          <cell r="CG48">
            <v>2293000</v>
          </cell>
          <cell r="CH48">
            <v>2293000</v>
          </cell>
          <cell r="CI48">
            <v>2293000</v>
          </cell>
          <cell r="CJ48">
            <v>2293000</v>
          </cell>
          <cell r="CK48">
            <v>2293000</v>
          </cell>
          <cell r="CL48">
            <v>1528667</v>
          </cell>
          <cell r="CN48">
            <v>0</v>
          </cell>
        </row>
        <row r="49">
          <cell r="A49" t="str">
            <v>CD-DTPA-047-2026</v>
          </cell>
          <cell r="B49" t="str">
            <v>2 NACION</v>
          </cell>
          <cell r="C49" t="str">
            <v>CPS-DTPA-047-2026</v>
          </cell>
          <cell r="D49" t="str">
            <v>TATIANA VALENCIA QUIÑONES</v>
          </cell>
          <cell r="E49">
            <v>46035</v>
          </cell>
          <cell r="F49" t="str">
            <v>DP01-3202008-9-004 Prestar servicios de apoyo a la gestion con plena autonomia tecnica y administrativa para avanzar con la implementacion de actividades contempladas en el plan de ordenamiento ecoturistico en el DNMI Cabo Manglares en el marco de la conservacion de la diversidad biológica de las areas protegidas del SINAP.</v>
          </cell>
          <cell r="G49" t="str">
            <v>APOYO A LA GESTIÓN</v>
          </cell>
          <cell r="H49" t="str">
            <v>2 CONTRATACIÓN DIRECTA</v>
          </cell>
          <cell r="I49" t="str">
            <v>14 PRESTACIÓN DE SERVICIOS</v>
          </cell>
          <cell r="J49" t="str">
            <v>N/A</v>
          </cell>
          <cell r="K49">
            <v>80111600</v>
          </cell>
          <cell r="L49">
            <v>726</v>
          </cell>
          <cell r="M49">
            <v>4126</v>
          </cell>
          <cell r="N49">
            <v>46035</v>
          </cell>
          <cell r="O49">
            <v>3037000</v>
          </cell>
          <cell r="P49">
            <v>30268767</v>
          </cell>
          <cell r="Q49" t="str">
            <v>TREINTA MILLONES DOSCIENTOS SESENTA Y OCHO MIL SETECIENTOS SESENTA Y SIETE PESOS M/CTE</v>
          </cell>
          <cell r="R49" t="str">
            <v>1 PERSONA NATURAL</v>
          </cell>
          <cell r="S49" t="str">
            <v>3 CÉDULA DE CIUDADANÍA</v>
          </cell>
          <cell r="T49">
            <v>1087194922</v>
          </cell>
          <cell r="U49">
            <v>5</v>
          </cell>
          <cell r="W49" t="str">
            <v>11 NO SE DILIGENCIA INFORMACIÓN PARA ESTE FORMULARIO EN ESTE PERÍODO DE REPORTE</v>
          </cell>
          <cell r="X49" t="str">
            <v>FEMENINO</v>
          </cell>
          <cell r="Y49" t="str">
            <v>Nariño</v>
          </cell>
          <cell r="Z49" t="str">
            <v>Tumaco</v>
          </cell>
          <cell r="AA49" t="str">
            <v>TATIANA</v>
          </cell>
          <cell r="AC49" t="str">
            <v>VALENCIA</v>
          </cell>
          <cell r="AD49" t="str">
            <v>QUIÑONES</v>
          </cell>
          <cell r="AE49" t="str">
            <v>NO</v>
          </cell>
          <cell r="AF49" t="str">
            <v>6 NO CONSTITUYÓ GARANTÍAS</v>
          </cell>
          <cell r="AG49" t="str">
            <v>N-A</v>
          </cell>
          <cell r="AH49" t="str">
            <v>N-A</v>
          </cell>
          <cell r="AK49" t="str">
            <v>GLORIA TERESITA SERNA ALZATE</v>
          </cell>
          <cell r="AL49" t="str">
            <v>DNMI CABO MANGLARES</v>
          </cell>
          <cell r="AM49" t="str">
            <v>2 SUPERVISOR</v>
          </cell>
          <cell r="AN49" t="str">
            <v>3 CÉDULA DE CIUDADANÍA</v>
          </cell>
          <cell r="AO49">
            <v>1088973417</v>
          </cell>
          <cell r="AP49" t="str">
            <v>MIYER IVÁN CERÓN MUÑOZ</v>
          </cell>
          <cell r="AQ49">
            <v>299</v>
          </cell>
          <cell r="AZ49" t="str">
            <v>N/A</v>
          </cell>
          <cell r="BA49">
            <v>46035</v>
          </cell>
          <cell r="BB49">
            <v>46337</v>
          </cell>
          <cell r="BL49" t="str">
            <v>2026753501000030E</v>
          </cell>
          <cell r="BM49">
            <v>30268767</v>
          </cell>
          <cell r="BN49" t="str">
            <v>MARGARITA E VICTORIA ACOSTA</v>
          </cell>
          <cell r="BO49" t="str">
            <v xml:space="preserve">https://community.secop.gov.co/Public/Tendering/ContractNoticePhases/View?PPI=CO1.PPI.44592793&amp;isFromPublicArea=True&amp;isModal=False </v>
          </cell>
          <cell r="BP49" t="str">
            <v>VIGENTE</v>
          </cell>
          <cell r="BR49" t="str">
            <v xml:space="preserve">https://community.secop.gov.co/Public/Tendering/ContractDetailView/Index?UniqueIdentifier=CO1.PCCNTR.8849618 
</v>
          </cell>
          <cell r="BS49" t="str">
            <v>TATIANA.VALENCIA</v>
          </cell>
          <cell r="BT49" t="str">
            <v>@parquesnacionales.gov.co</v>
          </cell>
          <cell r="BU49" t="str">
            <v>tatianaesvalencia@gmail.com</v>
          </cell>
          <cell r="BV49" t="str">
            <v>TECNICO</v>
          </cell>
          <cell r="CB49">
            <v>1822200</v>
          </cell>
          <cell r="CC49">
            <v>3037000</v>
          </cell>
          <cell r="CD49">
            <v>3037000</v>
          </cell>
          <cell r="CE49">
            <v>3037000</v>
          </cell>
          <cell r="CF49">
            <v>3037000</v>
          </cell>
          <cell r="CG49">
            <v>3037000</v>
          </cell>
          <cell r="CH49">
            <v>3037000</v>
          </cell>
          <cell r="CI49">
            <v>3037000</v>
          </cell>
          <cell r="CJ49">
            <v>3037000</v>
          </cell>
          <cell r="CK49">
            <v>3037000</v>
          </cell>
          <cell r="CL49">
            <v>1113567</v>
          </cell>
          <cell r="CN49">
            <v>0</v>
          </cell>
        </row>
        <row r="50">
          <cell r="A50" t="str">
            <v>CD-DTPA-048-2026</v>
          </cell>
          <cell r="B50" t="str">
            <v>2 NACION</v>
          </cell>
          <cell r="C50" t="str">
            <v>CPS-DTPA-048-2026</v>
          </cell>
          <cell r="D50" t="str">
            <v>LAINER ZAMBRANO CORREA</v>
          </cell>
          <cell r="E50">
            <v>46035</v>
          </cell>
          <cell r="F50" t="str">
            <v>DP01-3202008-9-016 Prestar servicios de apoyo a la gestion con plena autonomia a tecnica y administrativa para el desarrollo de las actividades operativas del programa de monitoreo e investigacion del DNMI Cabo Manglares en el marco de la conservacion de la diversidad biologica de las areas protegidas del SINAP nacional.</v>
          </cell>
          <cell r="G50" t="str">
            <v>APOYO A LA GESTIÓN</v>
          </cell>
          <cell r="H50" t="str">
            <v>2 CONTRATACIÓN DIRECTA</v>
          </cell>
          <cell r="I50" t="str">
            <v>14 PRESTACIÓN DE SERVICIOS</v>
          </cell>
          <cell r="J50" t="str">
            <v>N/A</v>
          </cell>
          <cell r="K50">
            <v>80111600</v>
          </cell>
          <cell r="L50">
            <v>726</v>
          </cell>
          <cell r="M50">
            <v>4326</v>
          </cell>
          <cell r="N50">
            <v>46035</v>
          </cell>
          <cell r="O50">
            <v>2147000</v>
          </cell>
          <cell r="P50">
            <v>16968200</v>
          </cell>
          <cell r="Q50" t="str">
            <v>DIECISÉIS MILLONES NOVECIENTOS SESENTA Y OCHO MIL DOSCIENTOS PESOS M/CTE</v>
          </cell>
          <cell r="R50" t="str">
            <v>1 PERSONA NATURAL</v>
          </cell>
          <cell r="S50" t="str">
            <v>3 CÉDULA DE CIUDADANÍA</v>
          </cell>
          <cell r="T50">
            <v>1149436132</v>
          </cell>
          <cell r="U50">
            <v>8</v>
          </cell>
          <cell r="W50" t="str">
            <v>11 NO SE DILIGENCIA INFORMACIÓN PARA ESTE FORMULARIO EN ESTE PERÍODO DE REPORTE</v>
          </cell>
          <cell r="X50" t="str">
            <v>MASCULINO</v>
          </cell>
          <cell r="Y50" t="str">
            <v>Nariño</v>
          </cell>
          <cell r="Z50" t="str">
            <v>Tumaco</v>
          </cell>
          <cell r="AA50" t="str">
            <v>LAINER</v>
          </cell>
          <cell r="AC50" t="str">
            <v>ZAMBRANO</v>
          </cell>
          <cell r="AD50" t="str">
            <v>CORREA</v>
          </cell>
          <cell r="AE50" t="str">
            <v>NO</v>
          </cell>
          <cell r="AF50" t="str">
            <v>6 NO CONSTITUYÓ GARANTÍAS</v>
          </cell>
          <cell r="AG50" t="str">
            <v>N-A</v>
          </cell>
          <cell r="AH50" t="str">
            <v>N-A</v>
          </cell>
          <cell r="AK50" t="str">
            <v>GLORIA TERESITA SERNA ALZATE</v>
          </cell>
          <cell r="AL50" t="str">
            <v>DNMI CABO MANGLARES</v>
          </cell>
          <cell r="AM50" t="str">
            <v>2 SUPERVISOR</v>
          </cell>
          <cell r="AN50" t="str">
            <v>3 CÉDULA DE CIUDADANÍA</v>
          </cell>
          <cell r="AO50">
            <v>1088973417</v>
          </cell>
          <cell r="AP50" t="str">
            <v>MIYER IVÁN CERÓN MUÑOZ</v>
          </cell>
          <cell r="AQ50">
            <v>222</v>
          </cell>
          <cell r="AZ50" t="str">
            <v>N/A</v>
          </cell>
          <cell r="BA50">
            <v>46035</v>
          </cell>
          <cell r="BB50">
            <v>46258</v>
          </cell>
          <cell r="BL50" t="str">
            <v>2026753501000031E</v>
          </cell>
          <cell r="BM50">
            <v>16968200</v>
          </cell>
          <cell r="BN50" t="str">
            <v>MARGARITA E VICTORIA ACOSTA</v>
          </cell>
          <cell r="BO50" t="str">
            <v xml:space="preserve">https://community.secop.gov.co/Public/Tendering/ContractNoticePhases/View?PPI=CO1.PPI.44598660&amp;isFromPublicArea=True&amp;isModal=False </v>
          </cell>
          <cell r="BP50" t="str">
            <v>VIGENTE</v>
          </cell>
          <cell r="BR50" t="str">
            <v xml:space="preserve">https://community.secop.gov.co/Public/Tendering/ContractDetailView/Index?UniqueIdentifier=CO1.PCCNTR.8850113 </v>
          </cell>
          <cell r="BS50" t="str">
            <v>LAINER.ZAMBRANO</v>
          </cell>
          <cell r="BT50" t="str">
            <v>@parquesnacionales.gov.co</v>
          </cell>
          <cell r="BU50" t="str">
            <v>lainerzambranocorrea@gmail.com</v>
          </cell>
          <cell r="BV50" t="str">
            <v>PROFESIONAL</v>
          </cell>
          <cell r="CB50">
            <v>1375800</v>
          </cell>
          <cell r="CC50">
            <v>2293000</v>
          </cell>
          <cell r="CD50">
            <v>2293000</v>
          </cell>
          <cell r="CE50">
            <v>2293000</v>
          </cell>
          <cell r="CF50">
            <v>2293000</v>
          </cell>
          <cell r="CG50">
            <v>2293000</v>
          </cell>
          <cell r="CH50">
            <v>2293000</v>
          </cell>
          <cell r="CI50">
            <v>1834400</v>
          </cell>
          <cell r="CN50">
            <v>0</v>
          </cell>
        </row>
        <row r="51">
          <cell r="A51" t="str">
            <v>CD-DTPA-049-2026</v>
          </cell>
          <cell r="B51" t="str">
            <v>2 NACION</v>
          </cell>
          <cell r="C51" t="str">
            <v>CPS-DTPA-049-2026</v>
          </cell>
          <cell r="D51" t="str">
            <v xml:space="preserve">JHON GEILER SEGURA ANGULO </v>
          </cell>
          <cell r="E51">
            <v>46035</v>
          </cell>
          <cell r="F51" t="str">
            <v>DP09-3202008-15-004 - Prestar servicios profesionales con plena autonomía tecnica y administrativa en el PNN Uramba Bahía Malaga para el desarrollo de actividades en los procesos de gestion precontractual, postcontractual y administrativos en el marco de la conservacion de la diversidad biologica de las áreas protegidas del SINAP nacional</v>
          </cell>
          <cell r="G51" t="str">
            <v>APOYO A LA GESTIÓN</v>
          </cell>
          <cell r="H51" t="str">
            <v>2 CONTRATACIÓN DIRECTA</v>
          </cell>
          <cell r="I51" t="str">
            <v>14 PRESTACIÓN DE SERVICIOS</v>
          </cell>
          <cell r="J51" t="str">
            <v>N/A</v>
          </cell>
          <cell r="K51">
            <v>80111600</v>
          </cell>
          <cell r="L51">
            <v>826</v>
          </cell>
          <cell r="M51">
            <v>4526</v>
          </cell>
          <cell r="N51">
            <v>46035</v>
          </cell>
          <cell r="O51">
            <v>4327000</v>
          </cell>
          <cell r="P51">
            <v>49616267</v>
          </cell>
          <cell r="Q51" t="str">
            <v>CUARENTA Y NUEVE MILLONES SEISCIENTOS DIECISÉIS MIL DOSCIENTOS SESENTA Y SIETE PESOS M/CTE</v>
          </cell>
          <cell r="R51" t="str">
            <v>1 PERSONA NATURAL</v>
          </cell>
          <cell r="S51" t="str">
            <v>3 CÉDULA DE CIUDADANÍA</v>
          </cell>
          <cell r="T51">
            <v>1130612639</v>
          </cell>
          <cell r="U51">
            <v>5</v>
          </cell>
          <cell r="W51" t="str">
            <v>11 NO SE DILIGENCIA INFORMACIÓN PARA ESTE FORMULARIO EN ESTE PERÍODO DE REPORTE</v>
          </cell>
          <cell r="X51" t="str">
            <v>MASCULINO</v>
          </cell>
          <cell r="Y51" t="str">
            <v>Valle del Cauca</v>
          </cell>
          <cell r="Z51" t="str">
            <v>Buenaventura</v>
          </cell>
          <cell r="AA51" t="str">
            <v>JHON</v>
          </cell>
          <cell r="AB51" t="str">
            <v>GEILER</v>
          </cell>
          <cell r="AC51" t="str">
            <v>SEGURA</v>
          </cell>
          <cell r="AD51" t="str">
            <v>ANGULO</v>
          </cell>
          <cell r="AE51" t="str">
            <v>SI</v>
          </cell>
          <cell r="AF51" t="str">
            <v>1 PÓLIZA</v>
          </cell>
          <cell r="AG51" t="str">
            <v>12 SEGUROS DEL ESTADO</v>
          </cell>
          <cell r="AH51" t="str">
            <v>2 CUMPLIMIENTO</v>
          </cell>
          <cell r="AI51">
            <v>46035</v>
          </cell>
          <cell r="AJ51" t="str">
            <v>45-44-101172543</v>
          </cell>
          <cell r="AK51" t="str">
            <v>GLORIA TERESITA SERNA ALZATE</v>
          </cell>
          <cell r="AL51" t="str">
            <v>PNN URAMBA BAHÍA MÁLAGA</v>
          </cell>
          <cell r="AM51" t="str">
            <v>2 SUPERVISOR</v>
          </cell>
          <cell r="AN51" t="str">
            <v>3 CÉDULA DE CIUDADANÍA</v>
          </cell>
          <cell r="AO51">
            <v>24344682</v>
          </cell>
          <cell r="AP51" t="str">
            <v>DIANA CAROLINA GOMEZ</v>
          </cell>
          <cell r="AQ51">
            <v>347</v>
          </cell>
          <cell r="AZ51">
            <v>46035</v>
          </cell>
          <cell r="BA51">
            <v>46035</v>
          </cell>
          <cell r="BB51">
            <v>46382</v>
          </cell>
          <cell r="BK51" t="str">
            <v>TERMINACIÓN ANTICIPADA</v>
          </cell>
          <cell r="BL51" t="str">
            <v>2026753501000032E</v>
          </cell>
          <cell r="BM51">
            <v>49616267</v>
          </cell>
          <cell r="BN51" t="str">
            <v>KHAREM CARABALI MARULANDA</v>
          </cell>
          <cell r="BO51" t="str">
            <v xml:space="preserve">https://community.secop.gov.co/Public/Tendering/ContractNoticePhases/View?PPI=CO1.PPI.44599572&amp;isFromPublicArea=True&amp;isModal=False </v>
          </cell>
          <cell r="BP51" t="str">
            <v>VIGENTE</v>
          </cell>
          <cell r="BR51" t="str">
            <v xml:space="preserve">https://community.secop.gov.co/Public/Tendering/ContractDetailView/Index?UniqueIdentifier=CO1.PCCNTR.8853794 </v>
          </cell>
          <cell r="BS51" t="str">
            <v>JHON.SEGURA</v>
          </cell>
          <cell r="BT51" t="str">
            <v>@parquesnacionales.gov.co</v>
          </cell>
          <cell r="BU51" t="str">
            <v>bahiamalaga@parquesnacionales.gov.co</v>
          </cell>
          <cell r="BV51" t="str">
            <v>PROFESIONAL</v>
          </cell>
          <cell r="CB51">
            <v>2596200</v>
          </cell>
          <cell r="CC51">
            <v>4327000</v>
          </cell>
          <cell r="CD51">
            <v>4327000</v>
          </cell>
          <cell r="CE51">
            <v>4327000</v>
          </cell>
          <cell r="CF51">
            <v>4327000</v>
          </cell>
          <cell r="CG51">
            <v>4327000</v>
          </cell>
          <cell r="CH51">
            <v>4327000</v>
          </cell>
          <cell r="CI51">
            <v>4327000</v>
          </cell>
          <cell r="CJ51">
            <v>4327000</v>
          </cell>
          <cell r="CK51">
            <v>4327000</v>
          </cell>
          <cell r="CL51">
            <v>4327000</v>
          </cell>
          <cell r="CM51">
            <v>3750067</v>
          </cell>
          <cell r="CN51">
            <v>0</v>
          </cell>
        </row>
        <row r="52">
          <cell r="A52" t="str">
            <v>CD-DTPA-050-2026</v>
          </cell>
          <cell r="B52" t="str">
            <v>2 NACION</v>
          </cell>
          <cell r="C52" t="str">
            <v>CPS-DTPA-050-2026</v>
          </cell>
          <cell r="D52" t="str">
            <v xml:space="preserve">HECTOR JAVIER NIÑO GOMEZ </v>
          </cell>
          <cell r="E52">
            <v>46035</v>
          </cell>
          <cell r="F52" t="str">
            <v>DP06-3202056-5-016 Prestar servicios profesionales con plena autonomia tecnica y administrativa en el PNN Los Katios para la implementación del proceso de educacion ambiental que involucra actores priorizados y vinculados a la gestion territorial del área protegidas en el marco de la conservacion de la diversidad biologica de las areas protegidas del SINAP nacional</v>
          </cell>
          <cell r="G52" t="str">
            <v>PROFESIONAL</v>
          </cell>
          <cell r="H52" t="str">
            <v>2 CONTRATACIÓN DIRECTA</v>
          </cell>
          <cell r="I52" t="str">
            <v>14 PRESTACIÓN DE SERVICIOS</v>
          </cell>
          <cell r="J52" t="str">
            <v>N/A</v>
          </cell>
          <cell r="K52">
            <v>80111600</v>
          </cell>
          <cell r="L52">
            <v>226</v>
          </cell>
          <cell r="M52">
            <v>5026</v>
          </cell>
          <cell r="N52">
            <v>46035</v>
          </cell>
          <cell r="O52">
            <v>4760000</v>
          </cell>
          <cell r="P52">
            <v>53312000</v>
          </cell>
          <cell r="Q52" t="str">
            <v>CINCUENTA Y TRES MILLONES TRESCIENTOS DOCE MIL PESOS M/CTE</v>
          </cell>
          <cell r="R52" t="str">
            <v>1 PERSONA NATURAL</v>
          </cell>
          <cell r="S52" t="str">
            <v>3 CÉDULA DE CIUDADANÍA</v>
          </cell>
          <cell r="T52">
            <v>1110509504</v>
          </cell>
          <cell r="U52">
            <v>7</v>
          </cell>
          <cell r="W52" t="str">
            <v>11 NO SE DILIGENCIA INFORMACIÓN PARA ESTE FORMULARIO EN ESTE PERÍODO DE REPORTE</v>
          </cell>
          <cell r="X52" t="str">
            <v>MASCULINO</v>
          </cell>
          <cell r="Y52" t="str">
            <v>Tolima</v>
          </cell>
          <cell r="Z52" t="str">
            <v>Ibague</v>
          </cell>
          <cell r="AA52" t="str">
            <v>HECTOR</v>
          </cell>
          <cell r="AB52" t="str">
            <v>JAVIER</v>
          </cell>
          <cell r="AC52" t="str">
            <v>NIÑO</v>
          </cell>
          <cell r="AD52" t="str">
            <v>GÓMEZ</v>
          </cell>
          <cell r="AE52" t="str">
            <v>SI</v>
          </cell>
          <cell r="AF52" t="str">
            <v>1 PÓLIZA</v>
          </cell>
          <cell r="AG52" t="str">
            <v>12 SEGUROS DEL ESTADO</v>
          </cell>
          <cell r="AH52" t="str">
            <v>2 CUMPLIMIENTO</v>
          </cell>
          <cell r="AI52">
            <v>46035</v>
          </cell>
          <cell r="AJ52" t="str">
            <v>45-46-101034515</v>
          </cell>
          <cell r="AK52" t="str">
            <v>GLORIA TERESITA SERNA ALZATE</v>
          </cell>
          <cell r="AL52" t="str">
            <v>PNN LOS KATIOS</v>
          </cell>
          <cell r="AM52" t="str">
            <v>2 SUPERVISOR</v>
          </cell>
          <cell r="AN52" t="str">
            <v>3 CÉDULA DE CIUDADANÍA</v>
          </cell>
          <cell r="AO52">
            <v>12563768</v>
          </cell>
          <cell r="AP52" t="str">
            <v>NELSON DE LA ROSA MANJARRES</v>
          </cell>
          <cell r="AQ52">
            <v>339</v>
          </cell>
          <cell r="AZ52">
            <v>46035</v>
          </cell>
          <cell r="BA52">
            <v>46035</v>
          </cell>
          <cell r="BB52">
            <v>46374</v>
          </cell>
          <cell r="BL52" t="str">
            <v>2026753501000033E</v>
          </cell>
          <cell r="BM52">
            <v>53312000</v>
          </cell>
          <cell r="BN52" t="str">
            <v>KHAREM CARABALI MARULANDA</v>
          </cell>
          <cell r="BO52" t="str">
            <v xml:space="preserve">https://community.secop.gov.co/Public/Tendering/ContractNoticePhases/View?PPI=CO1.PPI.44599893&amp;isFromPublicArea=True&amp;isModal=False </v>
          </cell>
          <cell r="BP52" t="str">
            <v>VIGENTE</v>
          </cell>
          <cell r="BR52" t="str">
            <v xml:space="preserve">https://community.secop.gov.co/Public/Tendering/ContractDetailView/Index?UniqueIdentifier=CO1.PCCNTR.8853002 </v>
          </cell>
          <cell r="BS52" t="str">
            <v>JAVIER.NINO</v>
          </cell>
          <cell r="BT52" t="str">
            <v>@parquesnacionales.gov.co</v>
          </cell>
          <cell r="BU52" t="str">
            <v>eduambiental.katios@parquesnacionales.gov.co</v>
          </cell>
          <cell r="BV52" t="str">
            <v>OPERARIO</v>
          </cell>
          <cell r="CB52">
            <v>2856000</v>
          </cell>
          <cell r="CC52">
            <v>4760000</v>
          </cell>
          <cell r="CD52">
            <v>4760000</v>
          </cell>
          <cell r="CE52">
            <v>4760000</v>
          </cell>
          <cell r="CF52">
            <v>4760000</v>
          </cell>
          <cell r="CG52">
            <v>4760000</v>
          </cell>
          <cell r="CH52">
            <v>4760000</v>
          </cell>
          <cell r="CI52">
            <v>4760000</v>
          </cell>
          <cell r="CJ52">
            <v>4760000</v>
          </cell>
          <cell r="CK52">
            <v>4760000</v>
          </cell>
          <cell r="CL52">
            <v>4760000</v>
          </cell>
          <cell r="CM52">
            <v>2856000</v>
          </cell>
          <cell r="CN52">
            <v>0</v>
          </cell>
        </row>
        <row r="53">
          <cell r="A53" t="str">
            <v>CD-DTPA-051-2026</v>
          </cell>
          <cell r="B53" t="str">
            <v>2 NACION</v>
          </cell>
          <cell r="C53" t="str">
            <v>CPS-DTPA-051-2026</v>
          </cell>
          <cell r="D53" t="str">
            <v>YOSELIN SANDOVAL SALAZAR</v>
          </cell>
          <cell r="E53">
            <v>46035</v>
          </cell>
          <cell r="F53" t="str">
            <v>DP01-3202008-9-014 Prestar servicios de apoyo a la gestion con plena autonomia tecnica y administrativa para el desarrollo de las actividades operativas del programa de monitoreo e investigación del DNMI Cabo Manglares en el marco de la conservacion de la diversidad biologica de las áreas protegidas del SINAP nacional.</v>
          </cell>
          <cell r="G53" t="str">
            <v>APOYO A LA GESTIÓN</v>
          </cell>
          <cell r="H53" t="str">
            <v>2 CONTRATACIÓN DIRECTA</v>
          </cell>
          <cell r="I53" t="str">
            <v>14 PRESTACIÓN DE SERVICIOS</v>
          </cell>
          <cell r="J53" t="str">
            <v>N/A</v>
          </cell>
          <cell r="K53">
            <v>80111600</v>
          </cell>
          <cell r="L53">
            <v>726</v>
          </cell>
          <cell r="M53">
            <v>5126</v>
          </cell>
          <cell r="N53">
            <v>46035</v>
          </cell>
          <cell r="O53">
            <v>2293000</v>
          </cell>
          <cell r="P53">
            <v>16968200</v>
          </cell>
          <cell r="Q53" t="str">
            <v>DIECISÉIS MILLONES NOVECIENTOS SESENTA Y OCHO MIL DOSCIENTOS PESOS M/CTE</v>
          </cell>
          <cell r="R53" t="str">
            <v>1 PERSONA NATURAL</v>
          </cell>
          <cell r="S53" t="str">
            <v>3 CÉDULA DE CIUDADANÍA</v>
          </cell>
          <cell r="T53">
            <v>1193511278</v>
          </cell>
          <cell r="U53">
            <v>5</v>
          </cell>
          <cell r="W53" t="str">
            <v>11 NO SE DILIGENCIA INFORMACIÓN PARA ESTE FORMULARIO EN ESTE PERÍODO DE REPORTE</v>
          </cell>
          <cell r="X53" t="str">
            <v>FEMENINO</v>
          </cell>
          <cell r="Y53" t="str">
            <v>Nariño</v>
          </cell>
          <cell r="Z53" t="str">
            <v>Tumaco</v>
          </cell>
          <cell r="AA53" t="str">
            <v>YOSELIN</v>
          </cell>
          <cell r="AC53" t="str">
            <v>SANDOVAL</v>
          </cell>
          <cell r="AD53" t="str">
            <v>SALAZAR</v>
          </cell>
          <cell r="AE53" t="str">
            <v>NO</v>
          </cell>
          <cell r="AF53" t="str">
            <v>6 NO CONSTITUYÓ GARANTÍAS</v>
          </cell>
          <cell r="AG53" t="str">
            <v>N-A</v>
          </cell>
          <cell r="AH53" t="str">
            <v>N-A</v>
          </cell>
          <cell r="AK53" t="str">
            <v>GLORIA TERESITA SERNA ALZATE</v>
          </cell>
          <cell r="AL53" t="str">
            <v>DNMI CABO MANGLARES</v>
          </cell>
          <cell r="AM53" t="str">
            <v>2 SUPERVISOR</v>
          </cell>
          <cell r="AN53" t="str">
            <v>3 CÉDULA DE CIUDADANÍA</v>
          </cell>
          <cell r="AO53">
            <v>1088973417</v>
          </cell>
          <cell r="AP53" t="str">
            <v>MIYER IVÁN CERÓN MUÑOZ</v>
          </cell>
          <cell r="AQ53">
            <v>222</v>
          </cell>
          <cell r="AZ53" t="str">
            <v>N/A</v>
          </cell>
          <cell r="BA53">
            <v>46035</v>
          </cell>
          <cell r="BB53">
            <v>46258</v>
          </cell>
          <cell r="BL53" t="str">
            <v>2026753501000034E</v>
          </cell>
          <cell r="BM53">
            <v>16968200</v>
          </cell>
          <cell r="BN53" t="str">
            <v>MARGARITA E VICTORIA ACOSTA</v>
          </cell>
          <cell r="BO53" t="str">
            <v xml:space="preserve">https://community.secop.gov.co/Public/Tendering/ContractNoticePhases/View?PPI=CO1.PPI.44600068&amp;isFromPublicArea=True&amp;isModal=False </v>
          </cell>
          <cell r="BP53" t="str">
            <v>VIGENTE</v>
          </cell>
          <cell r="BR53" t="str">
            <v xml:space="preserve">https://community.secop.gov.co/Public/Tendering/ContractDetailView/Index?UniqueIdentifier=CO1.PCCNTR.8850180 </v>
          </cell>
          <cell r="BS53" t="str">
            <v>YOSELIN.SANDOVAL</v>
          </cell>
          <cell r="BT53" t="str">
            <v>@parquesnacionales.gov.co</v>
          </cell>
          <cell r="BU53" t="str">
            <v>sandovaljoselin69@gmail.com</v>
          </cell>
          <cell r="BV53" t="str">
            <v>PROFESIONAL</v>
          </cell>
          <cell r="CB53">
            <v>1375800</v>
          </cell>
          <cell r="CC53">
            <v>2293000</v>
          </cell>
          <cell r="CD53">
            <v>2293000</v>
          </cell>
          <cell r="CE53">
            <v>2293000</v>
          </cell>
          <cell r="CF53">
            <v>2293000</v>
          </cell>
          <cell r="CG53">
            <v>2293000</v>
          </cell>
          <cell r="CH53">
            <v>2293000</v>
          </cell>
          <cell r="CI53">
            <v>1834400</v>
          </cell>
          <cell r="CN53">
            <v>0</v>
          </cell>
        </row>
        <row r="54">
          <cell r="A54" t="str">
            <v>CD-DTPA-052-2026</v>
          </cell>
          <cell r="B54" t="str">
            <v>2 NACION</v>
          </cell>
          <cell r="C54" t="str">
            <v>CPS-DTPA-052-2026</v>
          </cell>
          <cell r="D54" t="str">
            <v>MAIRA ALEJANDRA TIRADO URUETA</v>
          </cell>
          <cell r="E54">
            <v>46035</v>
          </cell>
          <cell r="F54" t="str">
            <v>DP06-3202008-9-013 - Prestar servicios profesionales con plena autonomia tecnica y administrativa en el Parque Nacional Natural Los Katios para la gestion de los procesos de delimitacion, ordenamiento y declaracion de la zona amortiguadora, en el marco de la conservacion de la diversidad biologica de las areas protegidas del SINAP nacional</v>
          </cell>
          <cell r="G54" t="str">
            <v>PROFESIONAL</v>
          </cell>
          <cell r="H54" t="str">
            <v>2 CONTRATACIÓN DIRECTA</v>
          </cell>
          <cell r="I54" t="str">
            <v>14 PRESTACIÓN DE SERVICIOS</v>
          </cell>
          <cell r="J54" t="str">
            <v>N/A</v>
          </cell>
          <cell r="K54">
            <v>80111600</v>
          </cell>
          <cell r="L54">
            <v>226</v>
          </cell>
          <cell r="M54">
            <v>4426</v>
          </cell>
          <cell r="N54">
            <v>46035</v>
          </cell>
          <cell r="O54">
            <v>3934000</v>
          </cell>
          <cell r="P54">
            <v>45634400</v>
          </cell>
          <cell r="Q54" t="str">
            <v>CUARENTA Y CINCO MILLONES SEISCIENTOS TREINTA Y CUATRO MIL CUATROCIENTOS PESOS M/CTE</v>
          </cell>
          <cell r="R54" t="str">
            <v>1 PERSONA NATURAL</v>
          </cell>
          <cell r="S54" t="str">
            <v>3 CÉDULA DE CIUDADANÍA</v>
          </cell>
          <cell r="T54">
            <v>1037649285</v>
          </cell>
          <cell r="U54">
            <v>4</v>
          </cell>
          <cell r="W54" t="str">
            <v>11 NO SE DILIGENCIA INFORMACIÓN PARA ESTE FORMULARIO EN ESTE PERÍODO DE REPORTE</v>
          </cell>
          <cell r="X54" t="str">
            <v>FEMENINO</v>
          </cell>
          <cell r="Y54" t="str">
            <v>Antioquia</v>
          </cell>
          <cell r="Z54" t="str">
            <v>Turbo</v>
          </cell>
          <cell r="AA54" t="str">
            <v>MAÍRA</v>
          </cell>
          <cell r="AB54" t="str">
            <v>ALEJANDRA</v>
          </cell>
          <cell r="AC54" t="str">
            <v>TIRADO</v>
          </cell>
          <cell r="AD54" t="str">
            <v>URUETA</v>
          </cell>
          <cell r="AE54" t="str">
            <v>SI</v>
          </cell>
          <cell r="AF54" t="str">
            <v>1 PÓLIZA</v>
          </cell>
          <cell r="AG54" t="str">
            <v>12 SEGUROS DEL ESTADO</v>
          </cell>
          <cell r="AH54" t="str">
            <v>2 CUMPLIMIENTO</v>
          </cell>
          <cell r="AI54">
            <v>46035</v>
          </cell>
          <cell r="AJ54" t="str">
            <v>45-46-101034489</v>
          </cell>
          <cell r="AK54" t="str">
            <v>GLORIA TERESITA SERNA ALZATE</v>
          </cell>
          <cell r="AL54" t="str">
            <v>PNN LOS KATIOS</v>
          </cell>
          <cell r="AM54" t="str">
            <v>2 SUPERVISOR</v>
          </cell>
          <cell r="AN54" t="str">
            <v>3 CÉDULA DE CIUDADANÍA</v>
          </cell>
          <cell r="AO54">
            <v>12563768</v>
          </cell>
          <cell r="AP54" t="str">
            <v>NELSON DE LA ROSA MANJARRES</v>
          </cell>
          <cell r="AQ54">
            <v>351</v>
          </cell>
          <cell r="AZ54" t="str">
            <v>13/01/2026</v>
          </cell>
          <cell r="BA54">
            <v>46035</v>
          </cell>
          <cell r="BB54">
            <v>46386</v>
          </cell>
          <cell r="BL54" t="str">
            <v>2026753501000035E</v>
          </cell>
          <cell r="BM54">
            <v>45634400</v>
          </cell>
          <cell r="BN54" t="str">
            <v>KHAREM CARABALI MARULANDA</v>
          </cell>
          <cell r="BO54" t="str">
            <v xml:space="preserve">https://community.secop.gov.co/Public/Tendering/ContractNoticePhases/View?PPI=CO1.PPI.44613486&amp;isFromPublicArea=True&amp;isModal=False </v>
          </cell>
          <cell r="BP54" t="str">
            <v>VIGENTE</v>
          </cell>
          <cell r="BR54" t="str">
            <v xml:space="preserve">https://community.secop.gov.co/Public/Tendering/ContractDetailView/Index?UniqueIdentifier=CO1.PCCNTR.8849953 </v>
          </cell>
          <cell r="BS54" t="str">
            <v>MAIRA.TIRADO</v>
          </cell>
          <cell r="BT54" t="str">
            <v>@parquesnacionales.gov.co</v>
          </cell>
          <cell r="BU54" t="str">
            <v>alejandra.dtao@gmail.com</v>
          </cell>
          <cell r="BV54" t="str">
            <v>PROFESIONAL</v>
          </cell>
          <cell r="CB54">
            <v>2360400</v>
          </cell>
          <cell r="CC54">
            <v>3934000</v>
          </cell>
          <cell r="CD54">
            <v>3934000</v>
          </cell>
          <cell r="CE54">
            <v>3934000</v>
          </cell>
          <cell r="CF54">
            <v>3934000</v>
          </cell>
          <cell r="CG54">
            <v>3934000</v>
          </cell>
          <cell r="CH54">
            <v>3934000</v>
          </cell>
          <cell r="CI54">
            <v>3934000</v>
          </cell>
          <cell r="CJ54">
            <v>3934000</v>
          </cell>
          <cell r="CK54">
            <v>3934000</v>
          </cell>
          <cell r="CL54">
            <v>3934000</v>
          </cell>
          <cell r="CM54">
            <v>3934000</v>
          </cell>
          <cell r="CN54">
            <v>0</v>
          </cell>
        </row>
        <row r="55">
          <cell r="A55" t="str">
            <v>CD-DTPA-053-2026</v>
          </cell>
          <cell r="B55" t="str">
            <v>1 FONAM</v>
          </cell>
          <cell r="C55" t="str">
            <v>CPS-DTPA-053-2026</v>
          </cell>
          <cell r="D55" t="str">
            <v>PAMELA MEIRELES GUERRERO</v>
          </cell>
          <cell r="E55">
            <v>46035</v>
          </cell>
          <cell r="F55" t="str">
            <v>DP00-3202032-2-035 Prestar servicios profesionales con plena autonomía técnica y administrativa en la Dirección Territorial Pacifico, en el desarrollo del procedimiento jurídico de saneamiento predial y de las acciones de implementación del proceso sancionatorio de Autoridad Ambiental, en el marco de la conservación de la diversidad biológica de las áreas protegidas del SINAP nacional.</v>
          </cell>
          <cell r="G55" t="str">
            <v>PROFESIONAL</v>
          </cell>
          <cell r="H55" t="str">
            <v>2 CONTRATACIÓN DIRECTA</v>
          </cell>
          <cell r="I55" t="str">
            <v>14 PRESTACIÓN DE SERVICIOS</v>
          </cell>
          <cell r="J55" t="str">
            <v>N/A</v>
          </cell>
          <cell r="K55">
            <v>80111600</v>
          </cell>
          <cell r="L55">
            <v>1426</v>
          </cell>
          <cell r="M55">
            <v>1926</v>
          </cell>
          <cell r="N55">
            <v>46035</v>
          </cell>
          <cell r="O55">
            <v>7225000</v>
          </cell>
          <cell r="P55">
            <v>79475000</v>
          </cell>
          <cell r="Q55" t="str">
            <v>SETENTA Y NUEVE MILLONES CUATROCIENTOS SETENTA Y CINCO MIL PESOS M/CTE</v>
          </cell>
          <cell r="R55" t="str">
            <v>1 PERSONA NATURAL</v>
          </cell>
          <cell r="S55" t="str">
            <v>3 CÉDULA DE CIUDADANÍA</v>
          </cell>
          <cell r="T55">
            <v>1085301502</v>
          </cell>
          <cell r="U55">
            <v>8</v>
          </cell>
          <cell r="W55" t="str">
            <v>11 NO SE DILIGENCIA INFORMACIÓN PARA ESTE FORMULARIO EN ESTE PERÍODO DE REPORTE</v>
          </cell>
          <cell r="X55" t="str">
            <v>FEMENINO</v>
          </cell>
          <cell r="Y55" t="str">
            <v>Brasil</v>
          </cell>
          <cell r="Z55" t="str">
            <v>Fortaleza</v>
          </cell>
          <cell r="AA55" t="str">
            <v>PAMELA</v>
          </cell>
          <cell r="AC55" t="str">
            <v>MEIRELES</v>
          </cell>
          <cell r="AD55" t="str">
            <v>GUERRERO</v>
          </cell>
          <cell r="AE55" t="str">
            <v>SI</v>
          </cell>
          <cell r="AF55" t="str">
            <v>1 PÓLIZA</v>
          </cell>
          <cell r="AG55" t="str">
            <v>12 SEGUROS DEL ESTADO</v>
          </cell>
          <cell r="AH55" t="str">
            <v>2 CUMPLIMIENTO</v>
          </cell>
          <cell r="AI55">
            <v>46035</v>
          </cell>
          <cell r="AJ55" t="str">
            <v>45-46-101034484</v>
          </cell>
          <cell r="AK55" t="str">
            <v>GLORIA TERESITA SERNA ALZATE</v>
          </cell>
          <cell r="AL55" t="str">
            <v>DTPA</v>
          </cell>
          <cell r="AM55" t="str">
            <v>2 SUPERVISOR</v>
          </cell>
          <cell r="AN55" t="str">
            <v>3 CÉDULA DE CIUDADANÍA</v>
          </cell>
          <cell r="AO55">
            <v>25292225</v>
          </cell>
          <cell r="AP55" t="str">
            <v>CAROL JOHANNA ORTEGA SANCHEZ</v>
          </cell>
          <cell r="AQ55">
            <v>330</v>
          </cell>
          <cell r="AZ55">
            <v>46035</v>
          </cell>
          <cell r="BA55">
            <v>46035</v>
          </cell>
          <cell r="BB55">
            <v>46368</v>
          </cell>
          <cell r="BL55" t="str">
            <v>2026753501900017E</v>
          </cell>
          <cell r="BM55">
            <v>79475000</v>
          </cell>
          <cell r="BN55" t="str">
            <v>DIANA PATRICIA GUERRERO</v>
          </cell>
          <cell r="BO55" t="str">
            <v xml:space="preserve">https://community.secop.gov.co/Public/Tendering/ContractNoticePhases/View?PPI=CO1.PPI.44620745&amp;isFromPublicArea=True&amp;isModal=False </v>
          </cell>
          <cell r="BP55" t="str">
            <v>VIGENTE</v>
          </cell>
          <cell r="BR55" t="str">
            <v xml:space="preserve">https://community.secop.gov.co/Public/Tendering/ContractDetailView/Index?UniqueIdentifier=CO1.PCCNTR.8849217 </v>
          </cell>
          <cell r="BS55" t="str">
            <v>PAMELA.MEIRELES</v>
          </cell>
          <cell r="BT55" t="str">
            <v>@parquesnacionales.gov.co</v>
          </cell>
          <cell r="BU55" t="str">
            <v>predial.dtpa@parquesnacionales.gov.co</v>
          </cell>
          <cell r="BV55" t="str">
            <v>PROFESIONAL</v>
          </cell>
          <cell r="CB55">
            <v>4335000</v>
          </cell>
          <cell r="CC55">
            <v>7225000</v>
          </cell>
          <cell r="CD55">
            <v>7225000</v>
          </cell>
          <cell r="CE55">
            <v>7225000</v>
          </cell>
          <cell r="CF55">
            <v>7225000</v>
          </cell>
          <cell r="CG55">
            <v>7225000</v>
          </cell>
          <cell r="CH55">
            <v>7225000</v>
          </cell>
          <cell r="CI55">
            <v>7225000</v>
          </cell>
          <cell r="CJ55">
            <v>7225000</v>
          </cell>
          <cell r="CK55">
            <v>7225000</v>
          </cell>
          <cell r="CL55">
            <v>7225000</v>
          </cell>
          <cell r="CM55">
            <v>2890000</v>
          </cell>
          <cell r="CN55">
            <v>0</v>
          </cell>
        </row>
        <row r="56">
          <cell r="A56" t="str">
            <v>CD-DTPA-054-2026</v>
          </cell>
          <cell r="B56" t="str">
            <v>1 FONAM</v>
          </cell>
          <cell r="C56" t="str">
            <v>CPS-DTPA-054-2026</v>
          </cell>
          <cell r="D56" t="str">
            <v>ALEJANDRO PERLAZA GAMBOA</v>
          </cell>
          <cell r="E56">
            <v>46035</v>
          </cell>
          <cell r="F56" t="str">
            <v>DP00-3202032-1-037 Prestar servicios profesionales con plena autonomía técnica y administrativa en la Dirección Territorial Pacifico en el seguimiento y manejo del centro de monitoreo del pacífico, en el marco de la conservación de la diversidad biológica de las áreas protegidas del SINAP nacional.</v>
          </cell>
          <cell r="G56" t="str">
            <v>PROFESIONAL</v>
          </cell>
          <cell r="H56" t="str">
            <v>2 CONTRATACIÓN DIRECTA</v>
          </cell>
          <cell r="I56" t="str">
            <v>14 PRESTACIÓN DE SERVICIOS</v>
          </cell>
          <cell r="J56" t="str">
            <v>N/A</v>
          </cell>
          <cell r="K56">
            <v>80111600</v>
          </cell>
          <cell r="L56">
            <v>1426</v>
          </cell>
          <cell r="M56">
            <v>1826</v>
          </cell>
          <cell r="N56">
            <v>46035</v>
          </cell>
          <cell r="O56">
            <v>7225000</v>
          </cell>
          <cell r="P56">
            <v>79475000</v>
          </cell>
          <cell r="Q56" t="str">
            <v>SETENTA Y NUEVE MILLONES CUATROCIENTOS SETENTA Y CINCO MIL PESOS M/CTE</v>
          </cell>
          <cell r="R56" t="str">
            <v>1 PERSONA NATURAL</v>
          </cell>
          <cell r="S56" t="str">
            <v>3 CÉDULA DE CIUDADANÍA</v>
          </cell>
          <cell r="T56">
            <v>1143866081</v>
          </cell>
          <cell r="U56">
            <v>3</v>
          </cell>
          <cell r="W56" t="str">
            <v>11 NO SE DILIGENCIA INFORMACIÓN PARA ESTE FORMULARIO EN ESTE PERÍODO DE REPORTE</v>
          </cell>
          <cell r="X56" t="str">
            <v>MASCULINO</v>
          </cell>
          <cell r="Y56" t="str">
            <v>Valle del Cauca</v>
          </cell>
          <cell r="Z56" t="str">
            <v>Santiago de Cali</v>
          </cell>
          <cell r="AA56" t="str">
            <v>ALEJANDRO</v>
          </cell>
          <cell r="AC56" t="str">
            <v>PERLAZA</v>
          </cell>
          <cell r="AD56" t="str">
            <v>GAMBOA</v>
          </cell>
          <cell r="AE56" t="str">
            <v>SI</v>
          </cell>
          <cell r="AF56" t="str">
            <v>1 PÓLIZA</v>
          </cell>
          <cell r="AG56" t="str">
            <v>12 SEGUROS DEL ESTADO</v>
          </cell>
          <cell r="AH56" t="str">
            <v>2 CUMPLIMIENTO</v>
          </cell>
          <cell r="AI56">
            <v>46035</v>
          </cell>
          <cell r="AJ56" t="str">
            <v>45-46-101034483</v>
          </cell>
          <cell r="AK56" t="str">
            <v>GLORIA TERESITA SERNA ALZATE</v>
          </cell>
          <cell r="AL56" t="str">
            <v>DTPA</v>
          </cell>
          <cell r="AM56" t="str">
            <v>2 SUPERVISOR</v>
          </cell>
          <cell r="AN56" t="str">
            <v>3 CÉDULA DE CIUDADANÍA</v>
          </cell>
          <cell r="AO56">
            <v>79307788</v>
          </cell>
          <cell r="AP56" t="str">
            <v>JUAN IVAN SANCHEZ BERNAL</v>
          </cell>
          <cell r="AQ56">
            <v>330</v>
          </cell>
          <cell r="AZ56">
            <v>46035</v>
          </cell>
          <cell r="BA56">
            <v>46035</v>
          </cell>
          <cell r="BB56">
            <v>46368</v>
          </cell>
          <cell r="BL56" t="str">
            <v>2026753501900018E</v>
          </cell>
          <cell r="BM56">
            <v>79475000</v>
          </cell>
          <cell r="BN56" t="str">
            <v>DIANA PATRICIA GUERRERO</v>
          </cell>
          <cell r="BO56" t="str">
            <v xml:space="preserve">https://community.secop.gov.co/Public/Tendering/ContractNoticePhases/View?PPI=CO1.PPI.44621341&amp;isFromPublicArea=True&amp;isModal=False </v>
          </cell>
          <cell r="BP56" t="str">
            <v>VIGENTE</v>
          </cell>
          <cell r="BR56" t="str">
            <v xml:space="preserve">https://community.secop.gov.co/Public/Tendering/ContractDetailView/Index?UniqueIdentifier=CO1.PCCNTR.8849245 </v>
          </cell>
          <cell r="BS56" t="str">
            <v>ALEJANDRO.PERLAZA</v>
          </cell>
          <cell r="BT56" t="str">
            <v>@parquesnacionales.gov.co</v>
          </cell>
          <cell r="BU56" t="str">
            <v>sigmonitoreo.dtpa@parquesnacionales.gov.co</v>
          </cell>
          <cell r="BV56" t="str">
            <v>PROFESIONAL</v>
          </cell>
          <cell r="CB56">
            <v>4335000</v>
          </cell>
          <cell r="CC56">
            <v>7225000</v>
          </cell>
          <cell r="CD56">
            <v>7225000</v>
          </cell>
          <cell r="CE56">
            <v>7225000</v>
          </cell>
          <cell r="CF56">
            <v>7225000</v>
          </cell>
          <cell r="CG56">
            <v>7225000</v>
          </cell>
          <cell r="CH56">
            <v>7225000</v>
          </cell>
          <cell r="CI56">
            <v>7225000</v>
          </cell>
          <cell r="CJ56">
            <v>7225000</v>
          </cell>
          <cell r="CK56">
            <v>7225000</v>
          </cell>
          <cell r="CL56">
            <v>7225000</v>
          </cell>
          <cell r="CM56">
            <v>2890000</v>
          </cell>
          <cell r="CN56">
            <v>0</v>
          </cell>
        </row>
        <row r="57">
          <cell r="A57" t="str">
            <v>CD-DTPA-055-2026</v>
          </cell>
          <cell r="B57" t="str">
            <v>1 FONAM</v>
          </cell>
          <cell r="C57" t="str">
            <v>CPS-DTPA-055-2026</v>
          </cell>
          <cell r="D57" t="str">
            <v>DAIVER LEANDRO MAMIAN QUINAYAS</v>
          </cell>
          <cell r="E57">
            <v>46035</v>
          </cell>
          <cell r="F57" t="str">
            <v>DP00-3202032-1-036 Prestar servicios profesionales con plena autonomía técnica y administrativa en la Dirección Territorial Pacífico y sus áreas protegidas, para el desarrollo del procedimiento jurídico sancionatorio ambiental y sus notificaciones en el marco de la conservación de la diversidad biológica de las áreas protegidas del SINAP nacional.</v>
          </cell>
          <cell r="G57" t="str">
            <v>PROFESIONAL</v>
          </cell>
          <cell r="H57" t="str">
            <v>2 CONTRATACIÓN DIRECTA</v>
          </cell>
          <cell r="I57" t="str">
            <v>14 PRESTACIÓN DE SERVICIOS</v>
          </cell>
          <cell r="J57" t="str">
            <v>N/A</v>
          </cell>
          <cell r="K57">
            <v>80111600</v>
          </cell>
          <cell r="L57">
            <v>126</v>
          </cell>
          <cell r="M57">
            <v>2026</v>
          </cell>
          <cell r="N57">
            <v>46035</v>
          </cell>
          <cell r="O57">
            <v>4327000</v>
          </cell>
          <cell r="P57">
            <v>43270000</v>
          </cell>
          <cell r="Q57" t="str">
            <v>CUARENTA Y TRES MILLONES DOSCIENTOS SETENTA MIL PESOS M/CTE</v>
          </cell>
          <cell r="R57" t="str">
            <v>1 PERSONA NATURAL</v>
          </cell>
          <cell r="S57" t="str">
            <v>3 CÉDULA DE CIUDADANÍA</v>
          </cell>
          <cell r="T57">
            <v>1143878096</v>
          </cell>
          <cell r="U57">
            <v>5</v>
          </cell>
          <cell r="W57" t="str">
            <v>11 NO SE DILIGENCIA INFORMACIÓN PARA ESTE FORMULARIO EN ESTE PERÍODO DE REPORTE</v>
          </cell>
          <cell r="X57" t="str">
            <v>MASCULINO</v>
          </cell>
          <cell r="Y57" t="str">
            <v>Valle del Cauca</v>
          </cell>
          <cell r="Z57" t="str">
            <v>Santiago de Cali</v>
          </cell>
          <cell r="AA57" t="str">
            <v>DAIVER</v>
          </cell>
          <cell r="AB57" t="str">
            <v>LEANDRO</v>
          </cell>
          <cell r="AC57" t="str">
            <v>MAMIAN</v>
          </cell>
          <cell r="AD57" t="str">
            <v>QUINAYAS</v>
          </cell>
          <cell r="AE57" t="str">
            <v>SI</v>
          </cell>
          <cell r="AF57" t="str">
            <v>1 PÓLIZA</v>
          </cell>
          <cell r="AG57" t="str">
            <v>12 SEGUROS DEL ESTADO</v>
          </cell>
          <cell r="AH57" t="str">
            <v>2 CUMPLIMIENTO</v>
          </cell>
          <cell r="AI57">
            <v>46035</v>
          </cell>
          <cell r="AJ57" t="str">
            <v>45-46-101034488</v>
          </cell>
          <cell r="AK57" t="str">
            <v>GLORIA TERESITA SERNA ALZATE</v>
          </cell>
          <cell r="AL57" t="str">
            <v>DTPA</v>
          </cell>
          <cell r="AM57" t="str">
            <v>2 SUPERVISOR</v>
          </cell>
          <cell r="AN57" t="str">
            <v>3 CÉDULA DE CIUDADANÍA</v>
          </cell>
          <cell r="AO57">
            <v>25292225</v>
          </cell>
          <cell r="AP57" t="str">
            <v>CAROL JOHANNA ORTEGA SANCHEZ</v>
          </cell>
          <cell r="AQ57">
            <v>300</v>
          </cell>
          <cell r="AZ57">
            <v>46035</v>
          </cell>
          <cell r="BA57">
            <v>46035</v>
          </cell>
          <cell r="BB57">
            <v>46338</v>
          </cell>
          <cell r="BL57" t="str">
            <v>2026753501900019E</v>
          </cell>
          <cell r="BM57">
            <v>43270000</v>
          </cell>
          <cell r="BN57" t="str">
            <v>DIANA PATRICIA GUERRERO</v>
          </cell>
          <cell r="BO57" t="str">
            <v xml:space="preserve">https://community.secop.gov.co/Public/Tendering/ContractNoticePhases/View?PPI=CO1.PPI.44622144&amp;isFromPublicArea=True&amp;isModal=False </v>
          </cell>
          <cell r="BP57" t="str">
            <v>VIGENTE</v>
          </cell>
          <cell r="BR57" t="str">
            <v xml:space="preserve">https://community.secop.gov.co/Public/Tendering/ContractDetailView/Index?UniqueIdentifier=CO1.PCCNTR.8849365 </v>
          </cell>
          <cell r="BS57" t="str">
            <v>DAIVER.MAMIAN</v>
          </cell>
          <cell r="BT57" t="str">
            <v>@parquesnacionales.gov.co</v>
          </cell>
          <cell r="BU57" t="str">
            <v>daivermamian@hotmail.com</v>
          </cell>
          <cell r="BV57" t="str">
            <v>PROFESIONAL</v>
          </cell>
          <cell r="CB57">
            <v>2596200</v>
          </cell>
          <cell r="CC57">
            <v>4327000</v>
          </cell>
          <cell r="CD57">
            <v>4327000</v>
          </cell>
          <cell r="CE57">
            <v>4327000</v>
          </cell>
          <cell r="CF57">
            <v>4327000</v>
          </cell>
          <cell r="CG57">
            <v>4327000</v>
          </cell>
          <cell r="CH57">
            <v>4327000</v>
          </cell>
          <cell r="CI57">
            <v>4327000</v>
          </cell>
          <cell r="CJ57">
            <v>4327000</v>
          </cell>
          <cell r="CK57">
            <v>4327000</v>
          </cell>
          <cell r="CL57">
            <v>1730800</v>
          </cell>
          <cell r="CN57">
            <v>0</v>
          </cell>
        </row>
        <row r="58">
          <cell r="A58" t="str">
            <v>CD-DTPA-056-2026</v>
          </cell>
          <cell r="B58" t="str">
            <v>1 FONAM</v>
          </cell>
          <cell r="C58" t="str">
            <v>CPS-DTPA-056-2026</v>
          </cell>
          <cell r="D58" t="str">
            <v>NATALIA MAFLA RAMÍREZ</v>
          </cell>
          <cell r="E58">
            <v>46035</v>
          </cell>
          <cell r="F58" t="str">
            <v>DP00-3202032-1-034 Prestar servicios profesionales con plena autonomía técnica y administrativa en la Dirección Territorial Pacífico para el desarrollo de las acciones de implementación del proceso sancionatorio de Autoridad Ambiental, en el marco de la conservación de la diversidad biológica de las áreas protegidas del SINAP nacional.</v>
          </cell>
          <cell r="G58" t="str">
            <v>PROFESIONAL</v>
          </cell>
          <cell r="H58" t="str">
            <v>2 CONTRATACIÓN DIRECTA</v>
          </cell>
          <cell r="I58" t="str">
            <v>14 PRESTACIÓN DE SERVICIOS</v>
          </cell>
          <cell r="J58" t="str">
            <v>N/A</v>
          </cell>
          <cell r="K58">
            <v>80111600</v>
          </cell>
          <cell r="L58">
            <v>1426</v>
          </cell>
          <cell r="M58">
            <v>2226</v>
          </cell>
          <cell r="N58">
            <v>46035</v>
          </cell>
          <cell r="O58">
            <v>6540000</v>
          </cell>
          <cell r="P58">
            <v>51884000</v>
          </cell>
          <cell r="Q58" t="str">
            <v>CINCUENTA Y UN MILLONES OCHOCIENTOS OCHENTA Y CUATRO MIL PESOS M/CTE</v>
          </cell>
          <cell r="R58" t="str">
            <v>1 PERSONA NATURAL</v>
          </cell>
          <cell r="S58" t="str">
            <v>3 CÉDULA DE CIUDADANÍA</v>
          </cell>
          <cell r="T58">
            <v>1151948822</v>
          </cell>
          <cell r="U58">
            <v>6</v>
          </cell>
          <cell r="W58" t="str">
            <v>11 NO SE DILIGENCIA INFORMACIÓN PARA ESTE FORMULARIO EN ESTE PERÍODO DE REPORTE</v>
          </cell>
          <cell r="X58" t="str">
            <v>FEMENINO</v>
          </cell>
          <cell r="Y58" t="str">
            <v>Valle del Cauca</v>
          </cell>
          <cell r="Z58" t="str">
            <v>Santiago de Cali</v>
          </cell>
          <cell r="AA58" t="str">
            <v>NATALIA</v>
          </cell>
          <cell r="AC58" t="str">
            <v>MAFLA</v>
          </cell>
          <cell r="AD58" t="str">
            <v>RAMÍREZ</v>
          </cell>
          <cell r="AE58" t="str">
            <v>SI</v>
          </cell>
          <cell r="AF58" t="str">
            <v>1 PÓLIZA</v>
          </cell>
          <cell r="AG58" t="str">
            <v>12 SEGUROS DEL ESTADO</v>
          </cell>
          <cell r="AH58" t="str">
            <v>2 CUMPLIMIENTO</v>
          </cell>
          <cell r="AI58">
            <v>46035</v>
          </cell>
          <cell r="AJ58" t="str">
            <v>45-46-101034493</v>
          </cell>
          <cell r="AK58" t="str">
            <v>GLORIA TERESITA SERNA ALZATE</v>
          </cell>
          <cell r="AL58" t="str">
            <v>DTPA</v>
          </cell>
          <cell r="AM58" t="str">
            <v>2 SUPERVISOR</v>
          </cell>
          <cell r="AN58" t="str">
            <v>3 CÉDULA DE CIUDADANÍA</v>
          </cell>
          <cell r="AO58">
            <v>25292225</v>
          </cell>
          <cell r="AP58" t="str">
            <v>CAROL JOHANNA ORTEGA SANCHEZ</v>
          </cell>
          <cell r="AQ58">
            <v>238</v>
          </cell>
          <cell r="AZ58">
            <v>46035</v>
          </cell>
          <cell r="BA58">
            <v>46035</v>
          </cell>
          <cell r="BB58">
            <v>46275</v>
          </cell>
          <cell r="BL58" t="str">
            <v>2026753501900020E</v>
          </cell>
          <cell r="BM58">
            <v>51884000</v>
          </cell>
          <cell r="BN58" t="str">
            <v>DIANA PATRICIA GUERRERO</v>
          </cell>
          <cell r="BO58" t="str">
            <v xml:space="preserve">https://community.secop.gov.co/Public/Tendering/ContractNoticePhases/View?PPI=CO1.PPI.44625398&amp;isFromPublicArea=True&amp;isModal=False </v>
          </cell>
          <cell r="BP58" t="str">
            <v>VIGENTE</v>
          </cell>
          <cell r="BR58" t="str">
            <v xml:space="preserve">https://community.secop.gov.co/Public/Tendering/ContractDetailView/Index?UniqueIdentifier=CO1.PCCNTR.8849539 </v>
          </cell>
          <cell r="BS58" t="str">
            <v>NATALIA.MAFLA</v>
          </cell>
          <cell r="BT58" t="str">
            <v>@parquesnacionales.gov.co</v>
          </cell>
          <cell r="BU58" t="str">
            <v>gestionjuridica.dtpa@parquesnacionales.gov.co</v>
          </cell>
          <cell r="BV58" t="str">
            <v>OPERARIO</v>
          </cell>
          <cell r="CB58">
            <v>3924000</v>
          </cell>
          <cell r="CC58">
            <v>6540000</v>
          </cell>
          <cell r="CD58">
            <v>6540000</v>
          </cell>
          <cell r="CE58">
            <v>6540000</v>
          </cell>
          <cell r="CF58">
            <v>6540000</v>
          </cell>
          <cell r="CG58">
            <v>6540000</v>
          </cell>
          <cell r="CH58">
            <v>6540000</v>
          </cell>
          <cell r="CI58">
            <v>6540000</v>
          </cell>
          <cell r="CJ58">
            <v>2180000</v>
          </cell>
          <cell r="CN58">
            <v>0</v>
          </cell>
        </row>
        <row r="59">
          <cell r="A59" t="str">
            <v>CD-DTPA-057-2026</v>
          </cell>
          <cell r="B59" t="str">
            <v>2 NACION</v>
          </cell>
          <cell r="C59" t="str">
            <v>CPS-DTPA-057-2026</v>
          </cell>
          <cell r="D59" t="str">
            <v>CARLOS ALBERTO RENGIFO PAREDES</v>
          </cell>
          <cell r="E59">
            <v>46035</v>
          </cell>
          <cell r="F59" t="str">
            <v>DP08-3202032-1-005 Prestar servicios de apoyo a la gestión con plena autonomía técnica y administrativa en el PNN Sanquianga para adelantar las actividades operativas de prevención, vigilancia y control en las zonas de mayor presión, en el marco de la conservación de la diversidad biológica de las áreas protegidas que integran el SINAP nacional.</v>
          </cell>
          <cell r="G59" t="str">
            <v>APOYO A LA GESTIÓN</v>
          </cell>
          <cell r="H59" t="str">
            <v>2 CONTRATACIÓN DIRECTA</v>
          </cell>
          <cell r="I59" t="str">
            <v>14 PRESTACIÓN DE SERVICIOS</v>
          </cell>
          <cell r="J59" t="str">
            <v>N/A</v>
          </cell>
          <cell r="K59">
            <v>80111600</v>
          </cell>
          <cell r="L59">
            <v>526</v>
          </cell>
          <cell r="M59">
            <v>4826</v>
          </cell>
          <cell r="N59">
            <v>46035</v>
          </cell>
          <cell r="O59">
            <v>2293000</v>
          </cell>
          <cell r="P59">
            <v>21172033</v>
          </cell>
          <cell r="Q59" t="str">
            <v>VEINTIÚN MILLONES CIENTO SETENTA Y DOS MIL TREINTA Y TRES PESOS M/CTE</v>
          </cell>
          <cell r="R59" t="str">
            <v>1 PERSONA NATURAL</v>
          </cell>
          <cell r="S59" t="str">
            <v>3 CÉDULA DE CIUDADANÍA</v>
          </cell>
          <cell r="T59">
            <v>14474574</v>
          </cell>
          <cell r="U59">
            <v>0</v>
          </cell>
          <cell r="W59" t="str">
            <v>11 NO SE DILIGENCIA INFORMACIÓN PARA ESTE FORMULARIO EN ESTE PERÍODO DE REPORTE</v>
          </cell>
          <cell r="X59" t="str">
            <v>MASCULINO</v>
          </cell>
          <cell r="Y59" t="str">
            <v>Nariño</v>
          </cell>
          <cell r="Z59" t="str">
            <v>El Charco</v>
          </cell>
          <cell r="AA59" t="str">
            <v>CARLOS</v>
          </cell>
          <cell r="AB59" t="str">
            <v>ALBERTO</v>
          </cell>
          <cell r="AC59" t="str">
            <v>RENGIFO</v>
          </cell>
          <cell r="AD59" t="str">
            <v>PAREDES</v>
          </cell>
          <cell r="AE59" t="str">
            <v>NO</v>
          </cell>
          <cell r="AF59" t="str">
            <v>6 NO CONSTITUYÓ GARANTÍAS</v>
          </cell>
          <cell r="AG59" t="str">
            <v>N-A</v>
          </cell>
          <cell r="AH59" t="str">
            <v>N-A</v>
          </cell>
          <cell r="AK59" t="str">
            <v>GLORIA TERESITA SERNA ALZATE</v>
          </cell>
          <cell r="AL59" t="str">
            <v>PNN SANQUIANGA</v>
          </cell>
          <cell r="AM59" t="str">
            <v>2 SUPERVISOR</v>
          </cell>
          <cell r="AN59" t="str">
            <v>3 CÉDULA DE CIUDADANÍA</v>
          </cell>
          <cell r="AO59">
            <v>16279020</v>
          </cell>
          <cell r="AP59" t="str">
            <v>GUSTAVO ADOLFO MAYOR A</v>
          </cell>
          <cell r="AQ59">
            <v>277</v>
          </cell>
          <cell r="AZ59" t="str">
            <v>N/A</v>
          </cell>
          <cell r="BA59">
            <v>46035</v>
          </cell>
          <cell r="BB59">
            <v>46313</v>
          </cell>
          <cell r="BL59" t="str">
            <v>2026753501000036E</v>
          </cell>
          <cell r="BM59">
            <v>21172033</v>
          </cell>
          <cell r="BN59" t="str">
            <v>STEPHANIE ANDREA RODRÍGUEZ VALENCIA</v>
          </cell>
          <cell r="BO59" t="str">
            <v xml:space="preserve">https://community.secop.gov.co/Public/Tendering/ContractNoticePhases/View?PPI=CO1.PPI.44653905&amp;isFromPublicArea=True&amp;isModal=False </v>
          </cell>
          <cell r="BP59" t="str">
            <v>VIGENTE</v>
          </cell>
          <cell r="BR59" t="str">
            <v xml:space="preserve">https://community.secop.gov.co/Public/Tendering/ContractDetailView/Index?UniqueIdentifier=CO1.PCCNTR.8848996 </v>
          </cell>
          <cell r="BS59" t="str">
            <v>CARLOS.RENGIFO</v>
          </cell>
          <cell r="BT59" t="str">
            <v>@parquesnacionales.gov.co</v>
          </cell>
          <cell r="BU59" t="str">
            <v>albertorp574@gmail.com</v>
          </cell>
          <cell r="BV59" t="str">
            <v>PROFESIONAL</v>
          </cell>
          <cell r="CB59">
            <v>1375800</v>
          </cell>
          <cell r="CC59">
            <v>2293000</v>
          </cell>
          <cell r="CD59">
            <v>2293000</v>
          </cell>
          <cell r="CE59">
            <v>2293000</v>
          </cell>
          <cell r="CF59">
            <v>2293000</v>
          </cell>
          <cell r="CG59">
            <v>2293000</v>
          </cell>
          <cell r="CH59">
            <v>2293000</v>
          </cell>
          <cell r="CI59">
            <v>2293000</v>
          </cell>
          <cell r="CJ59">
            <v>2293000</v>
          </cell>
          <cell r="CK59">
            <v>1452233</v>
          </cell>
          <cell r="CN59">
            <v>0</v>
          </cell>
        </row>
        <row r="60">
          <cell r="A60" t="str">
            <v>CD-DTPA-058-2026</v>
          </cell>
          <cell r="B60" t="str">
            <v>2 NACION</v>
          </cell>
          <cell r="C60" t="str">
            <v>CPS-DTPA-058-2026</v>
          </cell>
          <cell r="D60" t="str">
            <v>YURY LORENA PEÑA GONZALEZ</v>
          </cell>
          <cell r="E60">
            <v>46035</v>
          </cell>
          <cell r="F60" t="str">
            <v>DP00-3202008-15-019 Prestar servicios profesionales con plena autonomía técnica y administrativa en Dirección Territorial Pacífico en la realización de actividades de planeación estratégica en el marco de la conservación de la diversidad biológica de las áreas protegidas del SINAP nacional.</v>
          </cell>
          <cell r="G60" t="str">
            <v>PROFESIONAL</v>
          </cell>
          <cell r="H60" t="str">
            <v>2 CONTRATACIÓN DIRECTA</v>
          </cell>
          <cell r="I60" t="str">
            <v>14 PRESTACIÓN DE SERVICIOS</v>
          </cell>
          <cell r="J60" t="str">
            <v>N/A</v>
          </cell>
          <cell r="K60">
            <v>80111600</v>
          </cell>
          <cell r="L60">
            <v>126</v>
          </cell>
          <cell r="M60">
            <v>4226</v>
          </cell>
          <cell r="N60">
            <v>46035</v>
          </cell>
          <cell r="O60">
            <v>7225000</v>
          </cell>
          <cell r="P60">
            <v>79475000</v>
          </cell>
          <cell r="Q60" t="str">
            <v>SETENTA Y NUEVE MILLONES CUATROCIENTOS SETENTA Y CINCO MIL PESOS M/CTE</v>
          </cell>
          <cell r="R60" t="str">
            <v>1 PERSONA NATURAL</v>
          </cell>
          <cell r="S60" t="str">
            <v>3 CÉDULA DE CIUDADANÍA</v>
          </cell>
          <cell r="T60">
            <v>1117490766</v>
          </cell>
          <cell r="U60">
            <v>1</v>
          </cell>
          <cell r="W60" t="str">
            <v>11 NO SE DILIGENCIA INFORMACIÓN PARA ESTE FORMULARIO EN ESTE PERÍODO DE REPORTE</v>
          </cell>
          <cell r="X60" t="str">
            <v>FEMENINO</v>
          </cell>
          <cell r="Y60" t="str">
            <v>Caqueta</v>
          </cell>
          <cell r="Z60" t="str">
            <v>Florencia</v>
          </cell>
          <cell r="AA60" t="str">
            <v>YURY</v>
          </cell>
          <cell r="AB60" t="str">
            <v>LORENA</v>
          </cell>
          <cell r="AC60" t="str">
            <v>PEÑA</v>
          </cell>
          <cell r="AD60" t="str">
            <v>GONZALEZ</v>
          </cell>
          <cell r="AE60" t="str">
            <v>SI</v>
          </cell>
          <cell r="AF60" t="str">
            <v>1 PÓLIZA</v>
          </cell>
          <cell r="AG60" t="str">
            <v>12 SEGUROS DEL ESTADO</v>
          </cell>
          <cell r="AH60" t="str">
            <v>2 CUMPLIMIENTO</v>
          </cell>
          <cell r="AI60">
            <v>46035</v>
          </cell>
          <cell r="AJ60" t="str">
            <v>45-46-101034485</v>
          </cell>
          <cell r="AK60" t="str">
            <v>GLORIA TERESITA SERNA ALZATE</v>
          </cell>
          <cell r="AL60" t="str">
            <v>DTPA</v>
          </cell>
          <cell r="AM60" t="str">
            <v>2 SUPERVISOR</v>
          </cell>
          <cell r="AN60" t="str">
            <v>3 CÉDULA DE CIUDADANÍA</v>
          </cell>
          <cell r="AO60">
            <v>79307788</v>
          </cell>
          <cell r="AP60" t="str">
            <v>JUAN IVAN SANCHEZ BERNAL</v>
          </cell>
          <cell r="AQ60">
            <v>330</v>
          </cell>
          <cell r="AZ60">
            <v>46035</v>
          </cell>
          <cell r="BA60">
            <v>46035</v>
          </cell>
          <cell r="BB60">
            <v>46368</v>
          </cell>
          <cell r="BL60" t="str">
            <v>2026753501000037E</v>
          </cell>
          <cell r="BM60">
            <v>79475000</v>
          </cell>
          <cell r="BN60" t="str">
            <v>JULIANA ISABEL MONTES ROMERO</v>
          </cell>
          <cell r="BO60" t="str">
            <v xml:space="preserve">https://community.secop.gov.co/Public/Tendering/ContractNoticePhases/View?PPI=CO1.PPI.44632289&amp;isFromPublicArea=True&amp;isModal=False </v>
          </cell>
          <cell r="BP60" t="str">
            <v>VIGENTE</v>
          </cell>
          <cell r="BR60" t="str">
            <v xml:space="preserve">https://community.secop.gov.co/Public/Tendering/ContractDetailView/Index?UniqueIdentifier=CO1.PCCNTR.8849342 </v>
          </cell>
          <cell r="BS60" t="str">
            <v>LORENA.PENA</v>
          </cell>
          <cell r="BT60" t="str">
            <v>@parquesnacionales.gov.co</v>
          </cell>
          <cell r="BU60" t="str">
            <v>planeacion.dtpa@parquesnacionales.gov.co</v>
          </cell>
          <cell r="BV60" t="str">
            <v>PROFESIONAL</v>
          </cell>
          <cell r="CB60">
            <v>4335000</v>
          </cell>
          <cell r="CC60">
            <v>7225000</v>
          </cell>
          <cell r="CD60">
            <v>7225000</v>
          </cell>
          <cell r="CE60">
            <v>7225000</v>
          </cell>
          <cell r="CF60">
            <v>7225000</v>
          </cell>
          <cell r="CG60">
            <v>7225000</v>
          </cell>
          <cell r="CH60">
            <v>7225000</v>
          </cell>
          <cell r="CI60">
            <v>7225000</v>
          </cell>
          <cell r="CJ60">
            <v>7225000</v>
          </cell>
          <cell r="CK60">
            <v>7225000</v>
          </cell>
          <cell r="CL60">
            <v>7225000</v>
          </cell>
          <cell r="CM60">
            <v>2890000</v>
          </cell>
          <cell r="CN60">
            <v>0</v>
          </cell>
        </row>
        <row r="61">
          <cell r="A61" t="str">
            <v>CD-DTPA-059-2026</v>
          </cell>
          <cell r="B61" t="str">
            <v>2 NACION</v>
          </cell>
          <cell r="C61" t="str">
            <v>CPS-DTPA-059-2026</v>
          </cell>
          <cell r="D61" t="str">
            <v>MAICOL JHOJAN PAZ TORRES</v>
          </cell>
          <cell r="E61">
            <v>46035</v>
          </cell>
          <cell r="F61" t="str">
            <v>DP08-3202032-1-007 Prestar servicios de apoyo a la gestión con plena autonomía técnica y administrativa en el PNN Sanquianga para adelantar las actividades operativas de prevención, vigilancia y control en las zonas de mayor presión, en el marco de la conservación de la diversidad biológica de las áreas protegidas que integran el SINAP nacional.</v>
          </cell>
          <cell r="G61" t="str">
            <v>APOYO A LA GESTIÓN</v>
          </cell>
          <cell r="H61" t="str">
            <v>2 CONTRATACIÓN DIRECTA</v>
          </cell>
          <cell r="I61" t="str">
            <v>14 PRESTACIÓN DE SERVICIOS</v>
          </cell>
          <cell r="J61" t="str">
            <v>N/A</v>
          </cell>
          <cell r="K61">
            <v>80111600</v>
          </cell>
          <cell r="L61">
            <v>526</v>
          </cell>
          <cell r="M61">
            <v>4726</v>
          </cell>
          <cell r="N61">
            <v>46035</v>
          </cell>
          <cell r="O61">
            <v>2293000</v>
          </cell>
          <cell r="P61">
            <v>21172033</v>
          </cell>
          <cell r="Q61" t="str">
            <v>VEINTIÚN MILLONES CIENTO SETENTA Y DOS MIL TREINTA Y TRES PESOS M/CTE</v>
          </cell>
          <cell r="R61" t="str">
            <v>1 PERSONA NATURAL</v>
          </cell>
          <cell r="S61" t="str">
            <v>3 CÉDULA DE CIUDADANÍA</v>
          </cell>
          <cell r="T61">
            <v>1193563296</v>
          </cell>
          <cell r="U61">
            <v>0</v>
          </cell>
          <cell r="W61" t="str">
            <v>11 NO SE DILIGENCIA INFORMACIÓN PARA ESTE FORMULARIO EN ESTE PERÍODO DE REPORTE</v>
          </cell>
          <cell r="X61" t="str">
            <v>MASCULINO</v>
          </cell>
          <cell r="Y61" t="str">
            <v>Nariño</v>
          </cell>
          <cell r="Z61" t="str">
            <v>La Tola</v>
          </cell>
          <cell r="AA61" t="str">
            <v>MAICOL</v>
          </cell>
          <cell r="AB61" t="str">
            <v>JHOJAN</v>
          </cell>
          <cell r="AC61" t="str">
            <v>PAZ</v>
          </cell>
          <cell r="AD61" t="str">
            <v>TORRES</v>
          </cell>
          <cell r="AE61" t="str">
            <v>NO</v>
          </cell>
          <cell r="AF61" t="str">
            <v>6 NO CONSTITUYÓ GARANTÍAS</v>
          </cell>
          <cell r="AG61" t="str">
            <v>N-A</v>
          </cell>
          <cell r="AH61" t="str">
            <v>N-A</v>
          </cell>
          <cell r="AK61" t="str">
            <v>GLORIA TERESITA SERNA ALZATE</v>
          </cell>
          <cell r="AL61" t="str">
            <v>PNN SANQUIANGA</v>
          </cell>
          <cell r="AM61" t="str">
            <v>2 SUPERVISOR</v>
          </cell>
          <cell r="AN61" t="str">
            <v>3 CÉDULA DE CIUDADANÍA</v>
          </cell>
          <cell r="AO61">
            <v>16279020</v>
          </cell>
          <cell r="AP61" t="str">
            <v>GUSTAVO ADOLFO MAYOR A</v>
          </cell>
          <cell r="AQ61">
            <v>277</v>
          </cell>
          <cell r="AZ61" t="str">
            <v>N/A</v>
          </cell>
          <cell r="BA61">
            <v>46035</v>
          </cell>
          <cell r="BB61">
            <v>46313</v>
          </cell>
          <cell r="BL61" t="str">
            <v>2026753501000038E</v>
          </cell>
          <cell r="BM61">
            <v>21172033</v>
          </cell>
          <cell r="BN61" t="str">
            <v>STEPHANIE ANDREA RODRÍGUEZ VALENCIA</v>
          </cell>
          <cell r="BO61" t="str">
            <v xml:space="preserve">https://community.secop.gov.co/Public/Tendering/ContractNoticePhases/View?PPI=CO1.PPI.44653936&amp;isFromPublicArea=True&amp;isModal=False </v>
          </cell>
          <cell r="BP61" t="str">
            <v>VIGENTE</v>
          </cell>
          <cell r="BR61" t="str">
            <v xml:space="preserve">https://community.secop.gov.co/Public/Tendering/ContractDetailView/Index?UniqueIdentifier=CO1.PCCNTR.8849250 </v>
          </cell>
          <cell r="BS61" t="str">
            <v>MAICOL.TORRES</v>
          </cell>
          <cell r="BT61" t="str">
            <v>@parquesnacionales.gov.co</v>
          </cell>
          <cell r="BU61" t="str">
            <v>pazmaicol2602@gmail.com</v>
          </cell>
          <cell r="BV61" t="str">
            <v>OPERARIO</v>
          </cell>
          <cell r="CB61">
            <v>1375800</v>
          </cell>
          <cell r="CC61">
            <v>2293000</v>
          </cell>
          <cell r="CD61">
            <v>2293000</v>
          </cell>
          <cell r="CE61">
            <v>2293000</v>
          </cell>
          <cell r="CF61">
            <v>2293000</v>
          </cell>
          <cell r="CG61">
            <v>2293000</v>
          </cell>
          <cell r="CH61">
            <v>2293000</v>
          </cell>
          <cell r="CI61">
            <v>2293000</v>
          </cell>
          <cell r="CJ61">
            <v>2293000</v>
          </cell>
          <cell r="CK61">
            <v>1452233</v>
          </cell>
          <cell r="CN61">
            <v>0</v>
          </cell>
        </row>
        <row r="62">
          <cell r="A62" t="str">
            <v>CD-DTPA-060-2026</v>
          </cell>
          <cell r="B62" t="str">
            <v>1 FONAM</v>
          </cell>
          <cell r="C62" t="str">
            <v>CPS-DTPA-060-2026</v>
          </cell>
          <cell r="D62" t="str">
            <v>STEFANY FLOREZ HURTADO</v>
          </cell>
          <cell r="E62">
            <v>46035</v>
          </cell>
          <cell r="F62" t="str">
            <v>DP00-3202008-15-013Prestar servicios de apoyo a la gestión con plena autonomía técnica y administrativa en la Dirección Territorial Pacifico, para la organización, control, conservación documental y diligenciamiento de instrumentos o herramientas archivísticas en coherencia con el Proceso Gestión Documental de la entidad en el marco de la conservación de la diversidad biológica de las áreas protegidas del SINAP nacional</v>
          </cell>
          <cell r="G62" t="str">
            <v>APOYO A LA GESTIÓN</v>
          </cell>
          <cell r="H62" t="str">
            <v>2 CONTRATACIÓN DIRECTA</v>
          </cell>
          <cell r="I62" t="str">
            <v>14 PRESTACIÓN DE SERVICIOS</v>
          </cell>
          <cell r="J62" t="str">
            <v>N/A</v>
          </cell>
          <cell r="K62">
            <v>80111600</v>
          </cell>
          <cell r="L62">
            <v>126</v>
          </cell>
          <cell r="M62">
            <v>1626</v>
          </cell>
          <cell r="N62">
            <v>46035</v>
          </cell>
          <cell r="O62">
            <v>3782000</v>
          </cell>
          <cell r="P62">
            <v>41602000</v>
          </cell>
          <cell r="Q62" t="str">
            <v>CUARENTA Y UN MILLONES SEISCIENTOS DOS MIL PESOS M/CTE</v>
          </cell>
          <cell r="R62" t="str">
            <v>1 PERSONA NATURAL</v>
          </cell>
          <cell r="S62" t="str">
            <v>3 CÉDULA DE CIUDADANÍA</v>
          </cell>
          <cell r="T62">
            <v>1143852029</v>
          </cell>
          <cell r="U62">
            <v>9</v>
          </cell>
          <cell r="W62" t="str">
            <v>11 NO SE DILIGENCIA INFORMACIÓN PARA ESTE FORMULARIO EN ESTE PERÍODO DE REPORTE</v>
          </cell>
          <cell r="X62" t="str">
            <v>FEMENINO</v>
          </cell>
          <cell r="Y62" t="str">
            <v>Valle del Cauca</v>
          </cell>
          <cell r="Z62" t="str">
            <v>Santiago de Cali</v>
          </cell>
          <cell r="AA62" t="str">
            <v>STEFANY</v>
          </cell>
          <cell r="AC62" t="str">
            <v>FLOREZ</v>
          </cell>
          <cell r="AD62" t="str">
            <v>HURTADO</v>
          </cell>
          <cell r="AE62" t="str">
            <v>NO</v>
          </cell>
          <cell r="AF62" t="str">
            <v>6 NO CONSTITUYÓ GARANTÍAS</v>
          </cell>
          <cell r="AG62" t="str">
            <v>N-A</v>
          </cell>
          <cell r="AH62" t="str">
            <v>N-A</v>
          </cell>
          <cell r="AK62" t="str">
            <v>GLORIA TERESITA SERNA ALZATE</v>
          </cell>
          <cell r="AL62" t="str">
            <v>DTPA</v>
          </cell>
          <cell r="AM62" t="str">
            <v>2 SUPERVISOR</v>
          </cell>
          <cell r="AN62" t="str">
            <v>3 CÉDULA DE CIUDADANÍA</v>
          </cell>
          <cell r="AO62">
            <v>1130620729</v>
          </cell>
          <cell r="AP62" t="str">
            <v>SANDRA MILENA TORO IDARRAGA</v>
          </cell>
          <cell r="AQ62">
            <v>330</v>
          </cell>
          <cell r="AZ62" t="str">
            <v>N/A</v>
          </cell>
          <cell r="BA62">
            <v>46035</v>
          </cell>
          <cell r="BB62">
            <v>46368</v>
          </cell>
          <cell r="BL62" t="str">
            <v>2026753501900021E</v>
          </cell>
          <cell r="BM62">
            <v>41602000</v>
          </cell>
          <cell r="BN62" t="str">
            <v>JULIANA ISABEL MONTES ROMERO</v>
          </cell>
          <cell r="BO62" t="str">
            <v xml:space="preserve">https://community.secop.gov.co/Public/Tendering/ContractNoticePhases/View?PPI=CO1.PPI.44632993&amp;isFromPublicArea=True&amp;isModal=False </v>
          </cell>
          <cell r="BP62" t="str">
            <v>VIGENTE</v>
          </cell>
          <cell r="BR62" t="str">
            <v xml:space="preserve">https://community.secop.gov.co/Public/Tendering/ContractDetailView/Index?UniqueIdentifier=CO1.PCCNTR.8849514 </v>
          </cell>
          <cell r="BS62" t="str">
            <v>STEFANY.FLOREZ</v>
          </cell>
          <cell r="BT62" t="str">
            <v>@parquesnacionales.gov.co</v>
          </cell>
          <cell r="BU62" t="str">
            <v>centro.documentaciondtpa@parquesnacionales.gov.co</v>
          </cell>
          <cell r="BV62" t="str">
            <v>TECNOLOGO</v>
          </cell>
          <cell r="CB62">
            <v>2269200</v>
          </cell>
          <cell r="CC62">
            <v>3782000</v>
          </cell>
          <cell r="CD62">
            <v>3782000</v>
          </cell>
          <cell r="CE62">
            <v>3782000</v>
          </cell>
          <cell r="CF62">
            <v>3782000</v>
          </cell>
          <cell r="CG62">
            <v>3782000</v>
          </cell>
          <cell r="CH62">
            <v>3782000</v>
          </cell>
          <cell r="CI62">
            <v>3782000</v>
          </cell>
          <cell r="CJ62">
            <v>3782000</v>
          </cell>
          <cell r="CK62">
            <v>3782000</v>
          </cell>
          <cell r="CL62">
            <v>3782000</v>
          </cell>
          <cell r="CM62">
            <v>1512800</v>
          </cell>
          <cell r="CN62">
            <v>0</v>
          </cell>
        </row>
        <row r="63">
          <cell r="A63" t="str">
            <v>CD-DTPA-061-2026</v>
          </cell>
          <cell r="B63" t="str">
            <v>2 NACION</v>
          </cell>
          <cell r="C63" t="str">
            <v>CPS-DTPA-061-2026</v>
          </cell>
          <cell r="D63" t="str">
            <v>ZULAY QUINTO VALOYES</v>
          </cell>
          <cell r="E63">
            <v>46035</v>
          </cell>
          <cell r="F63" t="str">
            <v>DP10-3202052-8-014 Prestar servicios profesionales con plena autonomía técnica y administrativa en el PNN Utría para el monitoreo de los valores objeto de conservación a priorizar y el acompañamiento de investigaciones que proporcionen insumos para el manejo, en el marco de la conservación de la diversidad biológica de las áreas protegidas del SINAP a nivel nacional</v>
          </cell>
          <cell r="G63" t="str">
            <v>PROFESIONAL</v>
          </cell>
          <cell r="H63" t="str">
            <v>2 CONTRATACIÓN DIRECTA</v>
          </cell>
          <cell r="I63" t="str">
            <v>14 PRESTACIÓN DE SERVICIOS</v>
          </cell>
          <cell r="J63" t="str">
            <v>N/A</v>
          </cell>
          <cell r="K63">
            <v>80111600</v>
          </cell>
          <cell r="L63">
            <v>326</v>
          </cell>
          <cell r="M63">
            <v>5826</v>
          </cell>
          <cell r="N63">
            <v>46035</v>
          </cell>
          <cell r="O63">
            <v>5260000</v>
          </cell>
          <cell r="P63">
            <v>50846667</v>
          </cell>
          <cell r="Q63" t="str">
            <v>CINCUENTA MILLONES OCHOCIENTOS CUARENTA Y SEIS MIL SEISCIENTOS SESENTA Y SIETE PESOS M/CTE</v>
          </cell>
          <cell r="R63" t="str">
            <v>1 PERSONA NATURAL</v>
          </cell>
          <cell r="S63" t="str">
            <v>3 CÉDULA DE CIUDADANÍA</v>
          </cell>
          <cell r="T63">
            <v>1077422929</v>
          </cell>
          <cell r="U63">
            <v>9</v>
          </cell>
          <cell r="W63" t="str">
            <v>11 NO SE DILIGENCIA INFORMACIÓN PARA ESTE FORMULARIO EN ESTE PERÍODO DE REPORTE</v>
          </cell>
          <cell r="X63" t="str">
            <v>FEMENINO</v>
          </cell>
          <cell r="Y63" t="str">
            <v>Chocó</v>
          </cell>
          <cell r="Z63" t="str">
            <v>Quibdo</v>
          </cell>
          <cell r="AA63" t="str">
            <v>ZULAY</v>
          </cell>
          <cell r="AC63" t="str">
            <v>QUINTO</v>
          </cell>
          <cell r="AD63" t="str">
            <v>VALOYES</v>
          </cell>
          <cell r="AE63" t="str">
            <v>SI</v>
          </cell>
          <cell r="AF63" t="str">
            <v>1 PÓLIZA</v>
          </cell>
          <cell r="AG63" t="str">
            <v>12 SEGUROS DEL ESTADO</v>
          </cell>
          <cell r="AH63" t="str">
            <v>2 CUMPLIMIENTO</v>
          </cell>
          <cell r="AI63">
            <v>46035</v>
          </cell>
          <cell r="AJ63" t="str">
            <v>45-46-101034494</v>
          </cell>
          <cell r="AK63" t="str">
            <v>GLORIA TERESITA SERNA ALZATE</v>
          </cell>
          <cell r="AL63" t="str">
            <v>PNN UTRÍA</v>
          </cell>
          <cell r="AM63" t="str">
            <v>2 SUPERVISOR</v>
          </cell>
          <cell r="AN63" t="str">
            <v>3 CÉDULA DE CIUDADANÍA</v>
          </cell>
          <cell r="AO63">
            <v>66848955</v>
          </cell>
          <cell r="AP63" t="str">
            <v>MARIA XIMENA ZORRILLA A.</v>
          </cell>
          <cell r="AQ63">
            <v>290</v>
          </cell>
          <cell r="AZ63">
            <v>46035</v>
          </cell>
          <cell r="BA63">
            <v>46035</v>
          </cell>
          <cell r="BB63">
            <v>46328</v>
          </cell>
          <cell r="BL63" t="str">
            <v>2026753501000039E</v>
          </cell>
          <cell r="BM63">
            <v>50846667</v>
          </cell>
          <cell r="BN63" t="str">
            <v>JULIANA ISABEL MONTES ROMERO</v>
          </cell>
          <cell r="BO63" t="str">
            <v xml:space="preserve">https://community.secop.gov.co/Public/Tendering/ContractNoticePhases/View?PPI=CO1.PPI.44634208&amp;isFromPublicArea=True&amp;isModal=False </v>
          </cell>
          <cell r="BP63" t="str">
            <v>VIGENTE</v>
          </cell>
          <cell r="BR63" t="str">
            <v xml:space="preserve">https://community.secop.gov.co/Public/Tendering/ContractDetailView/Index?UniqueIdentifier=CO1.PCCNTR.8849533 </v>
          </cell>
          <cell r="BS63" t="str">
            <v>ZULAY.QUINTO</v>
          </cell>
          <cell r="BT63" t="str">
            <v>@parquesnacionales.gov.co</v>
          </cell>
          <cell r="BU63" t="str">
            <v>monitoreo.utria@parquesnacionales.gov.co</v>
          </cell>
          <cell r="BV63" t="str">
            <v>PROFESIONAL</v>
          </cell>
          <cell r="CB63">
            <v>3156000</v>
          </cell>
          <cell r="CC63">
            <v>5260000</v>
          </cell>
          <cell r="CD63">
            <v>5260000</v>
          </cell>
          <cell r="CE63">
            <v>5260000</v>
          </cell>
          <cell r="CF63">
            <v>5260000</v>
          </cell>
          <cell r="CG63">
            <v>5260000</v>
          </cell>
          <cell r="CH63">
            <v>5260000</v>
          </cell>
          <cell r="CI63">
            <v>5260000</v>
          </cell>
          <cell r="CJ63">
            <v>5260000</v>
          </cell>
          <cell r="CK63">
            <v>5260000</v>
          </cell>
          <cell r="CL63">
            <v>350667</v>
          </cell>
          <cell r="CN63">
            <v>0</v>
          </cell>
        </row>
        <row r="64">
          <cell r="A64" t="str">
            <v>CD-DTPA-062-2026</v>
          </cell>
          <cell r="B64" t="str">
            <v>2 NACION</v>
          </cell>
          <cell r="C64" t="str">
            <v>CPS-DTPA-062-2026</v>
          </cell>
          <cell r="D64" t="str">
            <v>LANYS VANESSA VALOYES VALOIS</v>
          </cell>
          <cell r="E64">
            <v>46035</v>
          </cell>
          <cell r="F64" t="str">
            <v>DP10-3202008-9-016 Prestar servicios profesionales con plena autonomía técnica y administrativa en el PNN Utría para adelantar actividades requeridas en la articulación de las partes involucradas en los procesos de ejecución y seguimiento de las estrategias especiales de manejo en el marco de la conservación de diversidad biológica de las áreas protegidas del SINAP nacional.</v>
          </cell>
          <cell r="G64" t="str">
            <v>PROFESIONAL</v>
          </cell>
          <cell r="H64" t="str">
            <v>2 CONTRATACIÓN DIRECTA</v>
          </cell>
          <cell r="I64" t="str">
            <v>14 PRESTACIÓN DE SERVICIOS</v>
          </cell>
          <cell r="J64" t="str">
            <v>N/A</v>
          </cell>
          <cell r="K64">
            <v>80111600</v>
          </cell>
          <cell r="L64">
            <v>326</v>
          </cell>
          <cell r="M64">
            <v>5726</v>
          </cell>
          <cell r="N64">
            <v>46035</v>
          </cell>
          <cell r="O64">
            <v>5260000</v>
          </cell>
          <cell r="P64">
            <v>56282000</v>
          </cell>
          <cell r="Q64" t="str">
            <v>CINCUENTA Y SEIS MILLONES DOSCIENTOS OCHENTA Y DOS MIL PESOS M/CTE</v>
          </cell>
          <cell r="R64" t="str">
            <v>1 PERSONA NATURAL</v>
          </cell>
          <cell r="S64" t="str">
            <v>3 CÉDULA DE CIUDADANÍA</v>
          </cell>
          <cell r="T64">
            <v>26365367</v>
          </cell>
          <cell r="U64">
            <v>9</v>
          </cell>
          <cell r="W64" t="str">
            <v>11 NO SE DILIGENCIA INFORMACIÓN PARA ESTE FORMULARIO EN ESTE PERÍODO DE REPORTE</v>
          </cell>
          <cell r="X64" t="str">
            <v>FEMENINO</v>
          </cell>
          <cell r="Y64" t="str">
            <v>Chocó</v>
          </cell>
          <cell r="Z64" t="str">
            <v>Bahía Solano</v>
          </cell>
          <cell r="AA64" t="str">
            <v>LANYS</v>
          </cell>
          <cell r="AB64" t="str">
            <v>VANESSA</v>
          </cell>
          <cell r="AC64" t="str">
            <v>VALOYES</v>
          </cell>
          <cell r="AD64" t="str">
            <v>VALOIS</v>
          </cell>
          <cell r="AE64" t="str">
            <v>SI</v>
          </cell>
          <cell r="AF64" t="str">
            <v>1 PÓLIZA</v>
          </cell>
          <cell r="AG64" t="str">
            <v>12 SEGUROS DEL ESTADO</v>
          </cell>
          <cell r="AH64" t="str">
            <v>2 CUMPLIMIENTO</v>
          </cell>
          <cell r="AI64">
            <v>46035</v>
          </cell>
          <cell r="AJ64" t="str">
            <v>45-46-101034492</v>
          </cell>
          <cell r="AK64" t="str">
            <v>GLORIA TERESITA SERNA ALZATE</v>
          </cell>
          <cell r="AL64" t="str">
            <v>PNN UTRÍA</v>
          </cell>
          <cell r="AM64" t="str">
            <v>2 SUPERVISOR</v>
          </cell>
          <cell r="AN64" t="str">
            <v>3 CÉDULA DE CIUDADANÍA</v>
          </cell>
          <cell r="AO64">
            <v>66848955</v>
          </cell>
          <cell r="AP64" t="str">
            <v>MARIA XIMENA ZORRILLA A.</v>
          </cell>
          <cell r="AQ64">
            <v>321</v>
          </cell>
          <cell r="AZ64">
            <v>46035</v>
          </cell>
          <cell r="BA64">
            <v>46035</v>
          </cell>
          <cell r="BB64">
            <v>46359</v>
          </cell>
          <cell r="BL64" t="str">
            <v>2026753501000040E</v>
          </cell>
          <cell r="BM64">
            <v>56282000</v>
          </cell>
          <cell r="BN64" t="str">
            <v>JULIANA ISABEL MONTES ROMERO</v>
          </cell>
          <cell r="BO64" t="str">
            <v xml:space="preserve">https://community.secop.gov.co/Public/Tendering/ContractNoticePhases/View?PPI=CO1.PPI.44634636&amp;isFromPublicArea=True&amp;isModal=False </v>
          </cell>
          <cell r="BP64" t="str">
            <v>VIGENTE</v>
          </cell>
          <cell r="BR64" t="str">
            <v xml:space="preserve">https://community.secop.gov.co/Public/Tendering/ContractDetailView/Index?UniqueIdentifier=CO1.PCCNTR.8849398 </v>
          </cell>
          <cell r="BS64" t="str">
            <v>LANYS.VALOYES</v>
          </cell>
          <cell r="BT64" t="str">
            <v>@parquesnacionales.gov.co</v>
          </cell>
          <cell r="BU64" t="str">
            <v>estrategiasespeciales.utria@parquesnacionales.gov.co</v>
          </cell>
          <cell r="BV64" t="str">
            <v>PROFESIONAL</v>
          </cell>
          <cell r="CB64">
            <v>3156000</v>
          </cell>
          <cell r="CC64">
            <v>5260000</v>
          </cell>
          <cell r="CD64">
            <v>5260000</v>
          </cell>
          <cell r="CE64">
            <v>5260000</v>
          </cell>
          <cell r="CF64">
            <v>5260000</v>
          </cell>
          <cell r="CG64">
            <v>5260000</v>
          </cell>
          <cell r="CH64">
            <v>5260000</v>
          </cell>
          <cell r="CI64">
            <v>5260000</v>
          </cell>
          <cell r="CJ64">
            <v>5260000</v>
          </cell>
          <cell r="CK64">
            <v>5260000</v>
          </cell>
          <cell r="CL64">
            <v>5260000</v>
          </cell>
          <cell r="CM64">
            <v>526000</v>
          </cell>
          <cell r="CN64">
            <v>0</v>
          </cell>
        </row>
        <row r="65">
          <cell r="A65" t="str">
            <v>CD-DTPA-063-2026</v>
          </cell>
          <cell r="B65" t="str">
            <v>2 NACION</v>
          </cell>
          <cell r="C65" t="str">
            <v>CPS-DTPA-063-2026</v>
          </cell>
          <cell r="D65" t="str">
            <v>DORICEL OSORIO VIDAL</v>
          </cell>
          <cell r="E65">
            <v>46035</v>
          </cell>
          <cell r="F65" t="str">
            <v>DP07-3202056-5-002 - Prestar servicios profesionales, con plena autonomía técnica y administrativa, en el Parque Nacional Natural Munchique, orientados a implementar estrategias de comunicación y educación ambiental con los actores identificados, contribuyendo a la conservación en el marco de la conservación de diversidad biológica del Área Protegida del SINAP Nacional.</v>
          </cell>
          <cell r="G65" t="str">
            <v>PROFESIONAL</v>
          </cell>
          <cell r="H65" t="str">
            <v>2 CONTRATACIÓN DIRECTA</v>
          </cell>
          <cell r="I65" t="str">
            <v>14 PRESTACIÓN DE SERVICIOS</v>
          </cell>
          <cell r="J65" t="str">
            <v>N/A</v>
          </cell>
          <cell r="K65">
            <v>80111600</v>
          </cell>
          <cell r="L65">
            <v>426</v>
          </cell>
          <cell r="M65">
            <v>5326</v>
          </cell>
          <cell r="N65">
            <v>46035</v>
          </cell>
          <cell r="O65">
            <v>4327000</v>
          </cell>
          <cell r="P65">
            <v>47452767</v>
          </cell>
          <cell r="Q65" t="str">
            <v>CUARENTA Y SIETE MILLONES CUATROCIENTOS CINCUENTA Y DOS MIL SETECIENTOS SESENTA Y SIETE PESOS M/CTE</v>
          </cell>
          <cell r="R65" t="str">
            <v>1 PERSONA NATURAL</v>
          </cell>
          <cell r="S65" t="str">
            <v>3 CÉDULA DE CIUDADANÍA</v>
          </cell>
          <cell r="T65">
            <v>1061686800</v>
          </cell>
          <cell r="U65">
            <v>2</v>
          </cell>
          <cell r="W65" t="str">
            <v>11 NO SE DILIGENCIA INFORMACIÓN PARA ESTE FORMULARIO EN ESTE PERÍODO DE REPORTE</v>
          </cell>
          <cell r="X65" t="str">
            <v>FEMENINO</v>
          </cell>
          <cell r="Y65" t="str">
            <v>Cauca</v>
          </cell>
          <cell r="Z65" t="str">
            <v>Popayan</v>
          </cell>
          <cell r="AA65" t="str">
            <v>DORICEL</v>
          </cell>
          <cell r="AC65" t="str">
            <v>OSORIO</v>
          </cell>
          <cell r="AD65" t="str">
            <v>VIDAL</v>
          </cell>
          <cell r="AE65" t="str">
            <v>SI</v>
          </cell>
          <cell r="AF65" t="str">
            <v>1 PÓLIZA</v>
          </cell>
          <cell r="AG65" t="str">
            <v>12 SEGUROS DEL ESTADO</v>
          </cell>
          <cell r="AH65" t="str">
            <v>2 CUMPLIMIENTO</v>
          </cell>
          <cell r="AI65">
            <v>46035</v>
          </cell>
          <cell r="AJ65" t="str">
            <v>45-46-101034490</v>
          </cell>
          <cell r="AK65" t="str">
            <v>GLORIA TERESITA SERNA ALZATE</v>
          </cell>
          <cell r="AL65" t="str">
            <v>PNN MUNCHIQUE</v>
          </cell>
          <cell r="AM65" t="str">
            <v>2 SUPERVISOR</v>
          </cell>
          <cell r="AN65" t="str">
            <v>3 CÉDULA DE CIUDADANÍA</v>
          </cell>
          <cell r="AO65">
            <v>16738049</v>
          </cell>
          <cell r="AP65" t="str">
            <v>JAIME ALBERTO CELIS PERDOMO</v>
          </cell>
          <cell r="AQ65">
            <v>329</v>
          </cell>
          <cell r="AZ65">
            <v>46036</v>
          </cell>
          <cell r="BA65">
            <v>46035</v>
          </cell>
          <cell r="BB65">
            <v>46366</v>
          </cell>
          <cell r="BL65" t="str">
            <v>2026753501000041E</v>
          </cell>
          <cell r="BM65">
            <v>47452767</v>
          </cell>
          <cell r="BN65" t="str">
            <v>STEPHANIE ANDREA RODRÍGUEZ VALENCIA</v>
          </cell>
          <cell r="BO65" t="str">
            <v xml:space="preserve">https://community.secop.gov.co/Public/Tendering/ContractNoticePhases/View?PPI=CO1.PPI.44653798&amp;isFromPublicArea=True&amp;isModal=False </v>
          </cell>
          <cell r="BP65" t="str">
            <v>VIGENTE</v>
          </cell>
          <cell r="BR65" t="str">
            <v xml:space="preserve">https://community.secop.gov.co/Public/Tendering/ContractDetailView/Index?UniqueIdentifier=CO1.PCCNTR.8849423 </v>
          </cell>
          <cell r="BS65" t="str">
            <v>DORICEL.OSORIO</v>
          </cell>
          <cell r="BT65" t="str">
            <v>@parquesnacionales.gov.co</v>
          </cell>
          <cell r="BU65" t="str">
            <v>eduambiental.munchique@parquesnacionales.gov.co</v>
          </cell>
          <cell r="BV65" t="str">
            <v>PROFESIONAL</v>
          </cell>
          <cell r="CB65">
            <v>2596200</v>
          </cell>
          <cell r="CC65">
            <v>4327000</v>
          </cell>
          <cell r="CD65">
            <v>4327000</v>
          </cell>
          <cell r="CE65">
            <v>4327000</v>
          </cell>
          <cell r="CF65">
            <v>4327000</v>
          </cell>
          <cell r="CG65">
            <v>4327000</v>
          </cell>
          <cell r="CH65">
            <v>4327000</v>
          </cell>
          <cell r="CI65">
            <v>4327000</v>
          </cell>
          <cell r="CJ65">
            <v>4327000</v>
          </cell>
          <cell r="CK65">
            <v>4327000</v>
          </cell>
          <cell r="CL65">
            <v>4327000</v>
          </cell>
          <cell r="CM65">
            <v>1586567</v>
          </cell>
          <cell r="CN65">
            <v>0</v>
          </cell>
        </row>
        <row r="66">
          <cell r="A66" t="str">
            <v>CD-DTPA-064-2026</v>
          </cell>
          <cell r="B66" t="str">
            <v>1 FONAM</v>
          </cell>
          <cell r="C66" t="str">
            <v>CPS-DTPA-064-2026</v>
          </cell>
          <cell r="D66" t="str">
            <v>GUSTAVO AMAGARA DOGIRAMA</v>
          </cell>
          <cell r="E66">
            <v>46035</v>
          </cell>
          <cell r="F66" t="str">
            <v>DP10-3202060-19_1-004 Prestar servicio de apoyo a la gestión, con plena autonomía técnica y administrativa, en el PNN Utría y su zona de influencia para el monitoreo y sostenimiento de los procesos de restauración ecológica, en el marco de la conservación de la diversidad biológica de las áreas protegidas del SINAP a nivel nacional</v>
          </cell>
          <cell r="G66" t="str">
            <v>APOYO A LA GESTIÓN</v>
          </cell>
          <cell r="H66" t="str">
            <v>2 CONTRATACIÓN DIRECTA</v>
          </cell>
          <cell r="I66" t="str">
            <v>14 PRESTACIÓN DE SERVICIOS</v>
          </cell>
          <cell r="J66" t="str">
            <v>N/A</v>
          </cell>
          <cell r="K66">
            <v>80111600</v>
          </cell>
          <cell r="L66">
            <v>526</v>
          </cell>
          <cell r="M66">
            <v>2726</v>
          </cell>
          <cell r="N66">
            <v>46035</v>
          </cell>
          <cell r="O66">
            <v>2293000</v>
          </cell>
          <cell r="P66">
            <v>20178400</v>
          </cell>
          <cell r="Q66" t="str">
            <v>VEINTE MILLONES CIENTO SETENTA Y OCHO MIL CUATROCIENTOS PESOS M/CTE</v>
          </cell>
          <cell r="R66" t="str">
            <v>1 PERSONA NATURAL</v>
          </cell>
          <cell r="S66" t="str">
            <v>3 CÉDULA DE CIUDADANÍA</v>
          </cell>
          <cell r="T66">
            <v>82385064</v>
          </cell>
          <cell r="U66">
            <v>1</v>
          </cell>
          <cell r="W66" t="str">
            <v>11 NO SE DILIGENCIA INFORMACIÓN PARA ESTE FORMULARIO EN ESTE PERÍODO DE REPORTE</v>
          </cell>
          <cell r="X66" t="str">
            <v>MASCULINO</v>
          </cell>
          <cell r="Y66" t="str">
            <v>Chocó</v>
          </cell>
          <cell r="Z66" t="str">
            <v>Bahía Solano</v>
          </cell>
          <cell r="AA66" t="str">
            <v>GUSTAVO</v>
          </cell>
          <cell r="AC66" t="str">
            <v>AMAGARA</v>
          </cell>
          <cell r="AD66" t="str">
            <v>DOGIRAMA</v>
          </cell>
          <cell r="AE66" t="str">
            <v>NO</v>
          </cell>
          <cell r="AF66" t="str">
            <v>6 NO CONSTITUYÓ GARANTÍAS</v>
          </cell>
          <cell r="AG66" t="str">
            <v>N-A</v>
          </cell>
          <cell r="AH66" t="str">
            <v>N-A</v>
          </cell>
          <cell r="AK66" t="str">
            <v>GLORIA TERESITA SERNA ALZATE</v>
          </cell>
          <cell r="AL66" t="str">
            <v>PNN UTRÍA</v>
          </cell>
          <cell r="AM66" t="str">
            <v>2 SUPERVISOR</v>
          </cell>
          <cell r="AN66" t="str">
            <v>3 CÉDULA DE CIUDADANÍA</v>
          </cell>
          <cell r="AO66">
            <v>66848955</v>
          </cell>
          <cell r="AP66" t="str">
            <v>MARIA XIMENA ZORRILLA A.</v>
          </cell>
          <cell r="AQ66">
            <v>264</v>
          </cell>
          <cell r="AZ66" t="str">
            <v>N/A</v>
          </cell>
          <cell r="BA66">
            <v>46035</v>
          </cell>
          <cell r="BB66">
            <v>46301</v>
          </cell>
          <cell r="BL66" t="str">
            <v>2026753501900022E</v>
          </cell>
          <cell r="BM66">
            <v>20178400</v>
          </cell>
          <cell r="BN66" t="str">
            <v>JULIANA ISABEL MONTES ROMERO</v>
          </cell>
          <cell r="BO66" t="str">
            <v xml:space="preserve">https://community.secop.gov.co/Public/Tendering/ContractNoticePhases/View?PPI=CO1.PPI.44635840&amp;isFromPublicArea=True&amp;isModal=False </v>
          </cell>
          <cell r="BP66" t="str">
            <v>VIGENTE</v>
          </cell>
          <cell r="BR66" t="str">
            <v xml:space="preserve">https://community.secop.gov.co/Public/Tendering/ContractDetailView/Index?UniqueIdentifier=CO1.PCCNTR.8849568 </v>
          </cell>
          <cell r="BS66" t="str">
            <v>GUSTAVO.AMAGARA</v>
          </cell>
          <cell r="BT66" t="str">
            <v>@parquesnacionales.gov.co</v>
          </cell>
          <cell r="BU66" t="str">
            <v>gustavoamagara2025@gmail.com</v>
          </cell>
          <cell r="BV66" t="str">
            <v>OPERARIO</v>
          </cell>
          <cell r="CB66">
            <v>1375800</v>
          </cell>
          <cell r="CC66">
            <v>2293000</v>
          </cell>
          <cell r="CD66">
            <v>2293000</v>
          </cell>
          <cell r="CE66">
            <v>2293000</v>
          </cell>
          <cell r="CF66">
            <v>2293000</v>
          </cell>
          <cell r="CG66">
            <v>2293000</v>
          </cell>
          <cell r="CH66">
            <v>2293000</v>
          </cell>
          <cell r="CI66">
            <v>2293000</v>
          </cell>
          <cell r="CJ66">
            <v>2293000</v>
          </cell>
          <cell r="CK66">
            <v>458600</v>
          </cell>
          <cell r="CN66">
            <v>0</v>
          </cell>
        </row>
        <row r="67">
          <cell r="A67" t="str">
            <v>CD-DTPA-065-2026</v>
          </cell>
          <cell r="B67" t="str">
            <v>2 NACION</v>
          </cell>
          <cell r="C67" t="str">
            <v>CPS-DTPA-065-2026</v>
          </cell>
          <cell r="D67" t="str">
            <v xml:space="preserve">JHON JAIRO CORDOBA PADILLA </v>
          </cell>
          <cell r="E67">
            <v>46035</v>
          </cell>
          <cell r="F67" t="str">
            <v>DP06-3202008-9-015 - Prestar servicios de apoyo a la gestion con plena autonomía tecnica y administrativa en el PNN Los Katios para el desarrollo de las acciones operativas en la implementacion de la línea de monitoreo e investigacion en el marco de la conservacion de la diversidad biologica de las areas protegidas del SINAP nacional</v>
          </cell>
          <cell r="G67" t="str">
            <v>APOYO A LA GESTIÓN</v>
          </cell>
          <cell r="H67" t="str">
            <v>2 CONTRATACIÓN DIRECTA</v>
          </cell>
          <cell r="I67" t="str">
            <v>14 PRESTACIÓN DE SERVICIOS</v>
          </cell>
          <cell r="J67" t="str">
            <v>N/A</v>
          </cell>
          <cell r="K67">
            <v>80111600</v>
          </cell>
          <cell r="L67">
            <v>226</v>
          </cell>
          <cell r="M67">
            <v>5426</v>
          </cell>
          <cell r="N67">
            <v>46035</v>
          </cell>
          <cell r="O67">
            <v>2293000</v>
          </cell>
          <cell r="P67">
            <v>20637000</v>
          </cell>
          <cell r="Q67" t="str">
            <v>VEINTE MILLONES CIENTO SETENTA Y OCHO MIL CUATROCIENTOS PESOS M/CTE</v>
          </cell>
          <cell r="R67" t="str">
            <v>1 PERSONA NATURAL</v>
          </cell>
          <cell r="S67" t="str">
            <v>3 CÉDULA DE CIUDADANÍA</v>
          </cell>
          <cell r="T67">
            <v>1074713574</v>
          </cell>
          <cell r="U67">
            <v>6</v>
          </cell>
          <cell r="W67" t="str">
            <v>11 NO SE DILIGENCIA INFORMACIÓN PARA ESTE FORMULARIO EN ESTE PERÍODO DE REPORTE</v>
          </cell>
          <cell r="X67" t="str">
            <v>MASCULINO</v>
          </cell>
          <cell r="Y67" t="str">
            <v>Chocó</v>
          </cell>
          <cell r="Z67" t="str">
            <v>Unguía</v>
          </cell>
          <cell r="AA67" t="str">
            <v>JHON</v>
          </cell>
          <cell r="AB67" t="str">
            <v>JAIRO</v>
          </cell>
          <cell r="AC67" t="str">
            <v>CORDOBA</v>
          </cell>
          <cell r="AD67" t="str">
            <v>PADILLA</v>
          </cell>
          <cell r="AE67" t="str">
            <v>NO</v>
          </cell>
          <cell r="AF67" t="str">
            <v>6 NO CONSTITUYÓ GARANTÍAS</v>
          </cell>
          <cell r="AG67" t="str">
            <v>N-A</v>
          </cell>
          <cell r="AH67" t="str">
            <v>N-A</v>
          </cell>
          <cell r="AK67" t="str">
            <v>GLORIA TERESITA SERNA ALZATE</v>
          </cell>
          <cell r="AL67" t="str">
            <v>PNN LOS KATIOS</v>
          </cell>
          <cell r="AM67" t="str">
            <v>2 SUPERVISOR</v>
          </cell>
          <cell r="AN67" t="str">
            <v>3 CÉDULA DE CIUDADANÍA</v>
          </cell>
          <cell r="AO67">
            <v>12563768</v>
          </cell>
          <cell r="AP67" t="str">
            <v>NELSON DE LA ROSA MANJARRES</v>
          </cell>
          <cell r="AQ67">
            <v>278</v>
          </cell>
          <cell r="AZ67" t="str">
            <v>N/A</v>
          </cell>
          <cell r="BA67">
            <v>46035</v>
          </cell>
          <cell r="BB67">
            <v>46307</v>
          </cell>
          <cell r="BL67" t="str">
            <v>2026753501000042E</v>
          </cell>
          <cell r="BM67">
            <v>20637000</v>
          </cell>
          <cell r="BN67" t="str">
            <v>KHAREM CARABALI MARULANDA</v>
          </cell>
          <cell r="BO67" t="str">
            <v xml:space="preserve">https://community.secop.gov.co/Public/Tendering/ContractNoticePhases/View?PPI=CO1.PPI.44636126&amp;isFromPublicArea=True&amp;isModal=False </v>
          </cell>
          <cell r="BP67" t="str">
            <v>VIGENTE</v>
          </cell>
          <cell r="BR67" t="str">
            <v xml:space="preserve">https://community.secop.gov.co/Public/Tendering/ContractDetailView/Index?UniqueIdentifier=CO1.PCCNTR.8850539 </v>
          </cell>
          <cell r="BS67" t="str">
            <v>JHON.CORDOBA</v>
          </cell>
          <cell r="BT67" t="str">
            <v>@parquesnacionales.gov.co</v>
          </cell>
          <cell r="BU67" t="str">
            <v>jjcordobapadilla@gmail.com</v>
          </cell>
          <cell r="BV67" t="str">
            <v>OPERARIO</v>
          </cell>
          <cell r="CB67">
            <v>1375800</v>
          </cell>
          <cell r="CC67">
            <v>2293000</v>
          </cell>
          <cell r="CD67">
            <v>2293000</v>
          </cell>
          <cell r="CE67">
            <v>2293000</v>
          </cell>
          <cell r="CF67">
            <v>2293000</v>
          </cell>
          <cell r="CG67">
            <v>2293000</v>
          </cell>
          <cell r="CH67">
            <v>2293000</v>
          </cell>
          <cell r="CI67">
            <v>2293000</v>
          </cell>
          <cell r="CJ67">
            <v>2293000</v>
          </cell>
          <cell r="CK67">
            <v>917200</v>
          </cell>
          <cell r="CN67">
            <v>0</v>
          </cell>
        </row>
        <row r="68">
          <cell r="A68" t="str">
            <v>CD-DTPA-066-2026</v>
          </cell>
          <cell r="B68" t="str">
            <v>2 NACION</v>
          </cell>
          <cell r="C68" t="str">
            <v>CPS-DTPA-066-2026</v>
          </cell>
          <cell r="D68" t="str">
            <v>JAUIN CORTES IBARDO</v>
          </cell>
          <cell r="E68">
            <v>46035</v>
          </cell>
          <cell r="F68" t="str">
            <v>DP08-3202060-18_1-018 Prestar servicios de apoyo a la gestión con plena autonomía técnica y administrativa en el PNN Sanquianga para desarrollar actividades técnicas de implementación de los procesos de restauración ecológica en el área protegida, en el marco de la conservación de la diversidad biológica de las áreas protegidas del SINAP nacional</v>
          </cell>
          <cell r="G68" t="str">
            <v>APOYO A LA GESTIÓN</v>
          </cell>
          <cell r="H68" t="str">
            <v>2 CONTRATACIÓN DIRECTA</v>
          </cell>
          <cell r="I68" t="str">
            <v>14 PRESTACIÓN DE SERVICIOS</v>
          </cell>
          <cell r="J68" t="str">
            <v>N/A</v>
          </cell>
          <cell r="K68">
            <v>80111600</v>
          </cell>
          <cell r="L68">
            <v>526</v>
          </cell>
          <cell r="M68">
            <v>5226</v>
          </cell>
          <cell r="N68">
            <v>46035</v>
          </cell>
          <cell r="O68">
            <v>2761000</v>
          </cell>
          <cell r="P68">
            <v>30923200</v>
          </cell>
          <cell r="Q68" t="str">
            <v>TREINTA MILLONES NOVECIENTOS VEINTITRÉS MIL DOSCIENTOS PESOS M/CTE</v>
          </cell>
          <cell r="R68" t="str">
            <v>1 PERSONA NATURAL</v>
          </cell>
          <cell r="S68" t="str">
            <v>3 CÉDULA DE CIUDADANÍA</v>
          </cell>
          <cell r="T68">
            <v>1149189457</v>
          </cell>
          <cell r="U68">
            <v>6</v>
          </cell>
          <cell r="W68" t="str">
            <v>11 NO SE DILIGENCIA INFORMACIÓN PARA ESTE FORMULARIO EN ESTE PERÍODO DE REPORTE</v>
          </cell>
          <cell r="X68" t="str">
            <v>MASCULINO</v>
          </cell>
          <cell r="Y68" t="str">
            <v>Nariño</v>
          </cell>
          <cell r="Z68" t="str">
            <v>Mosquera</v>
          </cell>
          <cell r="AA68" t="str">
            <v>JAUIN</v>
          </cell>
          <cell r="AC68" t="str">
            <v>CORTES</v>
          </cell>
          <cell r="AD68" t="str">
            <v>IBARBO</v>
          </cell>
          <cell r="AE68" t="str">
            <v>NO</v>
          </cell>
          <cell r="AF68" t="str">
            <v>6 NO CONSTITUYÓ GARANTÍAS</v>
          </cell>
          <cell r="AG68" t="str">
            <v>N-A</v>
          </cell>
          <cell r="AH68" t="str">
            <v>N-A</v>
          </cell>
          <cell r="AK68" t="str">
            <v>GLORIA TERESITA SERNA ALZATE</v>
          </cell>
          <cell r="AL68" t="str">
            <v>PNN SANQUIANGA</v>
          </cell>
          <cell r="AM68" t="str">
            <v>2 SUPERVISOR</v>
          </cell>
          <cell r="AN68" t="str">
            <v>3 CÉDULA DE CIUDADANÍA</v>
          </cell>
          <cell r="AO68">
            <v>16279020</v>
          </cell>
          <cell r="AP68" t="str">
            <v>GUSTAVO ADOLFO MAYOR A</v>
          </cell>
          <cell r="AQ68">
            <v>336</v>
          </cell>
          <cell r="AZ68" t="str">
            <v>N/A</v>
          </cell>
          <cell r="BA68">
            <v>46035</v>
          </cell>
          <cell r="BB68">
            <v>46373</v>
          </cell>
          <cell r="BL68" t="str">
            <v>2026753501000043E</v>
          </cell>
          <cell r="BM68">
            <v>30923200</v>
          </cell>
          <cell r="BN68" t="str">
            <v>STEPHANIE ANDREA RODRÍGUEZ VALENCIA</v>
          </cell>
          <cell r="BO68" t="str">
            <v xml:space="preserve">https://community.secop.gov.co/Public/Tendering/ContractNoticePhases/View?PPI=CO1.PPI.44653789&amp;isFromPublicArea=True&amp;isModal=False </v>
          </cell>
          <cell r="BP68" t="str">
            <v>VIGENTE</v>
          </cell>
          <cell r="BR68" t="str">
            <v xml:space="preserve">https://community.secop.gov.co/Public/Tendering/ContractDetailView/Index?UniqueIdentifier=CO1.PCCNTR.8849366 </v>
          </cell>
          <cell r="BS68" t="str">
            <v>JAUIN.CORTES</v>
          </cell>
          <cell r="BT68" t="str">
            <v>@parquesnacionales.gov.co</v>
          </cell>
          <cell r="BU68" t="str">
            <v>jacorwin@hotmail.com</v>
          </cell>
          <cell r="BV68" t="str">
            <v>TECNICO</v>
          </cell>
          <cell r="CB68">
            <v>1656600</v>
          </cell>
          <cell r="CC68">
            <v>2761000</v>
          </cell>
          <cell r="CD68">
            <v>2761000</v>
          </cell>
          <cell r="CE68">
            <v>2761000</v>
          </cell>
          <cell r="CF68">
            <v>2761000</v>
          </cell>
          <cell r="CG68">
            <v>2761000</v>
          </cell>
          <cell r="CH68">
            <v>2761000</v>
          </cell>
          <cell r="CI68">
            <v>2761000</v>
          </cell>
          <cell r="CJ68">
            <v>2761000</v>
          </cell>
          <cell r="CK68">
            <v>2761000</v>
          </cell>
          <cell r="CL68">
            <v>2761000</v>
          </cell>
          <cell r="CM68">
            <v>1656600</v>
          </cell>
          <cell r="CN68">
            <v>0</v>
          </cell>
        </row>
        <row r="69">
          <cell r="A69" t="str">
            <v>CD-DTPA-067-2026</v>
          </cell>
          <cell r="B69" t="str">
            <v>2 NACION</v>
          </cell>
          <cell r="C69" t="str">
            <v>CPS-DTPA-067-2026</v>
          </cell>
          <cell r="D69" t="str">
            <v>GLORIA ESTELA MOYA MARTINEZ</v>
          </cell>
          <cell r="E69">
            <v>46035</v>
          </cell>
          <cell r="F69" t="str">
            <v>DP06-3202008-9-014 - Prestar servicios de apoyo a la gestion con plena autonomia tecnica y administrativa en el PNN Los Katios para el desarrollo de las acciones operativas en la implementacion de la linea de monitoreo e investigacion en el marco de la conservacion de la diversidad biologica de las areas protegidas del SINAP nacional</v>
          </cell>
          <cell r="G69" t="str">
            <v>APOYO A LA GESTIÓN</v>
          </cell>
          <cell r="H69" t="str">
            <v>2 CONTRATACIÓN DIRECTA</v>
          </cell>
          <cell r="I69" t="str">
            <v>14 PRESTACIÓN DE SERVICIOS</v>
          </cell>
          <cell r="J69" t="str">
            <v>N/A</v>
          </cell>
          <cell r="K69">
            <v>80111600</v>
          </cell>
          <cell r="L69">
            <v>226</v>
          </cell>
          <cell r="M69">
            <v>5526</v>
          </cell>
          <cell r="N69">
            <v>46035</v>
          </cell>
          <cell r="O69">
            <v>2293000</v>
          </cell>
          <cell r="P69">
            <v>20637000</v>
          </cell>
          <cell r="Q69" t="str">
            <v>VEINTE MILLONES CIENTO SETENTA Y OCHO MIL CUATROCIENTOS PESOS M/CTE</v>
          </cell>
          <cell r="R69" t="str">
            <v>1 PERSONA NATURAL</v>
          </cell>
          <cell r="S69" t="str">
            <v>3 CÉDULA DE CIUDADANÍA</v>
          </cell>
          <cell r="T69">
            <v>29379327</v>
          </cell>
          <cell r="U69">
            <v>5</v>
          </cell>
          <cell r="W69" t="str">
            <v>11 NO SE DILIGENCIA INFORMACIÓN PARA ESTE FORMULARIO EN ESTE PERÍODO DE REPORTE</v>
          </cell>
          <cell r="X69" t="str">
            <v>FEMENINO</v>
          </cell>
          <cell r="Y69" t="str">
            <v>Chocó</v>
          </cell>
          <cell r="Z69" t="str">
            <v>Riosucio</v>
          </cell>
          <cell r="AA69" t="str">
            <v>GLORIA</v>
          </cell>
          <cell r="AB69" t="str">
            <v>ESTELA</v>
          </cell>
          <cell r="AC69" t="str">
            <v>MOYA</v>
          </cell>
          <cell r="AD69" t="str">
            <v>MARTINEZ</v>
          </cell>
          <cell r="AE69" t="str">
            <v>NO</v>
          </cell>
          <cell r="AF69" t="str">
            <v>6 NO CONSTITUYÓ GARANTÍAS</v>
          </cell>
          <cell r="AG69" t="str">
            <v>N-A</v>
          </cell>
          <cell r="AH69" t="str">
            <v>N-A</v>
          </cell>
          <cell r="AK69" t="str">
            <v>GLORIA TERESITA SERNA ALZATE</v>
          </cell>
          <cell r="AL69" t="str">
            <v>PNN LOS KATIOS</v>
          </cell>
          <cell r="AM69" t="str">
            <v>2 SUPERVISOR</v>
          </cell>
          <cell r="AN69" t="str">
            <v>3 CÉDULA DE CIUDADANÍA</v>
          </cell>
          <cell r="AO69">
            <v>12563768</v>
          </cell>
          <cell r="AP69" t="str">
            <v>NELSON DE LA ROSA MANJARRES</v>
          </cell>
          <cell r="AQ69">
            <v>272</v>
          </cell>
          <cell r="AZ69" t="str">
            <v>N/A</v>
          </cell>
          <cell r="BA69">
            <v>46035</v>
          </cell>
          <cell r="BB69">
            <v>46307</v>
          </cell>
          <cell r="BL69" t="str">
            <v>2026753501000044E</v>
          </cell>
          <cell r="BM69">
            <v>20637000</v>
          </cell>
          <cell r="BN69" t="str">
            <v>KHAREM CARABALI MARULANDA</v>
          </cell>
          <cell r="BO69" t="str">
            <v xml:space="preserve">https://community.secop.gov.co/Public/Tendering/ContractNoticePhases/View?PPI=CO1.PPI.44654720&amp;isFromPublicArea=True&amp;isModal=False </v>
          </cell>
          <cell r="BP69" t="str">
            <v>VIGENTE</v>
          </cell>
          <cell r="BR69" t="str">
            <v>https://community.secop.gov.co/Public/Tendering/ContractDetailView/Index?UniqueIdentifier=CO1.PCCNTR.8850479</v>
          </cell>
          <cell r="BS69" t="str">
            <v>GLORIA.MOYA</v>
          </cell>
          <cell r="BT69" t="str">
            <v>@parquesnacionales.gov.co</v>
          </cell>
          <cell r="BU69" t="str">
            <v>jadesmayacabarca@gmail.com</v>
          </cell>
          <cell r="BV69" t="str">
            <v>OPERARIO</v>
          </cell>
          <cell r="CB69">
            <v>1375800</v>
          </cell>
          <cell r="CC69">
            <v>2293000</v>
          </cell>
          <cell r="CD69">
            <v>2293000</v>
          </cell>
          <cell r="CE69">
            <v>2293000</v>
          </cell>
          <cell r="CF69">
            <v>2293000</v>
          </cell>
          <cell r="CG69">
            <v>2293000</v>
          </cell>
          <cell r="CH69">
            <v>2293000</v>
          </cell>
          <cell r="CI69">
            <v>2293000</v>
          </cell>
          <cell r="CJ69">
            <v>2293000</v>
          </cell>
          <cell r="CK69">
            <v>917200</v>
          </cell>
          <cell r="CN69">
            <v>0</v>
          </cell>
        </row>
        <row r="70">
          <cell r="A70" t="str">
            <v>CD-DTPA-068-2026</v>
          </cell>
          <cell r="B70" t="str">
            <v>2 NACION</v>
          </cell>
          <cell r="C70" t="str">
            <v>CPS-DTPA-068-2026</v>
          </cell>
          <cell r="D70" t="str">
            <v xml:space="preserve">ALEXANDER PINO ANGULO </v>
          </cell>
          <cell r="E70">
            <v>46035</v>
          </cell>
          <cell r="F70" t="str">
            <v>DP06-3202032-1-002 - Prestar servicios de apoyo a la gestión con plena autonomía técnica y administrativa en el PNN Los Katíos para el desarrollo de las acciones operativas en la implementación de la estrategia de prevención, vigilancia y control en el área protegida, en el marco de la conservación de la diversidad biológica de las áreas protegidas del SINAP nacional</v>
          </cell>
          <cell r="G70" t="str">
            <v>APOYO A LA GESTIÓN</v>
          </cell>
          <cell r="H70" t="str">
            <v>2 CONTRATACIÓN DIRECTA</v>
          </cell>
          <cell r="I70" t="str">
            <v>14 PRESTACIÓN DE SERVICIOS</v>
          </cell>
          <cell r="J70" t="str">
            <v>N/A</v>
          </cell>
          <cell r="K70">
            <v>80111600</v>
          </cell>
          <cell r="L70">
            <v>226</v>
          </cell>
          <cell r="M70">
            <v>5626</v>
          </cell>
          <cell r="N70">
            <v>46035</v>
          </cell>
          <cell r="O70">
            <v>2293000</v>
          </cell>
          <cell r="P70">
            <v>20331267</v>
          </cell>
          <cell r="Q70" t="str">
            <v>VEINTE MILLONES TRESCIENTOS TREINTA Y UN MIL DOSCIENTOS SESENTA Y SIETE PESOS M/CTE</v>
          </cell>
          <cell r="R70" t="str">
            <v>1 PERSONA NATURAL</v>
          </cell>
          <cell r="S70" t="str">
            <v>3 CÉDULA DE CIUDADANÍA</v>
          </cell>
          <cell r="T70">
            <v>1045525767</v>
          </cell>
          <cell r="U70">
            <v>9</v>
          </cell>
          <cell r="W70" t="str">
            <v>11 NO SE DILIGENCIA INFORMACIÓN PARA ESTE FORMULARIO EN ESTE PERÍODO DE REPORTE</v>
          </cell>
          <cell r="X70" t="str">
            <v>MASCULINO</v>
          </cell>
          <cell r="Y70" t="str">
            <v>Antioquia</v>
          </cell>
          <cell r="Z70" t="str">
            <v>Turbo</v>
          </cell>
          <cell r="AA70" t="str">
            <v>ALEXANDER</v>
          </cell>
          <cell r="AC70" t="str">
            <v>PINO</v>
          </cell>
          <cell r="AD70" t="str">
            <v>ANGULO</v>
          </cell>
          <cell r="AE70" t="str">
            <v>NO</v>
          </cell>
          <cell r="AF70" t="str">
            <v>6 NO CONSTITUYÓ GARANTÍAS</v>
          </cell>
          <cell r="AG70" t="str">
            <v>N-A</v>
          </cell>
          <cell r="AH70" t="str">
            <v>N-A</v>
          </cell>
          <cell r="AK70" t="str">
            <v>GLORIA TERESITA SERNA ALZATE</v>
          </cell>
          <cell r="AL70" t="str">
            <v>PNN LOS KATIOS</v>
          </cell>
          <cell r="AM70" t="str">
            <v>2 SUPERVISOR</v>
          </cell>
          <cell r="AN70" t="str">
            <v>3 CÉDULA DE CIUDADANÍA</v>
          </cell>
          <cell r="AO70">
            <v>12563768</v>
          </cell>
          <cell r="AP70" t="str">
            <v>NELSON DE LA ROSA MANJARRES</v>
          </cell>
          <cell r="AQ70">
            <v>268</v>
          </cell>
          <cell r="AZ70" t="str">
            <v>N/A</v>
          </cell>
          <cell r="BA70">
            <v>46035</v>
          </cell>
          <cell r="BB70">
            <v>46303</v>
          </cell>
          <cell r="BL70" t="str">
            <v>2026753501000045E</v>
          </cell>
          <cell r="BM70">
            <v>20331267</v>
          </cell>
          <cell r="BN70" t="str">
            <v>KHAREM CARABALI MARULANDA</v>
          </cell>
          <cell r="BO70" t="str">
            <v xml:space="preserve">https://community.secop.gov.co/Public/Tendering/ContractNoticePhases/View?PPI=CO1.PPI.44654727&amp;isFromPublicArea=True&amp;isModal=False </v>
          </cell>
          <cell r="BP70" t="str">
            <v>VIGENTE</v>
          </cell>
          <cell r="BR70" t="str">
            <v xml:space="preserve">https://community.secop.gov.co/Public/Tendering/ContractDetailView/Index?UniqueIdentifier=CO1.PCCNTR.8851374 </v>
          </cell>
          <cell r="BS70" t="str">
            <v>ALEXANDER.PINO</v>
          </cell>
          <cell r="BT70" t="str">
            <v>@parquesnacionales.gov.co</v>
          </cell>
          <cell r="BU70" t="str">
            <v>apinoangulo@gmail.com</v>
          </cell>
          <cell r="BV70" t="str">
            <v>OPERARIO</v>
          </cell>
          <cell r="CB70">
            <v>1375800</v>
          </cell>
          <cell r="CC70">
            <v>2293000</v>
          </cell>
          <cell r="CD70">
            <v>2293000</v>
          </cell>
          <cell r="CE70">
            <v>2293000</v>
          </cell>
          <cell r="CF70">
            <v>2293000</v>
          </cell>
          <cell r="CG70">
            <v>2293000</v>
          </cell>
          <cell r="CH70">
            <v>2293000</v>
          </cell>
          <cell r="CI70">
            <v>2293000</v>
          </cell>
          <cell r="CJ70">
            <v>2293000</v>
          </cell>
          <cell r="CK70">
            <v>611467</v>
          </cell>
          <cell r="CN70">
            <v>0</v>
          </cell>
        </row>
        <row r="71">
          <cell r="A71" t="str">
            <v>CD-DTPA-069-2026</v>
          </cell>
          <cell r="B71" t="str">
            <v>2 NACION</v>
          </cell>
          <cell r="C71" t="str">
            <v>CPS-DTPA-069-2026</v>
          </cell>
          <cell r="D71" t="str">
            <v>ARNOVIO CHOCHO WACORIZO</v>
          </cell>
          <cell r="E71">
            <v>46035</v>
          </cell>
          <cell r="F71" t="str">
            <v>DP06-3202032-1-003 - Prestar servicios de apoyo a la gestion con plena autonomia tecnica y administrativa en el PNN Los Katios, para el desarrollo de las acciones operativas en la implementacion de la estrategia de prevencion, vigilancia y control en el area protegida, en el marco de la conservacion de la diversidad biologica de las areas protegidas del SINAP nacional</v>
          </cell>
          <cell r="G71" t="str">
            <v>APOYO A LA GESTIÓN</v>
          </cell>
          <cell r="H71" t="str">
            <v>2 CONTRATACIÓN DIRECTA</v>
          </cell>
          <cell r="I71" t="str">
            <v>14 PRESTACIÓN DE SERVICIOS</v>
          </cell>
          <cell r="J71" t="str">
            <v>N/A</v>
          </cell>
          <cell r="K71">
            <v>80111600</v>
          </cell>
          <cell r="L71">
            <v>226</v>
          </cell>
          <cell r="M71">
            <v>6026</v>
          </cell>
          <cell r="N71">
            <v>46035</v>
          </cell>
          <cell r="O71">
            <v>2293000</v>
          </cell>
          <cell r="P71">
            <v>20331267</v>
          </cell>
          <cell r="Q71" t="str">
            <v>VEINTE MILLONES TRESCIENTOS TREINTA Y UN MIL DOSCIENTOS SESENTA Y SIETE PESOS M/CTE</v>
          </cell>
          <cell r="R71" t="str">
            <v>1 PERSONA NATURAL</v>
          </cell>
          <cell r="S71" t="str">
            <v>3 CÉDULA DE CIUDADANÍA</v>
          </cell>
          <cell r="T71">
            <v>11865281</v>
          </cell>
          <cell r="U71">
            <v>5</v>
          </cell>
          <cell r="W71" t="str">
            <v>11 NO SE DILIGENCIA INFORMACIÓN PARA ESTE FORMULARIO EN ESTE PERÍODO DE REPORTE</v>
          </cell>
          <cell r="X71" t="str">
            <v>MASCULINO</v>
          </cell>
          <cell r="Y71" t="str">
            <v>Chocó</v>
          </cell>
          <cell r="Z71" t="str">
            <v>Riosucio</v>
          </cell>
          <cell r="AA71" t="str">
            <v>ARNOVIO</v>
          </cell>
          <cell r="AC71" t="str">
            <v>CHOCHO</v>
          </cell>
          <cell r="AD71" t="str">
            <v>WACORIZO</v>
          </cell>
          <cell r="AE71" t="str">
            <v>NO</v>
          </cell>
          <cell r="AF71" t="str">
            <v>6 NO CONSTITUYÓ GARANTÍAS</v>
          </cell>
          <cell r="AG71" t="str">
            <v>N-A</v>
          </cell>
          <cell r="AH71" t="str">
            <v>N-A</v>
          </cell>
          <cell r="AK71" t="str">
            <v>GLORIA TERESITA SERNA ALZATE</v>
          </cell>
          <cell r="AL71" t="str">
            <v>PNN LOS KATIOS</v>
          </cell>
          <cell r="AM71" t="str">
            <v>2 SUPERVISOR</v>
          </cell>
          <cell r="AN71" t="str">
            <v>3 CÉDULA DE CIUDADANÍA</v>
          </cell>
          <cell r="AO71">
            <v>12563768</v>
          </cell>
          <cell r="AP71" t="str">
            <v>NELSON DE LA ROSA MANJARRES</v>
          </cell>
          <cell r="AQ71">
            <v>268</v>
          </cell>
          <cell r="AZ71" t="str">
            <v>N/A</v>
          </cell>
          <cell r="BA71">
            <v>46035</v>
          </cell>
          <cell r="BB71">
            <v>46303</v>
          </cell>
          <cell r="BL71" t="str">
            <v>2026753501000046E</v>
          </cell>
          <cell r="BM71">
            <v>20331267</v>
          </cell>
          <cell r="BN71" t="str">
            <v>KHAREM CARABALI MARULANDA</v>
          </cell>
          <cell r="BO71" t="str">
            <v xml:space="preserve">https://community.secop.gov.co/Public/Tendering/ContractNoticePhases/View?PPI=CO1.PPI.44678079&amp;isFromPublicArea=True&amp;isModal=False </v>
          </cell>
          <cell r="BP71" t="str">
            <v>VIGENTE</v>
          </cell>
          <cell r="BR71" t="str">
            <v xml:space="preserve">https://community.secop.gov.co/Public/Tendering/ContractDetailView/Index?UniqueIdentifier=CO1.PCCNTR.8858882 </v>
          </cell>
          <cell r="BS71" t="str">
            <v>ARNOVIO.CHOCHO</v>
          </cell>
          <cell r="BT71" t="str">
            <v>@parquesnacionales.gov.co</v>
          </cell>
          <cell r="BU71" t="str">
            <v>arnoviochocho2025@gmail.com</v>
          </cell>
          <cell r="BV71" t="str">
            <v>OPERARIO</v>
          </cell>
          <cell r="CB71">
            <v>1375800</v>
          </cell>
          <cell r="CC71">
            <v>2293000</v>
          </cell>
          <cell r="CD71">
            <v>2293000</v>
          </cell>
          <cell r="CE71">
            <v>2293000</v>
          </cell>
          <cell r="CF71">
            <v>2293000</v>
          </cell>
          <cell r="CG71">
            <v>2293000</v>
          </cell>
          <cell r="CH71">
            <v>2293000</v>
          </cell>
          <cell r="CI71">
            <v>2293000</v>
          </cell>
          <cell r="CJ71">
            <v>2293000</v>
          </cell>
          <cell r="CK71">
            <v>611467</v>
          </cell>
          <cell r="CN71">
            <v>0</v>
          </cell>
        </row>
        <row r="72">
          <cell r="A72" t="str">
            <v>CD-DTPA-070-2026</v>
          </cell>
          <cell r="B72" t="str">
            <v>2 NACION</v>
          </cell>
          <cell r="C72" t="str">
            <v>CPS-DTPA-070-2026</v>
          </cell>
          <cell r="D72" t="str">
            <v xml:space="preserve">CLAISON MENA PEREZ </v>
          </cell>
          <cell r="E72">
            <v>46035</v>
          </cell>
          <cell r="F72" t="str">
            <v>DP06-3202032-1-001 - Prestar servicios de apoyo a la gestion con plena autonomia tecnica y administrativa en el PNN Los Katios para la operacion de embarcaciones menores con motores fuera de borda para la implementacion de la estrategia de prevencion, vigilancia y control en el area protegida, en el marco de la conservacion de la diversidad biologica de las areas protegidas del SINAP nacional.</v>
          </cell>
          <cell r="G72" t="str">
            <v>APOYO A LA GESTIÓN</v>
          </cell>
          <cell r="H72" t="str">
            <v>2 CONTRATACIÓN DIRECTA</v>
          </cell>
          <cell r="I72" t="str">
            <v>14 PRESTACIÓN DE SERVICIOS</v>
          </cell>
          <cell r="J72" t="str">
            <v>N/A</v>
          </cell>
          <cell r="K72">
            <v>80111600</v>
          </cell>
          <cell r="L72">
            <v>226</v>
          </cell>
          <cell r="M72">
            <v>6226</v>
          </cell>
          <cell r="N72">
            <v>46036</v>
          </cell>
          <cell r="O72">
            <v>2293000</v>
          </cell>
          <cell r="P72">
            <v>20331267</v>
          </cell>
          <cell r="Q72" t="str">
            <v>VEINTE MILLONES TRESCIENTOS TREINTA Y UN MIL DOSCIENTOS SESENTA Y SIETE PESOS M/CTE</v>
          </cell>
          <cell r="R72" t="str">
            <v>1 PERSONA NATURAL</v>
          </cell>
          <cell r="S72" t="str">
            <v>3 CÉDULA DE CIUDADANÍA</v>
          </cell>
          <cell r="T72">
            <v>1045491823</v>
          </cell>
          <cell r="U72">
            <v>5</v>
          </cell>
          <cell r="W72" t="str">
            <v>11 NO SE DILIGENCIA INFORMACIÓN PARA ESTE FORMULARIO EN ESTE PERÍODO DE REPORTE</v>
          </cell>
          <cell r="X72" t="str">
            <v>MASCULINO</v>
          </cell>
          <cell r="Y72" t="str">
            <v>Antioquia</v>
          </cell>
          <cell r="Z72" t="str">
            <v>Turbo</v>
          </cell>
          <cell r="AA72" t="str">
            <v>CLAISON</v>
          </cell>
          <cell r="AC72" t="str">
            <v>MENA</v>
          </cell>
          <cell r="AD72" t="str">
            <v>PEREZ</v>
          </cell>
          <cell r="AE72" t="str">
            <v>NO</v>
          </cell>
          <cell r="AF72" t="str">
            <v>6 NO CONSTITUYÓ GARANTÍAS</v>
          </cell>
          <cell r="AG72" t="str">
            <v>N-A</v>
          </cell>
          <cell r="AH72" t="str">
            <v>N-A</v>
          </cell>
          <cell r="AK72" t="str">
            <v>GLORIA TERESITA SERNA ALZATE</v>
          </cell>
          <cell r="AL72" t="str">
            <v>PNN LOS KATIOS</v>
          </cell>
          <cell r="AM72" t="str">
            <v>2 SUPERVISOR</v>
          </cell>
          <cell r="AN72" t="str">
            <v>3 CÉDULA DE CIUDADANÍA</v>
          </cell>
          <cell r="AO72">
            <v>12563768</v>
          </cell>
          <cell r="AP72" t="str">
            <v>NELSON DE LA ROSA MANJARRES</v>
          </cell>
          <cell r="AQ72">
            <v>268</v>
          </cell>
          <cell r="AZ72" t="str">
            <v>N/A</v>
          </cell>
          <cell r="BA72">
            <v>46036</v>
          </cell>
          <cell r="BB72">
            <v>46304</v>
          </cell>
          <cell r="BL72" t="str">
            <v>2026753501000047E</v>
          </cell>
          <cell r="BM72">
            <v>20331267</v>
          </cell>
          <cell r="BN72" t="str">
            <v>KHAREM CARABALI MARULANDA</v>
          </cell>
          <cell r="BO72" t="str">
            <v xml:space="preserve">https://community.secop.gov.co/Public/Tendering/ContractNoticePhases/View?PPI=CO1.PPI.44681249&amp;isFromPublicArea=True&amp;isModal=False </v>
          </cell>
          <cell r="BP72" t="str">
            <v>VIGENTE</v>
          </cell>
          <cell r="BR72" t="str">
            <v xml:space="preserve">https://community.secop.gov.co/Public/Tendering/ContractDetailView/Index?UniqueIdentifier=CO1.PCCNTR.8871158 </v>
          </cell>
          <cell r="BS72" t="str">
            <v>CLAISON.MENA</v>
          </cell>
          <cell r="BT72" t="str">
            <v>@parquesnacionales.gov.co</v>
          </cell>
          <cell r="BU72" t="str">
            <v>perezmenaclaison@gmail.com</v>
          </cell>
          <cell r="BV72" t="str">
            <v>OPERARIO</v>
          </cell>
          <cell r="CB72">
            <v>1299367</v>
          </cell>
          <cell r="CC72">
            <v>2293000</v>
          </cell>
          <cell r="CD72">
            <v>2293000</v>
          </cell>
          <cell r="CE72">
            <v>2293000</v>
          </cell>
          <cell r="CF72">
            <v>2293000</v>
          </cell>
          <cell r="CG72">
            <v>2293000</v>
          </cell>
          <cell r="CH72">
            <v>2293000</v>
          </cell>
          <cell r="CI72">
            <v>2293000</v>
          </cell>
          <cell r="CJ72">
            <v>2293000</v>
          </cell>
          <cell r="CK72">
            <v>687900</v>
          </cell>
          <cell r="CN72">
            <v>0</v>
          </cell>
        </row>
        <row r="73">
          <cell r="A73" t="str">
            <v>CD-DTPA-071-2026</v>
          </cell>
          <cell r="B73" t="str">
            <v>2 NACION</v>
          </cell>
          <cell r="C73" t="str">
            <v>CPS-DTPA-071-2026</v>
          </cell>
          <cell r="D73" t="str">
            <v xml:space="preserve">DECIO MOSQUERA VALOYES </v>
          </cell>
          <cell r="E73">
            <v>46035</v>
          </cell>
          <cell r="F73" t="str">
            <v>DP06-3202032-1-005 - Prestar servicios de apoyo a la gestion con plena autonomia tecnica y administrativa en el PNN Los Katios, para el desarrollo de las acciones operativas en la implementacion de la estrategia de prevencion, vigilancia y control en el area protegida, en el marco de la conservacion de la diversidad biologica de las areas protegidas del SINAP nacional</v>
          </cell>
          <cell r="G73" t="str">
            <v>APOYO A LA GESTIÓN</v>
          </cell>
          <cell r="H73" t="str">
            <v>2 CONTRATACIÓN DIRECTA</v>
          </cell>
          <cell r="I73" t="str">
            <v>14 PRESTACIÓN DE SERVICIOS</v>
          </cell>
          <cell r="J73" t="str">
            <v>N/A</v>
          </cell>
          <cell r="K73">
            <v>80111600</v>
          </cell>
          <cell r="L73">
            <v>226</v>
          </cell>
          <cell r="M73">
            <v>6326</v>
          </cell>
          <cell r="N73">
            <v>46036</v>
          </cell>
          <cell r="O73">
            <v>2293000</v>
          </cell>
          <cell r="P73">
            <v>20331267</v>
          </cell>
          <cell r="Q73" t="str">
            <v>VEINTE MILLONES TRESCIENTOS TREINTA Y UN MIL DOSCIENTOS SESENTA Y SIETE PESOS M/CTE</v>
          </cell>
          <cell r="R73" t="str">
            <v>1 PERSONA NATURAL</v>
          </cell>
          <cell r="S73" t="str">
            <v>3 CÉDULA DE CIUDADANÍA</v>
          </cell>
          <cell r="T73">
            <v>1045493928</v>
          </cell>
          <cell r="U73">
            <v>9</v>
          </cell>
          <cell r="W73" t="str">
            <v>11 NO SE DILIGENCIA INFORMACIÓN PARA ESTE FORMULARIO EN ESTE PERÍODO DE REPORTE</v>
          </cell>
          <cell r="X73" t="str">
            <v>MASCULINO</v>
          </cell>
          <cell r="Y73" t="str">
            <v>Antioquia</v>
          </cell>
          <cell r="Z73" t="str">
            <v>Turbo</v>
          </cell>
          <cell r="AA73" t="str">
            <v>DECIO</v>
          </cell>
          <cell r="AC73" t="str">
            <v>MOSQUERA</v>
          </cell>
          <cell r="AD73" t="str">
            <v>VALOYES</v>
          </cell>
          <cell r="AE73" t="str">
            <v>NO</v>
          </cell>
          <cell r="AF73" t="str">
            <v>6 NO CONSTITUYÓ GARANTÍAS</v>
          </cell>
          <cell r="AG73" t="str">
            <v>N-A</v>
          </cell>
          <cell r="AH73" t="str">
            <v>N-A</v>
          </cell>
          <cell r="AK73" t="str">
            <v>GLORIA TERESITA SERNA ALZATE</v>
          </cell>
          <cell r="AL73" t="str">
            <v>PNN LOS KATIOS</v>
          </cell>
          <cell r="AM73" t="str">
            <v>2 SUPERVISOR</v>
          </cell>
          <cell r="AN73" t="str">
            <v>3 CÉDULA DE CIUDADANÍA</v>
          </cell>
          <cell r="AO73">
            <v>12563768</v>
          </cell>
          <cell r="AP73" t="str">
            <v>NELSON DE LA ROSA MANJARRES</v>
          </cell>
          <cell r="AQ73">
            <v>267</v>
          </cell>
          <cell r="AZ73" t="str">
            <v>N/A</v>
          </cell>
          <cell r="BA73">
            <v>46036</v>
          </cell>
          <cell r="BB73">
            <v>46304</v>
          </cell>
          <cell r="BL73" t="str">
            <v>2026753501000048E</v>
          </cell>
          <cell r="BM73">
            <v>20331267</v>
          </cell>
          <cell r="BN73" t="str">
            <v>KHAREM CARABALI MARULANDA</v>
          </cell>
          <cell r="BO73" t="str">
            <v xml:space="preserve">https://community.secop.gov.co/Public/Tendering/ContractNoticePhases/View?PPI=CO1.PPI.44692986&amp;isFromPublicArea=True&amp;isModal=False </v>
          </cell>
          <cell r="BP73" t="str">
            <v>VIGENTE</v>
          </cell>
          <cell r="BR73" t="str">
            <v xml:space="preserve">https://community.secop.gov.co/Public/Tendering/ContractDetailView/Index?UniqueIdentifier=CO1.PCCNTR.8868102 </v>
          </cell>
          <cell r="BS73" t="str">
            <v>DECIO.MOSQUERA</v>
          </cell>
          <cell r="BT73" t="str">
            <v>@parquesnacionales.gov.co</v>
          </cell>
          <cell r="BU73" t="str">
            <v>deciomosqueravaloyes12@gmail.com</v>
          </cell>
          <cell r="BV73" t="str">
            <v>OPERARIO</v>
          </cell>
          <cell r="CB73">
            <v>1299367</v>
          </cell>
          <cell r="CC73">
            <v>2293000</v>
          </cell>
          <cell r="CD73">
            <v>2293000</v>
          </cell>
          <cell r="CE73">
            <v>2293000</v>
          </cell>
          <cell r="CF73">
            <v>2293000</v>
          </cell>
          <cell r="CG73">
            <v>2293000</v>
          </cell>
          <cell r="CH73">
            <v>2293000</v>
          </cell>
          <cell r="CI73">
            <v>2293000</v>
          </cell>
          <cell r="CJ73">
            <v>2293000</v>
          </cell>
          <cell r="CK73">
            <v>687900</v>
          </cell>
          <cell r="CN73">
            <v>0</v>
          </cell>
        </row>
        <row r="74">
          <cell r="A74" t="str">
            <v>CD-DTPA-072-2026</v>
          </cell>
          <cell r="B74" t="str">
            <v>2 NACION</v>
          </cell>
          <cell r="C74" t="str">
            <v>CPS-DTPA-072-2026</v>
          </cell>
          <cell r="D74" t="str">
            <v xml:space="preserve">FERNEY GUTIERREZ RAMIREZ </v>
          </cell>
          <cell r="E74">
            <v>46035</v>
          </cell>
          <cell r="F74" t="str">
            <v>DP06-3202032-1-004 - Prestar servicios de apoyo a la gestion con plena autonomia tecnica y administrativa en el PNN Los Katios para el desarrollo de las acciones operativas en la implementacion de la estrategia de prevencion, vigilancia y control en el area protegida, en el marco de la conservación de la diversidad biologica de las areas protegidas del SINAP nacional</v>
          </cell>
          <cell r="G74" t="str">
            <v>APOYO A LA GESTIÓN</v>
          </cell>
          <cell r="H74" t="str">
            <v>2 CONTRATACIÓN DIRECTA</v>
          </cell>
          <cell r="I74" t="str">
            <v>14 PRESTACIÓN DE SERVICIOS</v>
          </cell>
          <cell r="J74" t="str">
            <v>N/A</v>
          </cell>
          <cell r="K74">
            <v>80111600</v>
          </cell>
          <cell r="L74">
            <v>226</v>
          </cell>
          <cell r="M74">
            <v>6826</v>
          </cell>
          <cell r="N74">
            <v>46036</v>
          </cell>
          <cell r="O74">
            <v>2293000</v>
          </cell>
          <cell r="P74">
            <v>20331267</v>
          </cell>
          <cell r="Q74" t="str">
            <v>VEINTE MILLONES TRESCIENTOS TREINTA Y UN MIL DOSCIENTOS SESENTA Y SIETE PESOS M/CTE</v>
          </cell>
          <cell r="R74" t="str">
            <v>1 PERSONA NATURAL</v>
          </cell>
          <cell r="S74" t="str">
            <v>3 CÉDULA DE CIUDADANÍA</v>
          </cell>
          <cell r="T74">
            <v>1074713508</v>
          </cell>
          <cell r="U74">
            <v>1</v>
          </cell>
          <cell r="W74" t="str">
            <v>11 NO SE DILIGENCIA INFORMACIÓN PARA ESTE FORMULARIO EN ESTE PERÍODO DE REPORTE</v>
          </cell>
          <cell r="X74" t="str">
            <v>MASCULINO</v>
          </cell>
          <cell r="Y74" t="str">
            <v>Chocó</v>
          </cell>
          <cell r="Z74" t="str">
            <v>Unguía</v>
          </cell>
          <cell r="AA74" t="str">
            <v>FERNEY</v>
          </cell>
          <cell r="AC74" t="str">
            <v>GUTIERREZ</v>
          </cell>
          <cell r="AD74" t="str">
            <v>RAMÍREZ</v>
          </cell>
          <cell r="AE74" t="str">
            <v>NO</v>
          </cell>
          <cell r="AF74" t="str">
            <v>6 NO CONSTITUYÓ GARANTÍAS</v>
          </cell>
          <cell r="AG74" t="str">
            <v>N-A</v>
          </cell>
          <cell r="AH74" t="str">
            <v>N-A</v>
          </cell>
          <cell r="AK74" t="str">
            <v>GLORIA TERESITA SERNA ALZATE</v>
          </cell>
          <cell r="AL74" t="str">
            <v>PNN LOS KATIOS</v>
          </cell>
          <cell r="AM74" t="str">
            <v>2 SUPERVISOR</v>
          </cell>
          <cell r="AN74" t="str">
            <v>3 CÉDULA DE CIUDADANÍA</v>
          </cell>
          <cell r="AO74">
            <v>12563768</v>
          </cell>
          <cell r="AP74" t="str">
            <v>NELSON DE LA ROSA MANJARRES</v>
          </cell>
          <cell r="AQ74">
            <v>268</v>
          </cell>
          <cell r="AZ74" t="str">
            <v>N/A</v>
          </cell>
          <cell r="BA74">
            <v>46036</v>
          </cell>
          <cell r="BB74">
            <v>46304</v>
          </cell>
          <cell r="BL74" t="str">
            <v>2026753501000049E</v>
          </cell>
          <cell r="BM74">
            <v>20331267</v>
          </cell>
          <cell r="BN74" t="str">
            <v>KHAREM CARABALI MARULANDA</v>
          </cell>
          <cell r="BO74" t="str">
            <v xml:space="preserve">https://community.secop.gov.co/Public/Tendering/ContractNoticePhases/View?PPI=CO1.PPI.44702699&amp;isFromPublicArea=True&amp;isModal=False </v>
          </cell>
          <cell r="BP74" t="str">
            <v>VIGENTE</v>
          </cell>
          <cell r="BR74" t="str">
            <v xml:space="preserve">https://community.secop.gov.co/Public/Tendering/ContractDetailView/Index?UniqueIdentifier=CO1.PCCNTR.8875704 </v>
          </cell>
          <cell r="BS74" t="str">
            <v>FERNEY.GUTIERREZ</v>
          </cell>
          <cell r="BT74" t="str">
            <v>@parquesnacionales.gov.co</v>
          </cell>
          <cell r="BU74" t="str">
            <v>ferneyg473@gmail.com</v>
          </cell>
          <cell r="BV74" t="str">
            <v>OPERARIO</v>
          </cell>
          <cell r="CB74">
            <v>1299367</v>
          </cell>
          <cell r="CC74">
            <v>2293000</v>
          </cell>
          <cell r="CD74">
            <v>2293000</v>
          </cell>
          <cell r="CE74">
            <v>2293000</v>
          </cell>
          <cell r="CF74">
            <v>2293000</v>
          </cell>
          <cell r="CG74">
            <v>2293000</v>
          </cell>
          <cell r="CH74">
            <v>2293000</v>
          </cell>
          <cell r="CI74">
            <v>2293000</v>
          </cell>
          <cell r="CJ74">
            <v>2293000</v>
          </cell>
          <cell r="CK74">
            <v>687900</v>
          </cell>
          <cell r="CN74">
            <v>0</v>
          </cell>
        </row>
        <row r="75">
          <cell r="A75" t="str">
            <v>CD-DTPA-073-2026</v>
          </cell>
          <cell r="B75" t="str">
            <v>1 FONAM</v>
          </cell>
          <cell r="C75" t="str">
            <v>CPS-DTPA-073-2026</v>
          </cell>
          <cell r="D75" t="str">
            <v>HECTOR CHIRIMIA GONZALEZ</v>
          </cell>
          <cell r="E75">
            <v>46035</v>
          </cell>
          <cell r="F75" t="str">
            <v>DP10-3202060-19_1-011 Prestar servicio de apoyo a la gestión, con plena autonomía técnica y administrativa, en el PNN Utría y sus zonas de influencia, para el avance técnico de acciones en el proceso de restauración de zonas degradadas y/o intervenidas del área protegida en el marco de la conservación de la diversidad biológica de las áreas protegidas del SINAP a nivel nacional.</v>
          </cell>
          <cell r="G75" t="str">
            <v>APOYO A LA GESTIÓN</v>
          </cell>
          <cell r="H75" t="str">
            <v>2 CONTRATACIÓN DIRECTA</v>
          </cell>
          <cell r="I75" t="str">
            <v>14 PRESTACIÓN DE SERVICIOS</v>
          </cell>
          <cell r="J75" t="str">
            <v>N/A</v>
          </cell>
          <cell r="K75">
            <v>80111600</v>
          </cell>
          <cell r="L75">
            <v>526</v>
          </cell>
          <cell r="M75">
            <v>2626</v>
          </cell>
          <cell r="N75">
            <v>46035</v>
          </cell>
          <cell r="O75">
            <v>3782000</v>
          </cell>
          <cell r="P75">
            <v>40467400</v>
          </cell>
          <cell r="Q75" t="str">
            <v>CUARENTA MILLONES CUATROCIENTOS SESENTA Y SIETE MIL CUATROCIENTOS PESOS M/CTE</v>
          </cell>
          <cell r="R75" t="str">
            <v>1 PERSONA NATURAL</v>
          </cell>
          <cell r="S75" t="str">
            <v>3 CÉDULA DE CIUDADANÍA</v>
          </cell>
          <cell r="T75">
            <v>76279963</v>
          </cell>
          <cell r="U75">
            <v>2</v>
          </cell>
          <cell r="W75" t="str">
            <v>11 NO SE DILIGENCIA INFORMACIÓN PARA ESTE FORMULARIO EN ESTE PERÍODO DE REPORTE</v>
          </cell>
          <cell r="X75" t="str">
            <v>MASCULINO</v>
          </cell>
          <cell r="Y75" t="str">
            <v>Cauca</v>
          </cell>
          <cell r="Z75" t="str">
            <v>López de Micay</v>
          </cell>
          <cell r="AA75" t="str">
            <v>HECTOR</v>
          </cell>
          <cell r="AC75" t="str">
            <v>CHIRIMIA</v>
          </cell>
          <cell r="AD75" t="str">
            <v>GONZALEZ</v>
          </cell>
          <cell r="AE75" t="str">
            <v>NO</v>
          </cell>
          <cell r="AF75" t="str">
            <v>6 NO CONSTITUYÓ GARANTÍAS</v>
          </cell>
          <cell r="AG75" t="str">
            <v>N-A</v>
          </cell>
          <cell r="AH75" t="str">
            <v>N-A</v>
          </cell>
          <cell r="AK75" t="str">
            <v>GLORIA TERESITA SERNA ALZATE</v>
          </cell>
          <cell r="AL75" t="str">
            <v>PNN UTRÍA</v>
          </cell>
          <cell r="AM75" t="str">
            <v>2 SUPERVISOR</v>
          </cell>
          <cell r="AN75" t="str">
            <v>3 CÉDULA DE CIUDADANÍA</v>
          </cell>
          <cell r="AO75">
            <v>66848955</v>
          </cell>
          <cell r="AP75" t="str">
            <v>MARIA XIMENA ZORRILLA A.</v>
          </cell>
          <cell r="AQ75">
            <v>321</v>
          </cell>
          <cell r="AZ75" t="str">
            <v>N/A</v>
          </cell>
          <cell r="BA75">
            <v>46035</v>
          </cell>
          <cell r="BB75">
            <v>46359</v>
          </cell>
          <cell r="BL75" t="str">
            <v>2026753501900023E</v>
          </cell>
          <cell r="BM75">
            <v>40467400</v>
          </cell>
          <cell r="BN75" t="str">
            <v>JULIANA ISABEL MONTES ROMERO</v>
          </cell>
          <cell r="BO75" t="str">
            <v xml:space="preserve">https://community.secop.gov.co/Public/Tendering/ContractNoticePhases/View?PPI=CO1.PPI.44636425&amp;isFromPublicArea=True&amp;isModal=False </v>
          </cell>
          <cell r="BP75" t="str">
            <v>VIGENTE</v>
          </cell>
          <cell r="BR75" t="str">
            <v xml:space="preserve">https://community.secop.gov.co/Public/Tendering/ContractDetailView/Index?UniqueIdentifier=CO1.PCCNTR.8849590 </v>
          </cell>
          <cell r="BS75" t="str">
            <v>HECTOR.CHIRIMIA</v>
          </cell>
          <cell r="BT75" t="str">
            <v>@parquesnacionales.gov.co</v>
          </cell>
          <cell r="BU75" t="str">
            <v>hectorchiry03@gmail.com</v>
          </cell>
          <cell r="BV75" t="str">
            <v>TECNOLOGO</v>
          </cell>
          <cell r="CB75">
            <v>2269200</v>
          </cell>
          <cell r="CC75">
            <v>3782000</v>
          </cell>
          <cell r="CD75">
            <v>3782000</v>
          </cell>
          <cell r="CE75">
            <v>3782000</v>
          </cell>
          <cell r="CF75">
            <v>3782000</v>
          </cell>
          <cell r="CG75">
            <v>3782000</v>
          </cell>
          <cell r="CH75">
            <v>3782000</v>
          </cell>
          <cell r="CI75">
            <v>3782000</v>
          </cell>
          <cell r="CJ75">
            <v>3782000</v>
          </cell>
          <cell r="CK75">
            <v>3782000</v>
          </cell>
          <cell r="CL75">
            <v>3782000</v>
          </cell>
          <cell r="CM75">
            <v>378200</v>
          </cell>
          <cell r="CN75">
            <v>0</v>
          </cell>
        </row>
        <row r="76">
          <cell r="A76" t="str">
            <v>CD-DTPA-074-2026</v>
          </cell>
          <cell r="B76" t="str">
            <v>2 NACION</v>
          </cell>
          <cell r="C76" t="str">
            <v>CPS-DTPA-074-2026</v>
          </cell>
          <cell r="D76" t="str">
            <v>LEYDER CHOCUE PAJA</v>
          </cell>
          <cell r="E76">
            <v>46035</v>
          </cell>
          <cell r="F76" t="str">
            <v>DP07-3202060-19_1-007 Prestar servicios de apoyo a la gestión, con plena autonomía técnica y administrativa, para ejecutar actividades operativas de monitoreo y mantenimiento en los procesos de restauración del PNN Munchique, en el marco de la conservación de la diversidad de las áreas protegidas del SINAP nacional.</v>
          </cell>
          <cell r="G76" t="str">
            <v>APOYO A LA GESTIÓN</v>
          </cell>
          <cell r="H76" t="str">
            <v>2 CONTRATACIÓN DIRECTA</v>
          </cell>
          <cell r="I76" t="str">
            <v>14 PRESTACIÓN DE SERVICIOS</v>
          </cell>
          <cell r="J76" t="str">
            <v>N/A</v>
          </cell>
          <cell r="K76">
            <v>80111600</v>
          </cell>
          <cell r="L76">
            <v>426</v>
          </cell>
          <cell r="M76">
            <v>5926</v>
          </cell>
          <cell r="N76">
            <v>46035</v>
          </cell>
          <cell r="O76">
            <v>2339000</v>
          </cell>
          <cell r="P76">
            <v>20739133</v>
          </cell>
          <cell r="Q76" t="str">
            <v>VEINTE MILLONES SETECIENTOS TREINTA Y NUEVE MIL CIENTO TREINTA Y TRES PESOS M/CTE</v>
          </cell>
          <cell r="R76" t="str">
            <v>1 PERSONA NATURAL</v>
          </cell>
          <cell r="S76" t="str">
            <v>3 CÉDULA DE CIUDADANÍA</v>
          </cell>
          <cell r="T76">
            <v>1002846215</v>
          </cell>
          <cell r="U76">
            <v>6</v>
          </cell>
          <cell r="W76" t="str">
            <v>11 NO SE DILIGENCIA INFORMACIÓN PARA ESTE FORMULARIO EN ESTE PERÍODO DE REPORTE</v>
          </cell>
          <cell r="X76" t="str">
            <v>MASCULINO</v>
          </cell>
          <cell r="Y76" t="str">
            <v>Cauca</v>
          </cell>
          <cell r="Z76" t="str">
            <v>Morales</v>
          </cell>
          <cell r="AA76" t="str">
            <v>LEYDER</v>
          </cell>
          <cell r="AC76" t="str">
            <v>CHOCUE</v>
          </cell>
          <cell r="AD76" t="str">
            <v>PAJA</v>
          </cell>
          <cell r="AE76" t="str">
            <v>NO</v>
          </cell>
          <cell r="AF76" t="str">
            <v>6 NO CONSTITUYÓ GARANTÍAS</v>
          </cell>
          <cell r="AG76" t="str">
            <v>N-A</v>
          </cell>
          <cell r="AH76" t="str">
            <v>N-A</v>
          </cell>
          <cell r="AK76" t="str">
            <v>GLORIA TERESITA SERNA ALZATE</v>
          </cell>
          <cell r="AL76" t="str">
            <v>PNN MUNCHIQUE</v>
          </cell>
          <cell r="AM76" t="str">
            <v>2 SUPERVISOR</v>
          </cell>
          <cell r="AN76" t="str">
            <v>3 CÉDULA DE CIUDADANÍA</v>
          </cell>
          <cell r="AO76">
            <v>16738049</v>
          </cell>
          <cell r="AP76" t="str">
            <v>JAIME ALBERTO CELIS PERDOMO</v>
          </cell>
          <cell r="AQ76">
            <v>266</v>
          </cell>
          <cell r="AZ76" t="str">
            <v>N/A</v>
          </cell>
          <cell r="BA76">
            <v>46035</v>
          </cell>
          <cell r="BB76">
            <v>46303</v>
          </cell>
          <cell r="BL76" t="str">
            <v>2026753501000050E</v>
          </cell>
          <cell r="BM76">
            <v>20739133</v>
          </cell>
          <cell r="BN76" t="str">
            <v>STEPHANIE ANDREA RODRÍGUEZ VALENCIA</v>
          </cell>
          <cell r="BO76" t="str">
            <v xml:space="preserve">https://community.secop.gov.co/Public/Tendering/ContractNoticePhases/View?PPI=CO1.PPI.44653681&amp;isFromPublicArea=True&amp;isModal=False </v>
          </cell>
          <cell r="BP76" t="str">
            <v>VIGENTE</v>
          </cell>
          <cell r="BR76" t="str">
            <v xml:space="preserve">https://community.secop.gov.co/Public/Tendering/ContractDetailView/Index?UniqueIdentifier=CO1.PCCNTR.8852879 </v>
          </cell>
          <cell r="BS76" t="str">
            <v>LEYDER.CHOCUE</v>
          </cell>
          <cell r="BT76" t="str">
            <v>@parquesnacionales.gov.co</v>
          </cell>
          <cell r="BU76" t="str">
            <v>leyderchocue77@gmail.com</v>
          </cell>
          <cell r="BV76" t="str">
            <v>OPERARIO</v>
          </cell>
          <cell r="CB76">
            <v>1403400</v>
          </cell>
          <cell r="CC76">
            <v>2339000</v>
          </cell>
          <cell r="CD76">
            <v>2339000</v>
          </cell>
          <cell r="CE76">
            <v>2339000</v>
          </cell>
          <cell r="CF76">
            <v>2339000</v>
          </cell>
          <cell r="CG76">
            <v>2339000</v>
          </cell>
          <cell r="CH76">
            <v>2339000</v>
          </cell>
          <cell r="CI76">
            <v>2339000</v>
          </cell>
          <cell r="CJ76">
            <v>2339000</v>
          </cell>
          <cell r="CK76">
            <v>623733</v>
          </cell>
          <cell r="CN76">
            <v>0</v>
          </cell>
        </row>
        <row r="77">
          <cell r="A77" t="str">
            <v>CD-DTPA-075-2026</v>
          </cell>
          <cell r="B77" t="str">
            <v>2 NACION</v>
          </cell>
          <cell r="C77" t="str">
            <v>CPS-DTPA-075-2026</v>
          </cell>
          <cell r="D77" t="str">
            <v>DIEGO FERNANDO GONZALEZ GUEVARA</v>
          </cell>
          <cell r="E77">
            <v>46035</v>
          </cell>
          <cell r="F77" t="str">
            <v>DP00-3202008-31-024 Prestar servicios profesionales con plena autonomía técnica y administrativa en la Dirección Territorial Pacífico en torno a la formulación, ajuste y/o actualización y seguimiento a los Planes de Emergencias y Contingencias de Desastres Naturales y Socionaturales (PECDNS), los Planes de Contingencia de Riesgo Público (PCRP ) y el desarrollo de actividades de ordenamiento territorial, en el marco de la conservación de la diversidad biológica de las áreas protegidas del SINAP N</v>
          </cell>
          <cell r="G77" t="str">
            <v>PROFESIONAL</v>
          </cell>
          <cell r="H77" t="str">
            <v>2 CONTRATACIÓN DIRECTA</v>
          </cell>
          <cell r="I77" t="str">
            <v>14 PRESTACIÓN DE SERVICIOS</v>
          </cell>
          <cell r="J77" t="str">
            <v>N/A</v>
          </cell>
          <cell r="K77">
            <v>80111600</v>
          </cell>
          <cell r="L77">
            <v>126</v>
          </cell>
          <cell r="M77">
            <v>4926</v>
          </cell>
          <cell r="N77">
            <v>46035</v>
          </cell>
          <cell r="O77">
            <v>7225000</v>
          </cell>
          <cell r="P77">
            <v>79475000</v>
          </cell>
          <cell r="Q77" t="str">
            <v>SETENTA Y NUEVE MILLONES CUATROCIENTOS SETENTA Y CINCO MIL PESOS M/CTE</v>
          </cell>
          <cell r="R77" t="str">
            <v>1 PERSONA NATURAL</v>
          </cell>
          <cell r="S77" t="str">
            <v>3 CÉDULA DE CIUDADANÍA</v>
          </cell>
          <cell r="T77">
            <v>1144171574</v>
          </cell>
          <cell r="U77">
            <v>2</v>
          </cell>
          <cell r="W77" t="str">
            <v>11 NO SE DILIGENCIA INFORMACIÓN PARA ESTE FORMULARIO EN ESTE PERÍODO DE REPORTE</v>
          </cell>
          <cell r="X77" t="str">
            <v>MASCULINO</v>
          </cell>
          <cell r="Y77" t="str">
            <v>Valle del Cauca</v>
          </cell>
          <cell r="Z77" t="str">
            <v>Santiago de Cali</v>
          </cell>
          <cell r="AA77" t="str">
            <v>DIEGO</v>
          </cell>
          <cell r="AB77" t="str">
            <v>FERNANDO</v>
          </cell>
          <cell r="AC77" t="str">
            <v>GONZALEZ</v>
          </cell>
          <cell r="AD77" t="str">
            <v>GUEVARA</v>
          </cell>
          <cell r="AE77" t="str">
            <v>SI</v>
          </cell>
          <cell r="AF77" t="str">
            <v>1 PÓLIZA</v>
          </cell>
          <cell r="AG77" t="str">
            <v>12 SEGUROS DEL ESTADO</v>
          </cell>
          <cell r="AH77" t="str">
            <v>2 CUMPLIMIENTO</v>
          </cell>
          <cell r="AI77">
            <v>46035</v>
          </cell>
          <cell r="AJ77" t="str">
            <v>45-46-101034491</v>
          </cell>
          <cell r="AK77" t="str">
            <v>GLORIA TERESITA SERNA ALZATE</v>
          </cell>
          <cell r="AL77" t="str">
            <v>DTPA</v>
          </cell>
          <cell r="AM77" t="str">
            <v>2 SUPERVISOR</v>
          </cell>
          <cell r="AN77" t="str">
            <v>3 CÉDULA DE CIUDADANÍA</v>
          </cell>
          <cell r="AO77">
            <v>29664613</v>
          </cell>
          <cell r="AP77" t="str">
            <v>DIANA ISABEL ZUÑIGA</v>
          </cell>
          <cell r="AQ77">
            <v>330</v>
          </cell>
          <cell r="AZ77">
            <v>46035</v>
          </cell>
          <cell r="BA77">
            <v>46035</v>
          </cell>
          <cell r="BB77">
            <v>46368</v>
          </cell>
          <cell r="BL77" t="str">
            <v>2026753501000051E</v>
          </cell>
          <cell r="BM77">
            <v>79475000</v>
          </cell>
          <cell r="BN77" t="str">
            <v>DIANA PATRICIA GUERRERO</v>
          </cell>
          <cell r="BO77" t="str">
            <v xml:space="preserve">https://community.secop.gov.co/Public/Tendering/ContractNoticePhases/View?PPI=CO1.PPI.44654425&amp;isFromPublicArea=True&amp;isModal=False </v>
          </cell>
          <cell r="BP77" t="str">
            <v>VIGENTE</v>
          </cell>
          <cell r="BR77" t="str">
            <v xml:space="preserve">https://community.secop.gov.co/Public/Tendering/ContractDetailView/Index?UniqueIdentifier=CO1.PCCNTR.8850448 </v>
          </cell>
          <cell r="BS77" t="str">
            <v>DIEGO.GONZALEZ</v>
          </cell>
          <cell r="BT77" t="str">
            <v>@parquesnacionales.gov.co</v>
          </cell>
          <cell r="BU77" t="str">
            <v>gestiondelriesgo.dtpa@parquesnacionales.gov.co</v>
          </cell>
          <cell r="BV77" t="str">
            <v>PROFESIONAL</v>
          </cell>
          <cell r="CB77">
            <v>4335000</v>
          </cell>
          <cell r="CC77">
            <v>7225000</v>
          </cell>
          <cell r="CD77">
            <v>7225000</v>
          </cell>
          <cell r="CE77">
            <v>7225000</v>
          </cell>
          <cell r="CF77">
            <v>7225000</v>
          </cell>
          <cell r="CG77">
            <v>7225000</v>
          </cell>
          <cell r="CH77">
            <v>7225000</v>
          </cell>
          <cell r="CI77">
            <v>7225000</v>
          </cell>
          <cell r="CJ77">
            <v>7225000</v>
          </cell>
          <cell r="CK77">
            <v>7225000</v>
          </cell>
          <cell r="CL77">
            <v>7225000</v>
          </cell>
          <cell r="CM77">
            <v>2890000</v>
          </cell>
          <cell r="CN77">
            <v>0</v>
          </cell>
        </row>
        <row r="78">
          <cell r="A78" t="str">
            <v>CD-DTPA-076-2026</v>
          </cell>
          <cell r="B78" t="str">
            <v>1 FONAM</v>
          </cell>
          <cell r="C78" t="str">
            <v>CPS-DTPA-076-2026</v>
          </cell>
          <cell r="D78" t="str">
            <v>HUGO SEBASTIAN MARTINEZ LÓPEZ</v>
          </cell>
          <cell r="E78">
            <v>46035</v>
          </cell>
          <cell r="F78" t="str">
            <v>DP00-3202032-1-031 Prestar servicios profesionales con plena autonomía técnica y administrativa en la Dirección Territorial Pacífico para el desarrollo y soporte del sistema de información geográfica para las diferentes estrategias de gestión, en el marco de la conservación de la diversidad biológica de las áreas protegidas del SINAP nacional</v>
          </cell>
          <cell r="G78" t="str">
            <v>PROFESIONAL</v>
          </cell>
          <cell r="H78" t="str">
            <v>2 CONTRATACIÓN DIRECTA</v>
          </cell>
          <cell r="I78" t="str">
            <v>14 PRESTACIÓN DE SERVICIOS</v>
          </cell>
          <cell r="J78" t="str">
            <v>N/A</v>
          </cell>
          <cell r="K78">
            <v>80111600</v>
          </cell>
          <cell r="L78">
            <v>1426</v>
          </cell>
          <cell r="M78">
            <v>2326</v>
          </cell>
          <cell r="N78">
            <v>46035</v>
          </cell>
          <cell r="O78">
            <v>6540000</v>
          </cell>
          <cell r="P78">
            <v>71940000</v>
          </cell>
          <cell r="Q78" t="str">
            <v>SETENTA Y UN MILLONES NOVECIENTOS CUARENTA MIL PESOS M/CTE</v>
          </cell>
          <cell r="R78" t="str">
            <v>1 PERSONA NATURAL</v>
          </cell>
          <cell r="S78" t="str">
            <v>3 CÉDULA DE CIUDADANÍA</v>
          </cell>
          <cell r="T78">
            <v>1067941647</v>
          </cell>
          <cell r="U78">
            <v>7</v>
          </cell>
          <cell r="W78" t="str">
            <v>11 NO SE DILIGENCIA INFORMACIÓN PARA ESTE FORMULARIO EN ESTE PERÍODO DE REPORTE</v>
          </cell>
          <cell r="X78" t="str">
            <v>MASCULINO</v>
          </cell>
          <cell r="Y78" t="str">
            <v>Cordoba</v>
          </cell>
          <cell r="Z78" t="str">
            <v>Monteria</v>
          </cell>
          <cell r="AA78" t="str">
            <v>HUGO</v>
          </cell>
          <cell r="AB78" t="str">
            <v>SEBASTIAN</v>
          </cell>
          <cell r="AC78" t="str">
            <v>MARTINEZ</v>
          </cell>
          <cell r="AD78" t="str">
            <v>LÓPEZ</v>
          </cell>
          <cell r="AE78" t="str">
            <v>SI</v>
          </cell>
          <cell r="AF78" t="str">
            <v>1 PÓLIZA</v>
          </cell>
          <cell r="AG78" t="str">
            <v>12 SEGUROS DEL ESTADO</v>
          </cell>
          <cell r="AH78" t="str">
            <v>2 CUMPLIMIENTO</v>
          </cell>
          <cell r="AI78">
            <v>46035</v>
          </cell>
          <cell r="AJ78" t="str">
            <v>45-46-101034509</v>
          </cell>
          <cell r="AK78" t="str">
            <v>GLORIA TERESITA SERNA ALZATE</v>
          </cell>
          <cell r="AL78" t="str">
            <v>DTPA</v>
          </cell>
          <cell r="AM78" t="str">
            <v>2 SUPERVISOR</v>
          </cell>
          <cell r="AN78" t="str">
            <v>3 CÉDULA DE CIUDADANÍA</v>
          </cell>
          <cell r="AO78">
            <v>79307788</v>
          </cell>
          <cell r="AP78" t="str">
            <v>JUAN IVAN SANCHEZ BERNAL</v>
          </cell>
          <cell r="AQ78">
            <v>330</v>
          </cell>
          <cell r="AZ78">
            <v>46035</v>
          </cell>
          <cell r="BA78">
            <v>46035</v>
          </cell>
          <cell r="BB78">
            <v>46368</v>
          </cell>
          <cell r="BL78" t="str">
            <v>2026753501900024E</v>
          </cell>
          <cell r="BM78">
            <v>71940000</v>
          </cell>
          <cell r="BN78" t="str">
            <v>DIANA PATRICIA GUERRERO</v>
          </cell>
          <cell r="BO78" t="str">
            <v xml:space="preserve">https://community.secop.gov.co/Public/Tendering/ContractNoticePhases/View?PPI=CO1.PPI.44662896&amp;isFromPublicArea=True&amp;isModal=False </v>
          </cell>
          <cell r="BP78" t="str">
            <v>VIGENTE</v>
          </cell>
          <cell r="BR78" t="str">
            <v xml:space="preserve">https://community.secop.gov.co/Public/Tendering/ContractDetailView/Index?UniqueIdentifier=CO1.PCCNTR.8852226 </v>
          </cell>
          <cell r="BS78" t="str">
            <v>HUGO.MARTINEZ</v>
          </cell>
          <cell r="BT78" t="str">
            <v>@parquesnacionales.gov.co</v>
          </cell>
          <cell r="BU78" t="str">
            <v>sig.dtpa@parquesnacionales.gov.co</v>
          </cell>
          <cell r="BV78" t="str">
            <v>PROFESIONAL</v>
          </cell>
          <cell r="CB78">
            <v>3924000</v>
          </cell>
          <cell r="CC78">
            <v>6540000</v>
          </cell>
          <cell r="CD78">
            <v>6540000</v>
          </cell>
          <cell r="CE78">
            <v>6540000</v>
          </cell>
          <cell r="CF78">
            <v>6540000</v>
          </cell>
          <cell r="CG78">
            <v>6540000</v>
          </cell>
          <cell r="CH78">
            <v>6540000</v>
          </cell>
          <cell r="CI78">
            <v>6540000</v>
          </cell>
          <cell r="CJ78">
            <v>6540000</v>
          </cell>
          <cell r="CK78">
            <v>6540000</v>
          </cell>
          <cell r="CL78">
            <v>6540000</v>
          </cell>
          <cell r="CM78">
            <v>2616000</v>
          </cell>
          <cell r="CN78">
            <v>0</v>
          </cell>
        </row>
        <row r="79">
          <cell r="A79" t="str">
            <v>CD-DTPA-077-2026</v>
          </cell>
          <cell r="B79" t="str">
            <v>1 FONAM</v>
          </cell>
          <cell r="C79" t="str">
            <v>CPS-DTPA-077-2026</v>
          </cell>
          <cell r="D79" t="str">
            <v>SANDRA SULEIMA CUERO VALVERDE</v>
          </cell>
          <cell r="E79">
            <v>46035</v>
          </cell>
          <cell r="F79" t="str">
            <v>DP01-3202008-10-012 - Prestar servicios de apoyo a la gestión con plena autonomia tecnica y administrativa para dinamizar los procesos de relacionamiento, que contribuyan a la construccion de la gobernanza y fortalezcan las diversas formas de participacion con los grupos etnicos presentes en el DNMI Cabo Manglares en el marco de la conservacion de la diversidad biologica de las áreas protegidas del SINAP.</v>
          </cell>
          <cell r="G79" t="str">
            <v>APOYO A LA GESTIÓN</v>
          </cell>
          <cell r="H79" t="str">
            <v>2 CONTRATACIÓN DIRECTA</v>
          </cell>
          <cell r="I79" t="str">
            <v>14 PRESTACIÓN DE SERVICIOS</v>
          </cell>
          <cell r="J79" t="str">
            <v>N/A</v>
          </cell>
          <cell r="K79">
            <v>80111600</v>
          </cell>
          <cell r="L79">
            <v>1626</v>
          </cell>
          <cell r="M79">
            <v>2826</v>
          </cell>
          <cell r="N79">
            <v>46035</v>
          </cell>
          <cell r="O79">
            <v>3037000</v>
          </cell>
          <cell r="P79">
            <v>27231767</v>
          </cell>
          <cell r="Q79" t="str">
            <v>VEINTISIETE MILLONES DOSCIENTOS TREINTA Y UN MIL SETECIENTOS SESENTA Y SIETE PESOS M/CTE</v>
          </cell>
          <cell r="R79" t="str">
            <v>1 PERSONA NATURAL</v>
          </cell>
          <cell r="S79" t="str">
            <v>3 CÉDULA DE CIUDADANÍA</v>
          </cell>
          <cell r="T79">
            <v>1087128671</v>
          </cell>
          <cell r="U79">
            <v>0</v>
          </cell>
          <cell r="W79" t="str">
            <v>11 NO SE DILIGENCIA INFORMACIÓN PARA ESTE FORMULARIO EN ESTE PERÍODO DE REPORTE</v>
          </cell>
          <cell r="X79" t="str">
            <v>FEMENINO</v>
          </cell>
          <cell r="Y79" t="str">
            <v>Nariño</v>
          </cell>
          <cell r="Z79" t="str">
            <v>Tumaco</v>
          </cell>
          <cell r="AA79" t="str">
            <v>SANDRA</v>
          </cell>
          <cell r="AB79" t="str">
            <v>SULEIMA</v>
          </cell>
          <cell r="AC79" t="str">
            <v>CUERO</v>
          </cell>
          <cell r="AD79" t="str">
            <v>VALVERDE</v>
          </cell>
          <cell r="AE79" t="str">
            <v>NO</v>
          </cell>
          <cell r="AF79" t="str">
            <v>6 NO CONSTITUYÓ GARANTÍAS</v>
          </cell>
          <cell r="AG79" t="str">
            <v>N-A</v>
          </cell>
          <cell r="AH79" t="str">
            <v>N-A</v>
          </cell>
          <cell r="AK79" t="str">
            <v>GLORIA TERESITA SERNA ALZATE</v>
          </cell>
          <cell r="AL79" t="str">
            <v>DNMI CABO MANGLARES</v>
          </cell>
          <cell r="AM79" t="str">
            <v>2 SUPERVISOR</v>
          </cell>
          <cell r="AN79" t="str">
            <v>3 CÉDULA DE CIUDADANÍA</v>
          </cell>
          <cell r="AO79">
            <v>1088973417</v>
          </cell>
          <cell r="AP79" t="str">
            <v>MIYER IVÁN CERÓN MUÑOZ</v>
          </cell>
          <cell r="AQ79">
            <v>269</v>
          </cell>
          <cell r="AZ79" t="str">
            <v>N/A</v>
          </cell>
          <cell r="BA79">
            <v>46035</v>
          </cell>
          <cell r="BB79">
            <v>46306</v>
          </cell>
          <cell r="BL79" t="str">
            <v>2026753501900025E</v>
          </cell>
          <cell r="BM79">
            <v>27231767</v>
          </cell>
          <cell r="BN79" t="str">
            <v>MARGARITA E VICTORIA ACOSTA</v>
          </cell>
          <cell r="BO79" t="str">
            <v xml:space="preserve">https://community.secop.gov.co/Public/Tendering/ContractNoticePhases/View?PPI=CO1.PPI.44661873&amp;isFromPublicArea=True&amp;isModal=False </v>
          </cell>
          <cell r="BP79" t="str">
            <v>VIGENTE</v>
          </cell>
          <cell r="BR79" t="str">
            <v xml:space="preserve">https://community.secop.gov.co/Public/Tendering/ContractDetailView/Index?UniqueIdentifier=CO1.PCCNTR.8853620 </v>
          </cell>
          <cell r="BS79" t="str">
            <v>SANDRA.CUERO</v>
          </cell>
          <cell r="BT79" t="str">
            <v>@parquesnacionales.gov.co</v>
          </cell>
          <cell r="BU79" t="str">
            <v>scuero1989@gmail.com</v>
          </cell>
          <cell r="BV79" t="str">
            <v>TECNICO</v>
          </cell>
          <cell r="CB79">
            <v>1822200</v>
          </cell>
          <cell r="CC79">
            <v>3037000</v>
          </cell>
          <cell r="CD79">
            <v>3037000</v>
          </cell>
          <cell r="CE79">
            <v>3037000</v>
          </cell>
          <cell r="CF79">
            <v>3037000</v>
          </cell>
          <cell r="CG79">
            <v>3037000</v>
          </cell>
          <cell r="CH79">
            <v>3037000</v>
          </cell>
          <cell r="CI79">
            <v>3037000</v>
          </cell>
          <cell r="CJ79">
            <v>3037000</v>
          </cell>
          <cell r="CK79">
            <v>1113567</v>
          </cell>
          <cell r="CN79">
            <v>0</v>
          </cell>
        </row>
        <row r="80">
          <cell r="A80" t="str">
            <v>CD-DTPA-078-2026</v>
          </cell>
          <cell r="B80" t="str">
            <v>1 FONAM</v>
          </cell>
          <cell r="C80" t="str">
            <v>CPS-DTPA-078-2026</v>
          </cell>
          <cell r="D80" t="str">
            <v>LUIS FELIPE GAITAN IDARRAGA</v>
          </cell>
          <cell r="E80">
            <v>46035</v>
          </cell>
          <cell r="F80" t="str">
            <v>DP00-3202032-1-021 Prestar servicios profesionales con plena autonomía técnica y administrativa en la Dirección Territorial Pacífico y sus áreas protegidas adscritas en la implementación de la estrategia de prevención vigilancia y control, en el marco de la conservación de la diversidad biológica de las áreas protegidas del SINAP nacional.</v>
          </cell>
          <cell r="G80" t="str">
            <v>PROFESIONAL</v>
          </cell>
          <cell r="H80" t="str">
            <v>2 CONTRATACIÓN DIRECTA</v>
          </cell>
          <cell r="I80" t="str">
            <v>14 PRESTACIÓN DE SERVICIOS</v>
          </cell>
          <cell r="J80" t="str">
            <v>N/A</v>
          </cell>
          <cell r="K80">
            <v>80111600</v>
          </cell>
          <cell r="L80">
            <v>126</v>
          </cell>
          <cell r="M80">
            <v>2526</v>
          </cell>
          <cell r="N80">
            <v>46035</v>
          </cell>
          <cell r="O80">
            <v>7225000</v>
          </cell>
          <cell r="P80">
            <v>79475000</v>
          </cell>
          <cell r="Q80" t="str">
            <v>SETENTA Y NUEVE MILLONES CUATROCIENTOS SETENTA Y CINCO MIL PESOS M/CTE</v>
          </cell>
          <cell r="R80" t="str">
            <v>1 PERSONA NATURAL</v>
          </cell>
          <cell r="S80" t="str">
            <v>3 CÉDULA DE CIUDADANÍA</v>
          </cell>
          <cell r="T80">
            <v>1143948328</v>
          </cell>
          <cell r="U80">
            <v>1</v>
          </cell>
          <cell r="W80" t="str">
            <v>11 NO SE DILIGENCIA INFORMACIÓN PARA ESTE FORMULARIO EN ESTE PERÍODO DE REPORTE</v>
          </cell>
          <cell r="X80" t="str">
            <v>MASCULINO</v>
          </cell>
          <cell r="Y80" t="str">
            <v>Valle del Cauca</v>
          </cell>
          <cell r="Z80" t="str">
            <v>Santiago de Cali</v>
          </cell>
          <cell r="AA80" t="str">
            <v>LUIS</v>
          </cell>
          <cell r="AB80" t="str">
            <v>FELIPE</v>
          </cell>
          <cell r="AC80" t="str">
            <v>GAITAN</v>
          </cell>
          <cell r="AD80" t="str">
            <v>IDARRAGA</v>
          </cell>
          <cell r="AE80" t="str">
            <v>SI</v>
          </cell>
          <cell r="AF80" t="str">
            <v>1 PÓLIZA</v>
          </cell>
          <cell r="AG80" t="str">
            <v>12 SEGUROS DEL ESTADO</v>
          </cell>
          <cell r="AH80" t="str">
            <v>2 CUMPLIMIENTO</v>
          </cell>
          <cell r="AI80">
            <v>46035</v>
          </cell>
          <cell r="AJ80" t="str">
            <v>45-46-101034500</v>
          </cell>
          <cell r="AK80" t="str">
            <v>GLORIA TERESITA SERNA ALZATE</v>
          </cell>
          <cell r="AL80" t="str">
            <v>DTPA</v>
          </cell>
          <cell r="AM80" t="str">
            <v>2 SUPERVISOR</v>
          </cell>
          <cell r="AN80" t="str">
            <v>3 CÉDULA DE CIUDADANÍA</v>
          </cell>
          <cell r="AO80">
            <v>79307788</v>
          </cell>
          <cell r="AP80" t="str">
            <v>JUAN IVAN SANCHEZ BERNAL</v>
          </cell>
          <cell r="AQ80">
            <v>330</v>
          </cell>
          <cell r="AZ80">
            <v>46035</v>
          </cell>
          <cell r="BA80">
            <v>46035</v>
          </cell>
          <cell r="BB80">
            <v>46368</v>
          </cell>
          <cell r="BL80" t="str">
            <v>2026753501900026E</v>
          </cell>
          <cell r="BM80">
            <v>79475000</v>
          </cell>
          <cell r="BN80" t="str">
            <v>JULIANA ISABEL MONTES ROMERO</v>
          </cell>
          <cell r="BO80" t="str">
            <v xml:space="preserve">https://community.secop.gov.co/Public/Tendering/ContractNoticePhases/View?PPI=CO1.PPI.44664384&amp;isFromPublicArea=True&amp;isModal=False </v>
          </cell>
          <cell r="BP80" t="str">
            <v>VIGENTE</v>
          </cell>
          <cell r="BR80" t="str">
            <v xml:space="preserve">https://community.secop.gov.co/Public/Tendering/ContractDetailView/Index?UniqueIdentifier=CO1.PCCNTR.8852715 </v>
          </cell>
          <cell r="BS80" t="str">
            <v>LUIS.GAITAN</v>
          </cell>
          <cell r="BT80" t="str">
            <v>@parquesnacionales.gov.co</v>
          </cell>
          <cell r="BU80" t="str">
            <v>pvc.dtpa@parquesnacionales.gov.co</v>
          </cell>
          <cell r="BV80" t="str">
            <v>PROFESIONAL</v>
          </cell>
          <cell r="CB80">
            <v>4335000</v>
          </cell>
          <cell r="CC80">
            <v>7225000</v>
          </cell>
          <cell r="CD80">
            <v>7225000</v>
          </cell>
          <cell r="CE80">
            <v>7225000</v>
          </cell>
          <cell r="CF80">
            <v>7225000</v>
          </cell>
          <cell r="CG80">
            <v>7225000</v>
          </cell>
          <cell r="CH80">
            <v>7225000</v>
          </cell>
          <cell r="CI80">
            <v>7225000</v>
          </cell>
          <cell r="CJ80">
            <v>7225000</v>
          </cell>
          <cell r="CK80">
            <v>7225000</v>
          </cell>
          <cell r="CL80">
            <v>7225000</v>
          </cell>
          <cell r="CM80">
            <v>2890000</v>
          </cell>
          <cell r="CN80">
            <v>0</v>
          </cell>
        </row>
        <row r="81">
          <cell r="A81" t="str">
            <v>CD-DTPA-079-2026</v>
          </cell>
          <cell r="B81" t="str">
            <v>1 FONAM</v>
          </cell>
          <cell r="C81" t="str">
            <v>CPS-DTPA-079-2026</v>
          </cell>
          <cell r="D81" t="str">
            <v>YEIMY FABIOLA RINCON TORRES</v>
          </cell>
          <cell r="E81">
            <v>46035</v>
          </cell>
          <cell r="F81" t="str">
            <v>DP00-3202010-25-026 Prestar servicios profesionales con plena autonomía técnica y administrativa en la Dirección Territorial Pacifico para realizar las actividades requeridas para la formulación, actualización, implementación y seguimiento de los planes de ordenamiento ecoturístico en las áreas protegidas en el marco de la conservación de la diversidad biológica de las áreas protegidas del SINAP Nacional.</v>
          </cell>
          <cell r="G81" t="str">
            <v>PROFESIONAL</v>
          </cell>
          <cell r="H81" t="str">
            <v>2 CONTRATACIÓN DIRECTA</v>
          </cell>
          <cell r="I81" t="str">
            <v>14 PRESTACIÓN DE SERVICIOS</v>
          </cell>
          <cell r="J81" t="str">
            <v>N/A</v>
          </cell>
          <cell r="K81">
            <v>80111600</v>
          </cell>
          <cell r="L81">
            <v>126</v>
          </cell>
          <cell r="M81">
            <v>2426</v>
          </cell>
          <cell r="N81">
            <v>46035</v>
          </cell>
          <cell r="O81">
            <v>7225000</v>
          </cell>
          <cell r="P81">
            <v>79475000</v>
          </cell>
          <cell r="Q81" t="str">
            <v>SETENTA Y NUEVE MILLONES CUATROCIENTOS SETENTA Y CINCO MIL PESOS M/CTE</v>
          </cell>
          <cell r="R81" t="str">
            <v>1 PERSONA NATURAL</v>
          </cell>
          <cell r="S81" t="str">
            <v>3 CÉDULA DE CIUDADANÍA</v>
          </cell>
          <cell r="T81">
            <v>1052395035</v>
          </cell>
          <cell r="U81">
            <v>2</v>
          </cell>
          <cell r="W81" t="str">
            <v>11 NO SE DILIGENCIA INFORMACIÓN PARA ESTE FORMULARIO EN ESTE PERÍODO DE REPORTE</v>
          </cell>
          <cell r="X81" t="str">
            <v>FEMENINO</v>
          </cell>
          <cell r="Y81" t="str">
            <v>Boyaca</v>
          </cell>
          <cell r="Z81" t="str">
            <v>Duitama</v>
          </cell>
          <cell r="AA81" t="str">
            <v>YEIMY</v>
          </cell>
          <cell r="AB81" t="str">
            <v>FABIOLA</v>
          </cell>
          <cell r="AC81" t="str">
            <v>RINCON</v>
          </cell>
          <cell r="AD81" t="str">
            <v>TORRES</v>
          </cell>
          <cell r="AE81" t="str">
            <v>SI</v>
          </cell>
          <cell r="AF81" t="str">
            <v>1 PÓLIZA</v>
          </cell>
          <cell r="AG81" t="str">
            <v>8 MUNDIAL SEGUROS</v>
          </cell>
          <cell r="AH81" t="str">
            <v>2 CUMPLIMIENTO</v>
          </cell>
          <cell r="AI81">
            <v>46035</v>
          </cell>
          <cell r="AJ81" t="str">
            <v>BY-100061213</v>
          </cell>
          <cell r="AK81" t="str">
            <v>GLORIA TERESITA SERNA ALZATE</v>
          </cell>
          <cell r="AL81" t="str">
            <v>DTPA</v>
          </cell>
          <cell r="AM81" t="str">
            <v>2 SUPERVISOR</v>
          </cell>
          <cell r="AN81" t="str">
            <v>3 CÉDULA DE CIUDADANÍA</v>
          </cell>
          <cell r="AO81">
            <v>29664613</v>
          </cell>
          <cell r="AP81" t="str">
            <v>DIANA ISABEL ZUÑIGA</v>
          </cell>
          <cell r="AQ81">
            <v>330</v>
          </cell>
          <cell r="AZ81">
            <v>46035</v>
          </cell>
          <cell r="BA81">
            <v>46035</v>
          </cell>
          <cell r="BB81">
            <v>46368</v>
          </cell>
          <cell r="BL81" t="str">
            <v>2026753501900027E</v>
          </cell>
          <cell r="BM81">
            <v>79475000</v>
          </cell>
          <cell r="BN81" t="str">
            <v>DIANA PATRICIA GUERRERO</v>
          </cell>
          <cell r="BO81" t="str">
            <v xml:space="preserve">https://community.secop.gov.co/Public/Tendering/ContractNoticePhases/View?PPI=CO1.PPI.44665871&amp;isFromPublicArea=True&amp;isModal=False </v>
          </cell>
          <cell r="BP81" t="str">
            <v>VIGENTE</v>
          </cell>
          <cell r="BR81" t="str">
            <v xml:space="preserve">https://community.secop.gov.co/Public/Tendering/ContractDetailView/Index?UniqueIdentifier=CO1.PCCNTR.8853262 </v>
          </cell>
          <cell r="BS81" t="str">
            <v>YEIMY.RINCON</v>
          </cell>
          <cell r="BT81" t="str">
            <v>@parquesnacionales.gov.co</v>
          </cell>
          <cell r="BU81" t="str">
            <v>ecoturismo.dtpa@parquesnacionales.gov.co</v>
          </cell>
          <cell r="BV81" t="str">
            <v>PROFESIONAL</v>
          </cell>
          <cell r="CB81">
            <v>4335000</v>
          </cell>
          <cell r="CC81">
            <v>7225000</v>
          </cell>
          <cell r="CD81">
            <v>7225000</v>
          </cell>
          <cell r="CE81">
            <v>7225000</v>
          </cell>
          <cell r="CF81">
            <v>7225000</v>
          </cell>
          <cell r="CG81">
            <v>7225000</v>
          </cell>
          <cell r="CH81">
            <v>7225000</v>
          </cell>
          <cell r="CI81">
            <v>7225000</v>
          </cell>
          <cell r="CJ81">
            <v>7225000</v>
          </cell>
          <cell r="CK81">
            <v>7225000</v>
          </cell>
          <cell r="CL81">
            <v>7225000</v>
          </cell>
          <cell r="CM81">
            <v>2890000</v>
          </cell>
          <cell r="CN81">
            <v>0</v>
          </cell>
        </row>
        <row r="82">
          <cell r="A82" t="str">
            <v>CD-DTPA-080-2026</v>
          </cell>
          <cell r="B82" t="str">
            <v>2 NACION</v>
          </cell>
          <cell r="C82" t="str">
            <v>CPS-DTPA-080-2026</v>
          </cell>
          <cell r="D82" t="str">
            <v>EDER MARQUEZ GUERRERO</v>
          </cell>
          <cell r="E82">
            <v>46035</v>
          </cell>
          <cell r="F82" t="str">
            <v>DP08-3202008-9-013 Prestar servicios de apoyo a la gestión con plena autonomía técnica y administrativa en el PNN Sanquianga para la ejecución de actividades técnicas relacionadas con la línea estratégica de monitoreo e investigación, del área protegida en el marco de la conservación de la diversidad biológica de las áreas protegidas del SINAP nacional</v>
          </cell>
          <cell r="G82" t="str">
            <v>APOYO A LA GESTIÓN</v>
          </cell>
          <cell r="H82" t="str">
            <v>2 CONTRATACIÓN DIRECTA</v>
          </cell>
          <cell r="I82" t="str">
            <v>14 PRESTACIÓN DE SERVICIOS</v>
          </cell>
          <cell r="J82" t="str">
            <v>N/A</v>
          </cell>
          <cell r="K82">
            <v>80111600</v>
          </cell>
          <cell r="L82">
            <v>526</v>
          </cell>
          <cell r="M82">
            <v>4626</v>
          </cell>
          <cell r="N82">
            <v>46035</v>
          </cell>
          <cell r="O82">
            <v>2761000</v>
          </cell>
          <cell r="P82">
            <v>30923200</v>
          </cell>
          <cell r="Q82" t="str">
            <v>TREINTA MILLONES NOVECIENTOS VEINTITRÉS MIL DOSCIENTOS PESOS M/CTE</v>
          </cell>
          <cell r="R82" t="str">
            <v>1 PERSONA NATURAL</v>
          </cell>
          <cell r="S82" t="str">
            <v>3 CÉDULA DE CIUDADANÍA</v>
          </cell>
          <cell r="T82">
            <v>1192764575</v>
          </cell>
          <cell r="U82">
            <v>1</v>
          </cell>
          <cell r="W82" t="str">
            <v>11 NO SE DILIGENCIA INFORMACIÓN PARA ESTE FORMULARIO EN ESTE PERÍODO DE REPORTE</v>
          </cell>
          <cell r="X82" t="str">
            <v>MASCULINO</v>
          </cell>
          <cell r="Y82" t="str">
            <v>Nariño</v>
          </cell>
          <cell r="Z82" t="str">
            <v>La Tola</v>
          </cell>
          <cell r="AA82" t="str">
            <v>EDER</v>
          </cell>
          <cell r="AC82" t="str">
            <v>MARQUEZ</v>
          </cell>
          <cell r="AD82" t="str">
            <v>GUERRERO</v>
          </cell>
          <cell r="AE82" t="str">
            <v>NO</v>
          </cell>
          <cell r="AF82" t="str">
            <v>6 NO CONSTITUYÓ GARANTÍAS</v>
          </cell>
          <cell r="AG82" t="str">
            <v>N-A</v>
          </cell>
          <cell r="AH82" t="str">
            <v>N-A</v>
          </cell>
          <cell r="AK82" t="str">
            <v>GLORIA TERESITA SERNA ALZATE</v>
          </cell>
          <cell r="AL82" t="str">
            <v>PNN SANQUIANGA</v>
          </cell>
          <cell r="AM82" t="str">
            <v>2 SUPERVISOR</v>
          </cell>
          <cell r="AN82" t="str">
            <v>3 CÉDULA DE CIUDADANÍA</v>
          </cell>
          <cell r="AO82">
            <v>16279020</v>
          </cell>
          <cell r="AP82" t="str">
            <v>GUSTAVO ADOLFO MAYOR A</v>
          </cell>
          <cell r="AQ82">
            <v>336</v>
          </cell>
          <cell r="AZ82" t="str">
            <v>N/A</v>
          </cell>
          <cell r="BA82">
            <v>46035</v>
          </cell>
          <cell r="BB82">
            <v>46374</v>
          </cell>
          <cell r="BL82" t="str">
            <v>2026753501000052E</v>
          </cell>
          <cell r="BM82">
            <v>30923200</v>
          </cell>
          <cell r="BN82" t="str">
            <v>STEPHANIE ANDREA RODRÍGUEZ VALENCIA</v>
          </cell>
          <cell r="BO82" t="str">
            <v xml:space="preserve">https://community.secop.gov.co/Public/Tendering/ContractNoticePhases/View?PPI=CO1.PPI.44671252&amp;isFromPublicArea=True&amp;isModal=False </v>
          </cell>
          <cell r="BP82" t="str">
            <v>VIGENTE</v>
          </cell>
          <cell r="BR82" t="str">
            <v xml:space="preserve">https://community.secop.gov.co/Public/Tendering/ContractDetailView/Index?UniqueIdentifier=CO1.PCCNTR.8855805 </v>
          </cell>
          <cell r="BS82" t="str">
            <v>EDER.MARQUEZ</v>
          </cell>
          <cell r="BT82" t="str">
            <v>@parquesnacionales.gov.co</v>
          </cell>
          <cell r="BU82" t="str">
            <v>elmarquez1999@gmail.com</v>
          </cell>
          <cell r="BV82" t="str">
            <v>TECNICO</v>
          </cell>
          <cell r="CB82">
            <v>1656600</v>
          </cell>
          <cell r="CC82">
            <v>2761000</v>
          </cell>
          <cell r="CD82">
            <v>2761000</v>
          </cell>
          <cell r="CE82">
            <v>2761000</v>
          </cell>
          <cell r="CF82">
            <v>2761000</v>
          </cell>
          <cell r="CG82">
            <v>2761000</v>
          </cell>
          <cell r="CH82">
            <v>2761000</v>
          </cell>
          <cell r="CI82">
            <v>2761000</v>
          </cell>
          <cell r="CJ82">
            <v>2761000</v>
          </cell>
          <cell r="CK82">
            <v>2761000</v>
          </cell>
          <cell r="CL82">
            <v>2761000</v>
          </cell>
          <cell r="CM82">
            <v>1656600</v>
          </cell>
          <cell r="CN82">
            <v>0</v>
          </cell>
        </row>
        <row r="83">
          <cell r="A83" t="str">
            <v>CD-DTPA-081-2026</v>
          </cell>
          <cell r="B83" t="str">
            <v>2 NACION</v>
          </cell>
          <cell r="C83" t="str">
            <v>CPS-DTPA-081-2026</v>
          </cell>
          <cell r="D83" t="str">
            <v>VICTOR HUGO ESTUPIÑAN ESTUPIÑAN</v>
          </cell>
          <cell r="E83">
            <v>46035</v>
          </cell>
          <cell r="F83" t="str">
            <v>DP08-3202032-1-009 Prestar servicios de apoyo a la gestión con plena autonomía técnica y administrativa en el PNN Sanquianga para adelantar las actividades técnicas de prevención, vigilancia y control para el manejo de plataformas de PVC en el marco de la conservación de la diversidad biológica de las áreas protegidas del SINAP Nacional</v>
          </cell>
          <cell r="G83" t="str">
            <v>APOYO A LA GESTIÓN</v>
          </cell>
          <cell r="H83" t="str">
            <v>2 CONTRATACIÓN DIRECTA</v>
          </cell>
          <cell r="I83" t="str">
            <v>14 PRESTACIÓN DE SERVICIOS</v>
          </cell>
          <cell r="J83" t="str">
            <v>N/A</v>
          </cell>
          <cell r="K83">
            <v>80111600</v>
          </cell>
          <cell r="L83">
            <v>526</v>
          </cell>
          <cell r="M83">
            <v>6126</v>
          </cell>
          <cell r="N83">
            <v>46035</v>
          </cell>
          <cell r="O83">
            <v>2761000</v>
          </cell>
          <cell r="P83">
            <v>30923200</v>
          </cell>
          <cell r="Q83" t="str">
            <v>TREINTA MILLONES NOVECIENTOS VEINTITRÉS MIL DOSCIENTOS PESOS M/CTE</v>
          </cell>
          <cell r="R83" t="str">
            <v>1 PERSONA NATURAL</v>
          </cell>
          <cell r="S83" t="str">
            <v>3 CÉDULA DE CIUDADANÍA</v>
          </cell>
          <cell r="T83">
            <v>94444438</v>
          </cell>
          <cell r="U83">
            <v>1</v>
          </cell>
          <cell r="W83" t="str">
            <v>11 NO SE DILIGENCIA INFORMACIÓN PARA ESTE FORMULARIO EN ESTE PERÍODO DE REPORTE</v>
          </cell>
          <cell r="X83" t="str">
            <v>MASCULINO</v>
          </cell>
          <cell r="Y83" t="str">
            <v>Nariño</v>
          </cell>
          <cell r="Z83" t="str">
            <v>El Charco</v>
          </cell>
          <cell r="AA83" t="str">
            <v>VICTOR</v>
          </cell>
          <cell r="AB83" t="str">
            <v>HUGO</v>
          </cell>
          <cell r="AC83" t="str">
            <v>ESTUPIÑAN</v>
          </cell>
          <cell r="AD83" t="str">
            <v>ESTUPIÑAN</v>
          </cell>
          <cell r="AE83" t="str">
            <v>NO</v>
          </cell>
          <cell r="AF83" t="str">
            <v>6 NO CONSTITUYÓ GARANTÍAS</v>
          </cell>
          <cell r="AG83" t="str">
            <v>N-A</v>
          </cell>
          <cell r="AH83" t="str">
            <v>N-A</v>
          </cell>
          <cell r="AK83" t="str">
            <v>GLORIA TERESITA SERNA ALZATE</v>
          </cell>
          <cell r="AL83" t="str">
            <v>PNN SANQUIANGA</v>
          </cell>
          <cell r="AM83" t="str">
            <v>2 SUPERVISOR</v>
          </cell>
          <cell r="AN83" t="str">
            <v>3 CÉDULA DE CIUDADANÍA</v>
          </cell>
          <cell r="AO83">
            <v>16279020</v>
          </cell>
          <cell r="AP83" t="str">
            <v>GUSTAVO ADOLFO MAYOR A</v>
          </cell>
          <cell r="AQ83">
            <v>336</v>
          </cell>
          <cell r="AZ83" t="str">
            <v>N/A</v>
          </cell>
          <cell r="BA83">
            <v>46035</v>
          </cell>
          <cell r="BB83">
            <v>46374</v>
          </cell>
          <cell r="BL83" t="str">
            <v>2026753501000053E</v>
          </cell>
          <cell r="BM83">
            <v>30923200</v>
          </cell>
          <cell r="BN83" t="str">
            <v>STEPHANIE ANDREA RODRÍGUEZ VALENCIA</v>
          </cell>
          <cell r="BO83" t="str">
            <v xml:space="preserve">https://community.secop.gov.co/Public/Tendering/ContractNoticePhases/View?PPI=CO1.PPI.44681426&amp;isFromPublicArea=True&amp;isModal=False </v>
          </cell>
          <cell r="BP83" t="str">
            <v>VIGENTE</v>
          </cell>
          <cell r="BR83" t="str">
            <v xml:space="preserve">https://community.secop.gov.co/Public/Tendering/ContractDetailView/Index?UniqueIdentifier=CO1.PCCNTR.8858998 </v>
          </cell>
          <cell r="BS83" t="str">
            <v>VICTOR.ESTUPINAN</v>
          </cell>
          <cell r="BT83" t="str">
            <v>@parquesnacionales.gov.co</v>
          </cell>
          <cell r="BU83" t="str">
            <v>victorhugoestupinan2971@gmail.com</v>
          </cell>
          <cell r="BV83" t="str">
            <v>TECNICO</v>
          </cell>
          <cell r="CB83">
            <v>1656600</v>
          </cell>
          <cell r="CC83">
            <v>2761000</v>
          </cell>
          <cell r="CD83">
            <v>2761000</v>
          </cell>
          <cell r="CE83">
            <v>2761000</v>
          </cell>
          <cell r="CF83">
            <v>2761000</v>
          </cell>
          <cell r="CG83">
            <v>2761000</v>
          </cell>
          <cell r="CH83">
            <v>2761000</v>
          </cell>
          <cell r="CI83">
            <v>2761000</v>
          </cell>
          <cell r="CJ83">
            <v>2761000</v>
          </cell>
          <cell r="CK83">
            <v>2761000</v>
          </cell>
          <cell r="CL83">
            <v>2761000</v>
          </cell>
          <cell r="CM83">
            <v>1656600</v>
          </cell>
          <cell r="CN83">
            <v>0</v>
          </cell>
        </row>
        <row r="84">
          <cell r="A84" t="str">
            <v>CD-DTPA-082-2026</v>
          </cell>
          <cell r="B84" t="str">
            <v>2 NACION</v>
          </cell>
          <cell r="C84" t="str">
            <v>CPS-DTPA-082-2026</v>
          </cell>
          <cell r="D84" t="str">
            <v>WILLIAM MINA QUIÑONES</v>
          </cell>
          <cell r="E84">
            <v>46036</v>
          </cell>
          <cell r="F84" t="str">
            <v>DP01-3202060-18_1-010 Prestar servicios de apoyo a la gestion con plena autonomia tecnica y administrativa para el desarrollo de las actividades tecnicas contempladas en el programa de restauracion ecologica , monitoreo y mantenimiento en zonas degradadas y/o alteradas en el DNMI Cabo Manglares y/o zonas de influencia en el marco de la conservacion de la diversidad biologica de las áreas protegidas del SINAP.</v>
          </cell>
          <cell r="G84" t="str">
            <v>APOYO A LA GESTIÓN</v>
          </cell>
          <cell r="H84" t="str">
            <v>2 CONTRATACIÓN DIRECTA</v>
          </cell>
          <cell r="I84" t="str">
            <v>14 PRESTACIÓN DE SERVICIOS</v>
          </cell>
          <cell r="J84" t="str">
            <v>N/A</v>
          </cell>
          <cell r="K84">
            <v>80111600</v>
          </cell>
          <cell r="L84">
            <v>726</v>
          </cell>
          <cell r="M84">
            <v>6626</v>
          </cell>
          <cell r="N84">
            <v>46036</v>
          </cell>
          <cell r="O84">
            <v>3037000</v>
          </cell>
          <cell r="P84">
            <v>27231767</v>
          </cell>
          <cell r="Q84" t="str">
            <v>VEINTISIETE MILLONES DOSCIENTOS TREINTA Y UN MIL SETECIENTOS SESENTA Y SIETE PESOS M/CTE</v>
          </cell>
          <cell r="R84" t="str">
            <v>1 PERSONA NATURAL</v>
          </cell>
          <cell r="S84" t="str">
            <v>3 CÉDULA DE CIUDADANÍA</v>
          </cell>
          <cell r="T84">
            <v>1087124228</v>
          </cell>
          <cell r="U84">
            <v>2</v>
          </cell>
          <cell r="W84" t="str">
            <v>11 NO SE DILIGENCIA INFORMACIÓN PARA ESTE FORMULARIO EN ESTE PERÍODO DE REPORTE</v>
          </cell>
          <cell r="X84" t="str">
            <v>MASCULINO</v>
          </cell>
          <cell r="Y84" t="str">
            <v>Nariño</v>
          </cell>
          <cell r="Z84" t="str">
            <v>Tumaco</v>
          </cell>
          <cell r="AA84" t="str">
            <v>WILLIAM</v>
          </cell>
          <cell r="AC84" t="str">
            <v>MINA</v>
          </cell>
          <cell r="AD84" t="str">
            <v>QUIÑONES</v>
          </cell>
          <cell r="AE84" t="str">
            <v>NO</v>
          </cell>
          <cell r="AF84" t="str">
            <v>6 NO CONSTITUYÓ GARANTÍAS</v>
          </cell>
          <cell r="AG84" t="str">
            <v>N-A</v>
          </cell>
          <cell r="AH84" t="str">
            <v>N-A</v>
          </cell>
          <cell r="AK84" t="str">
            <v>GLORIA TERESITA SERNA ALZATE</v>
          </cell>
          <cell r="AL84" t="str">
            <v>DNMI CABO MANGLARES</v>
          </cell>
          <cell r="AM84" t="str">
            <v>2 SUPERVISOR</v>
          </cell>
          <cell r="AN84" t="str">
            <v>3 CÉDULA DE CIUDADANÍA</v>
          </cell>
          <cell r="AO84">
            <v>1088973417</v>
          </cell>
          <cell r="AP84" t="str">
            <v>MIYER IVÁN CERÓN MUÑOZ</v>
          </cell>
          <cell r="AQ84">
            <v>269</v>
          </cell>
          <cell r="AZ84" t="str">
            <v>N/A</v>
          </cell>
          <cell r="BA84">
            <v>46036</v>
          </cell>
          <cell r="BB84">
            <v>46366</v>
          </cell>
          <cell r="BL84" t="str">
            <v>2026753501000054E</v>
          </cell>
          <cell r="BM84">
            <v>27231767</v>
          </cell>
          <cell r="BN84" t="str">
            <v>MARGARITA E VICTORIA ACOSTA</v>
          </cell>
          <cell r="BO84" t="str">
            <v xml:space="preserve">https://community.secop.gov.co/Public/Tendering/ContractNoticePhases/View?PPI=CO1.PPI.44707543&amp;isFromPublicArea=True&amp;isModal=False </v>
          </cell>
          <cell r="BP84" t="str">
            <v>VIGENTE</v>
          </cell>
          <cell r="BR84" t="str">
            <v xml:space="preserve">https://community.secop.gov.co/Public/Tendering/ContractDetailView/Index?UniqueIdentifier=CO1.PCCNTR.8870809 </v>
          </cell>
          <cell r="BS84" t="str">
            <v>WILLIAM.MINA</v>
          </cell>
          <cell r="BT84" t="str">
            <v>@parquesnacionales.gov.co</v>
          </cell>
          <cell r="BU84" t="str">
            <v>williamminaq4@gmail.com</v>
          </cell>
          <cell r="BV84" t="str">
            <v>TECNICO</v>
          </cell>
          <cell r="CB84">
            <v>1720967</v>
          </cell>
          <cell r="CC84">
            <v>3037000</v>
          </cell>
          <cell r="CD84">
            <v>3037000</v>
          </cell>
          <cell r="CE84">
            <v>3037000</v>
          </cell>
          <cell r="CF84">
            <v>3037000</v>
          </cell>
          <cell r="CG84">
            <v>3037000</v>
          </cell>
          <cell r="CH84">
            <v>3037000</v>
          </cell>
          <cell r="CI84">
            <v>3037000</v>
          </cell>
          <cell r="CJ84">
            <v>3037000</v>
          </cell>
          <cell r="CK84">
            <v>1214800</v>
          </cell>
          <cell r="CN84">
            <v>0</v>
          </cell>
        </row>
        <row r="85">
          <cell r="A85" t="str">
            <v>CD-DTPA-083-2026</v>
          </cell>
          <cell r="B85" t="str">
            <v>2 NACION</v>
          </cell>
          <cell r="C85" t="str">
            <v>CPS-DTPA-083-2026</v>
          </cell>
          <cell r="D85" t="str">
            <v>YULI XIMENA REYES MADRIGAL</v>
          </cell>
          <cell r="E85">
            <v>46036</v>
          </cell>
          <cell r="F85" t="str">
            <v>DP07-3202056-5-003 Prestar servicios de apoyo a la gestión con plena autonomía técnica y administrativa, para implementar actividades de comunicación y educación ambiental dirigidas a actores prioritarios en el Pnn Munchique, en el marco de la conservación de diversidad del área protegida del SINAP nacional.</v>
          </cell>
          <cell r="G85" t="str">
            <v>APOYO A LA GESTIÓN</v>
          </cell>
          <cell r="H85" t="str">
            <v>2 CONTRATACIÓN DIRECTA</v>
          </cell>
          <cell r="I85" t="str">
            <v>14 PRESTACIÓN DE SERVICIOS</v>
          </cell>
          <cell r="J85" t="str">
            <v>N/A</v>
          </cell>
          <cell r="K85">
            <v>80111600</v>
          </cell>
          <cell r="L85">
            <v>426</v>
          </cell>
          <cell r="M85">
            <v>6426</v>
          </cell>
          <cell r="N85">
            <v>46036</v>
          </cell>
          <cell r="O85">
            <v>2293000</v>
          </cell>
          <cell r="P85">
            <v>9401300</v>
          </cell>
          <cell r="Q85" t="str">
            <v>NUEVE MILLONES CUATROCIENTOS UN MIL TRESCIENTOS PESOS M/CTE</v>
          </cell>
          <cell r="R85" t="str">
            <v>1 PERSONA NATURAL</v>
          </cell>
          <cell r="S85" t="str">
            <v>3 CÉDULA DE CIUDADANÍA</v>
          </cell>
          <cell r="T85">
            <v>1006093521</v>
          </cell>
          <cell r="U85">
            <v>7</v>
          </cell>
          <cell r="W85" t="str">
            <v>11 NO SE DILIGENCIA INFORMACIÓN PARA ESTE FORMULARIO EN ESTE PERÍODO DE REPORTE</v>
          </cell>
          <cell r="X85" t="str">
            <v>FEMENINO</v>
          </cell>
          <cell r="Y85" t="str">
            <v>Tolima</v>
          </cell>
          <cell r="Z85" t="str">
            <v>Ortega</v>
          </cell>
          <cell r="AA85" t="str">
            <v>YULY</v>
          </cell>
          <cell r="AB85" t="str">
            <v>XIMENA</v>
          </cell>
          <cell r="AC85" t="str">
            <v>REYES</v>
          </cell>
          <cell r="AD85" t="str">
            <v>MADRIGAL</v>
          </cell>
          <cell r="AE85" t="str">
            <v>NO</v>
          </cell>
          <cell r="AF85" t="str">
            <v>6 NO CONSTITUYÓ GARANTÍAS</v>
          </cell>
          <cell r="AG85" t="str">
            <v>N-A</v>
          </cell>
          <cell r="AH85" t="str">
            <v>N-A</v>
          </cell>
          <cell r="AK85" t="str">
            <v>GLORIA TERESITA SERNA ALZATE</v>
          </cell>
          <cell r="AL85" t="str">
            <v>PNN MUNCHIQUE</v>
          </cell>
          <cell r="AM85" t="str">
            <v>2 SUPERVISOR</v>
          </cell>
          <cell r="AN85" t="str">
            <v>3 CÉDULA DE CIUDADANÍA</v>
          </cell>
          <cell r="AO85">
            <v>16738049</v>
          </cell>
          <cell r="AP85" t="str">
            <v>JAIME ALBERTO CELIS PERDOMO</v>
          </cell>
          <cell r="AQ85">
            <v>123</v>
          </cell>
          <cell r="AZ85" t="str">
            <v>N/A</v>
          </cell>
          <cell r="BA85">
            <v>46036</v>
          </cell>
          <cell r="BB85">
            <v>46158</v>
          </cell>
          <cell r="BL85" t="str">
            <v>2026753501000055E</v>
          </cell>
          <cell r="BM85">
            <v>9401300</v>
          </cell>
          <cell r="BN85" t="str">
            <v>STEPHANIE ANDREA RODRÍGUEZ VALENCIA</v>
          </cell>
          <cell r="BO85" t="str">
            <v xml:space="preserve">https://community.secop.gov.co/Public/Tendering/ContractNoticePhases/View?PPI=CO1.PPI.44710012&amp;isFromPublicArea=True&amp;isModal=False </v>
          </cell>
          <cell r="BP85" t="str">
            <v>VIGENTE</v>
          </cell>
          <cell r="BR85" t="str">
            <v xml:space="preserve">https://community.secop.gov.co/Public/Tendering/ContractDetailView/Index?UniqueIdentifier=CO1.PCCNTR.8870959 </v>
          </cell>
          <cell r="BS85" t="str">
            <v>YULY.REYES</v>
          </cell>
          <cell r="BT85" t="str">
            <v>@parquesnacionales.gov.co</v>
          </cell>
          <cell r="BU85" t="str">
            <v>reyesssyuly7@gmail.com</v>
          </cell>
          <cell r="BV85" t="str">
            <v>OPERARIO</v>
          </cell>
          <cell r="CB85">
            <v>1299367</v>
          </cell>
          <cell r="CC85">
            <v>2293000</v>
          </cell>
          <cell r="CD85">
            <v>2293000</v>
          </cell>
          <cell r="CE85">
            <v>2293000</v>
          </cell>
          <cell r="CF85">
            <v>1222933</v>
          </cell>
          <cell r="CN85">
            <v>0</v>
          </cell>
        </row>
        <row r="86">
          <cell r="A86" t="str">
            <v>CD-DTPA-084-2026</v>
          </cell>
          <cell r="B86" t="str">
            <v>2 NACION</v>
          </cell>
          <cell r="C86" t="str">
            <v>CPS-DTPA-084-2026</v>
          </cell>
          <cell r="D86" t="str">
            <v>DIDIMO ALVEIRO MORENO MORENO</v>
          </cell>
          <cell r="E86">
            <v>46036</v>
          </cell>
          <cell r="F86" t="str">
            <v>DP00-3202008-15-017DP00-3202008-15-017 Prestar servicios de apoyo a la gestión con plena autonomía técnica y administrativa para la ejecución de actividades relacionadas con el apoyo a la implementación del Sistema de Gestión Ambiental en la sede de la Dirección Territorial Pacífico, en el marco de la conservación de la diversidad biológica de las áreas protegidas del SINAP Nacional.</v>
          </cell>
          <cell r="G86" t="str">
            <v>APOYO A LA GESTIÓN</v>
          </cell>
          <cell r="H86" t="str">
            <v>2 CONTRATACIÓN DIRECTA</v>
          </cell>
          <cell r="I86" t="str">
            <v>14 PRESTACIÓN DE SERVICIOS</v>
          </cell>
          <cell r="J86" t="str">
            <v>N/A</v>
          </cell>
          <cell r="K86">
            <v>80111600</v>
          </cell>
          <cell r="L86">
            <v>126</v>
          </cell>
          <cell r="M86">
            <v>6526</v>
          </cell>
          <cell r="N86">
            <v>46036</v>
          </cell>
          <cell r="O86">
            <v>2385000</v>
          </cell>
          <cell r="P86">
            <v>27586500</v>
          </cell>
          <cell r="Q86" t="str">
            <v>VEINTISIETE MILLONES QUINIENTOS OCHENTA Y SEIS MIL QUINIENTOS PESOS M/CTE</v>
          </cell>
          <cell r="R86" t="str">
            <v>1 PERSONA NATURAL</v>
          </cell>
          <cell r="S86" t="str">
            <v>3 CÉDULA DE CIUDADANÍA</v>
          </cell>
          <cell r="T86">
            <v>5337568</v>
          </cell>
          <cell r="U86">
            <v>7</v>
          </cell>
          <cell r="W86" t="str">
            <v>11 NO SE DILIGENCIA INFORMACIÓN PARA ESTE FORMULARIO EN ESTE PERÍODO DE REPORTE</v>
          </cell>
          <cell r="X86" t="str">
            <v>MASCULINO</v>
          </cell>
          <cell r="Y86" t="str">
            <v>Nariño</v>
          </cell>
          <cell r="Z86" t="str">
            <v>San Lorenzo</v>
          </cell>
          <cell r="AA86" t="str">
            <v>DIDIMO</v>
          </cell>
          <cell r="AB86" t="str">
            <v>ALVEIRO</v>
          </cell>
          <cell r="AC86" t="str">
            <v>MORENO</v>
          </cell>
          <cell r="AD86" t="str">
            <v>MORENO</v>
          </cell>
          <cell r="AE86" t="str">
            <v>NO</v>
          </cell>
          <cell r="AF86" t="str">
            <v>6 NO CONSTITUYÓ GARANTÍAS</v>
          </cell>
          <cell r="AG86" t="str">
            <v>N-A</v>
          </cell>
          <cell r="AH86" t="str">
            <v>N-A</v>
          </cell>
          <cell r="AK86" t="str">
            <v>GLORIA TERESITA SERNA ALZATE</v>
          </cell>
          <cell r="AL86" t="str">
            <v>DTPA</v>
          </cell>
          <cell r="AM86" t="str">
            <v>2 SUPERVISOR</v>
          </cell>
          <cell r="AN86" t="str">
            <v>3 CÉDULA DE CIUDADANÍA</v>
          </cell>
          <cell r="AO86">
            <v>1114891555</v>
          </cell>
          <cell r="AP86" t="str">
            <v>CLAUDIA GIOVANNA MUNOZ DUQUE</v>
          </cell>
          <cell r="AQ86">
            <v>347</v>
          </cell>
          <cell r="AZ86" t="str">
            <v>N/A</v>
          </cell>
          <cell r="BA86">
            <v>46036</v>
          </cell>
          <cell r="BB86">
            <v>46386</v>
          </cell>
          <cell r="BL86" t="str">
            <v>2026753501000056E</v>
          </cell>
          <cell r="BM86">
            <v>27586500</v>
          </cell>
          <cell r="BN86" t="str">
            <v>JULIANA ISABEL MONTES ROMERO</v>
          </cell>
          <cell r="BO86" t="str">
            <v xml:space="preserve">https://community.secop.gov.co/Public/Tendering/ContractNoticePhases/View?PPI=CO1.PPI.44714550&amp;isFromPublicArea=True&amp;isModal=False </v>
          </cell>
          <cell r="BP86" t="str">
            <v>VIGENTE</v>
          </cell>
          <cell r="BR86" t="str">
            <v xml:space="preserve">https://community.secop.gov.co/Public/Tendering/ContractDetailView/Index?UniqueIdentifier=CO1.PCCNTR.8872752 </v>
          </cell>
          <cell r="BS86" t="str">
            <v>DIDIMO.MORENO</v>
          </cell>
          <cell r="BT86" t="str">
            <v>@parquesnacionales.gov.co</v>
          </cell>
          <cell r="BU86" t="str">
            <v>damm4916@gmail.com</v>
          </cell>
          <cell r="BV86" t="str">
            <v>OPERARIO</v>
          </cell>
          <cell r="CB86">
            <v>1351500</v>
          </cell>
          <cell r="CC86">
            <v>2385000</v>
          </cell>
          <cell r="CD86">
            <v>2385000</v>
          </cell>
          <cell r="CE86">
            <v>2385000</v>
          </cell>
          <cell r="CF86">
            <v>2385000</v>
          </cell>
          <cell r="CG86">
            <v>2385000</v>
          </cell>
          <cell r="CH86">
            <v>2385000</v>
          </cell>
          <cell r="CI86">
            <v>2385000</v>
          </cell>
          <cell r="CJ86">
            <v>2385000</v>
          </cell>
          <cell r="CK86">
            <v>2385000</v>
          </cell>
          <cell r="CL86">
            <v>2385000</v>
          </cell>
          <cell r="CM86">
            <v>2385000</v>
          </cell>
          <cell r="CN86">
            <v>0</v>
          </cell>
        </row>
        <row r="87">
          <cell r="A87" t="str">
            <v>CD-DTPA-085-2026</v>
          </cell>
          <cell r="B87" t="str">
            <v>1 FONAM</v>
          </cell>
          <cell r="C87" t="str">
            <v>CPS-DTPA-085-2026</v>
          </cell>
          <cell r="D87" t="str">
            <v>DAMARIS TOBAR HERNANDEZ</v>
          </cell>
          <cell r="E87">
            <v>46036</v>
          </cell>
          <cell r="F87" t="str">
            <v>DP10-3202010-24-007 Prestar servicio de apoyo a la gestión, con plena autonomía técnica y administrativa, en el PNN Utría para ejecución operativa derivada del plan de ordenamiento ecoturístico del área protegida, en el marco de la conservación de la diversidad biológica de las áreas protegidas del SINAP a nivel nacional.</v>
          </cell>
          <cell r="G87" t="str">
            <v>APOYO A LA GESTIÓN</v>
          </cell>
          <cell r="H87" t="str">
            <v>2 CONTRATACIÓN DIRECTA</v>
          </cell>
          <cell r="I87" t="str">
            <v>14 PRESTACIÓN DE SERVICIOS</v>
          </cell>
          <cell r="J87" t="str">
            <v>N/A</v>
          </cell>
          <cell r="K87">
            <v>80111600</v>
          </cell>
          <cell r="L87">
            <v>526</v>
          </cell>
          <cell r="M87">
            <v>3026</v>
          </cell>
          <cell r="N87">
            <v>46036</v>
          </cell>
          <cell r="O87">
            <v>2385000</v>
          </cell>
          <cell r="P87">
            <v>24009000</v>
          </cell>
          <cell r="Q87" t="str">
            <v>VEINTICUATRO MILLONES NUEVE MIL PESOS M/CTE</v>
          </cell>
          <cell r="R87" t="str">
            <v>1 PERSONA NATURAL</v>
          </cell>
          <cell r="S87" t="str">
            <v>3 CÉDULA DE CIUDADANÍA</v>
          </cell>
          <cell r="T87">
            <v>1111756479</v>
          </cell>
          <cell r="U87">
            <v>2</v>
          </cell>
          <cell r="W87" t="str">
            <v>11 NO SE DILIGENCIA INFORMACIÓN PARA ESTE FORMULARIO EN ESTE PERÍODO DE REPORTE</v>
          </cell>
          <cell r="X87" t="str">
            <v>FEMENINO</v>
          </cell>
          <cell r="Y87" t="str">
            <v>Valle del Cauca</v>
          </cell>
          <cell r="Z87" t="str">
            <v>Buenaventura</v>
          </cell>
          <cell r="AA87" t="str">
            <v>DAMARIS</v>
          </cell>
          <cell r="AC87" t="str">
            <v>TOBAR</v>
          </cell>
          <cell r="AD87" t="str">
            <v>HERNANDEZ</v>
          </cell>
          <cell r="AE87" t="str">
            <v>NO</v>
          </cell>
          <cell r="AF87" t="str">
            <v>6 NO CONSTITUYÓ GARANTÍAS</v>
          </cell>
          <cell r="AG87" t="str">
            <v>N-A</v>
          </cell>
          <cell r="AH87" t="str">
            <v>N-A</v>
          </cell>
          <cell r="AK87" t="str">
            <v>GLORIA TERESITA SERNA ALZATE</v>
          </cell>
          <cell r="AL87" t="str">
            <v>PNN UTRÍA</v>
          </cell>
          <cell r="AM87" t="str">
            <v>2 SUPERVISOR</v>
          </cell>
          <cell r="AN87" t="str">
            <v>3 CÉDULA DE CIUDADANÍA</v>
          </cell>
          <cell r="AO87">
            <v>66848955</v>
          </cell>
          <cell r="AP87" t="str">
            <v>MARIA XIMENA ZORRILLA A.</v>
          </cell>
          <cell r="AQ87">
            <v>302</v>
          </cell>
          <cell r="AZ87" t="str">
            <v>N/A</v>
          </cell>
          <cell r="BA87">
            <v>46036</v>
          </cell>
          <cell r="BB87">
            <v>46341</v>
          </cell>
          <cell r="BL87" t="str">
            <v>2026753501900028E</v>
          </cell>
          <cell r="BM87">
            <v>24009000</v>
          </cell>
          <cell r="BN87" t="str">
            <v>JULIANA ISABEL MONTES ROMERO</v>
          </cell>
          <cell r="BO87" t="str">
            <v xml:space="preserve">https://community.secop.gov.co/Public/Tendering/ContractNoticePhases/View?PPI=CO1.PPI.44716390&amp;isFromPublicArea=True&amp;isModal=False </v>
          </cell>
          <cell r="BP87" t="str">
            <v>VIGENTE</v>
          </cell>
          <cell r="BR87" t="str">
            <v xml:space="preserve">https://community.secop.gov.co/Public/Tendering/ContractDetailView/Index?UniqueIdentifier=CO1.PCCNTR.8873178 </v>
          </cell>
          <cell r="BS87" t="str">
            <v>DAMARIS.TOBAR</v>
          </cell>
          <cell r="BT87" t="str">
            <v>@parquesnacionales.gov.co</v>
          </cell>
          <cell r="BU87" t="str">
            <v>damaristovar832@gmail.com</v>
          </cell>
          <cell r="BV87" t="str">
            <v>OPERARIO</v>
          </cell>
          <cell r="CB87">
            <v>1351500</v>
          </cell>
          <cell r="CC87">
            <v>2385000</v>
          </cell>
          <cell r="CD87">
            <v>2385000</v>
          </cell>
          <cell r="CE87">
            <v>2385000</v>
          </cell>
          <cell r="CF87">
            <v>2385000</v>
          </cell>
          <cell r="CG87">
            <v>2385000</v>
          </cell>
          <cell r="CH87">
            <v>2385000</v>
          </cell>
          <cell r="CI87">
            <v>2385000</v>
          </cell>
          <cell r="CJ87">
            <v>2385000</v>
          </cell>
          <cell r="CK87">
            <v>2385000</v>
          </cell>
          <cell r="CL87">
            <v>1192500</v>
          </cell>
          <cell r="CN87">
            <v>0</v>
          </cell>
        </row>
        <row r="88">
          <cell r="A88" t="str">
            <v>CD-DTPA-086-2026</v>
          </cell>
          <cell r="B88" t="str">
            <v>2 NACION</v>
          </cell>
          <cell r="C88" t="str">
            <v>CPS-DTPA-086-2026</v>
          </cell>
          <cell r="D88" t="str">
            <v>ADRIANA JIMENA SARRIA CORTES</v>
          </cell>
          <cell r="E88">
            <v>46036</v>
          </cell>
          <cell r="F88" t="str">
            <v>DP07-3202052-8-015 - Prestar servicios profesionales con plena autonomía técnica y administrativa, en el Parque Nacional Natural Munchique, orientados a la consolidación, revisión y actualización del diagnóstico del Plan de Manejo, así como a la ejecución de otras actividades necesarias para apoyar la conservación en el marco de la diversidad biológica en las áreas protegidas del SINAP nacional.</v>
          </cell>
          <cell r="G88" t="str">
            <v>PROFESIONAL</v>
          </cell>
          <cell r="H88" t="str">
            <v>2 CONTRATACIÓN DIRECTA</v>
          </cell>
          <cell r="I88" t="str">
            <v>14 PRESTACIÓN DE SERVICIOS</v>
          </cell>
          <cell r="J88" t="str">
            <v>N/A</v>
          </cell>
          <cell r="K88">
            <v>80111600</v>
          </cell>
          <cell r="L88">
            <v>426</v>
          </cell>
          <cell r="M88">
            <v>6926</v>
          </cell>
          <cell r="N88">
            <v>46036</v>
          </cell>
          <cell r="O88">
            <v>5260000</v>
          </cell>
          <cell r="P88">
            <v>20864667</v>
          </cell>
          <cell r="Q88" t="str">
            <v>VEINTE MILLONES OCHOCIENTOS SESENTA Y CUATRO MIL SEISCIENTOS SESENTA Y SIETE PESOS M/CTE</v>
          </cell>
          <cell r="R88" t="str">
            <v>1 PERSONA NATURAL</v>
          </cell>
          <cell r="S88" t="str">
            <v>3 CÉDULA DE CIUDADANÍA</v>
          </cell>
          <cell r="T88">
            <v>34565108</v>
          </cell>
          <cell r="U88">
            <v>5</v>
          </cell>
          <cell r="W88" t="str">
            <v>11 NO SE DILIGENCIA INFORMACIÓN PARA ESTE FORMULARIO EN ESTE PERÍODO DE REPORTE</v>
          </cell>
          <cell r="X88" t="str">
            <v>FEMENINO</v>
          </cell>
          <cell r="Y88" t="str">
            <v>Huila</v>
          </cell>
          <cell r="Z88" t="str">
            <v>La Plata</v>
          </cell>
          <cell r="AA88" t="str">
            <v>ADRIANA</v>
          </cell>
          <cell r="AB88" t="str">
            <v>JIMENA</v>
          </cell>
          <cell r="AC88" t="str">
            <v>SARRIA</v>
          </cell>
          <cell r="AD88" t="str">
            <v>CORTES</v>
          </cell>
          <cell r="AE88" t="str">
            <v>SI</v>
          </cell>
          <cell r="AF88" t="str">
            <v>1 PÓLIZA</v>
          </cell>
          <cell r="AG88" t="str">
            <v>12 SEGUROS DEL ESTADO</v>
          </cell>
          <cell r="AH88" t="str">
            <v>2 CUMPLIMIENTO</v>
          </cell>
          <cell r="AI88">
            <v>46036</v>
          </cell>
          <cell r="AJ88" t="str">
            <v>45-44-101172582</v>
          </cell>
          <cell r="AK88" t="str">
            <v>GLORIA TERESITA SERNA ALZATE</v>
          </cell>
          <cell r="AL88" t="str">
            <v>PNN MUNCHIQUE</v>
          </cell>
          <cell r="AM88" t="str">
            <v>2 SUPERVISOR</v>
          </cell>
          <cell r="AN88" t="str">
            <v>3 CÉDULA DE CIUDADANÍA</v>
          </cell>
          <cell r="AO88">
            <v>16738049</v>
          </cell>
          <cell r="AP88" t="str">
            <v>JAIME ALBERTO CELIS PERDOMO</v>
          </cell>
          <cell r="AQ88">
            <v>119</v>
          </cell>
          <cell r="AZ88">
            <v>46037</v>
          </cell>
          <cell r="BA88">
            <v>46036</v>
          </cell>
          <cell r="BB88">
            <v>46154</v>
          </cell>
          <cell r="BL88" t="str">
            <v>2026753501000057E</v>
          </cell>
          <cell r="BM88">
            <v>20864667</v>
          </cell>
          <cell r="BN88" t="str">
            <v>STEPHANIE ANDREA RODRÍGUEZ VALENCIA</v>
          </cell>
          <cell r="BO88" t="str">
            <v xml:space="preserve">https://community.secop.gov.co/Public/Tendering/ContractNoticePhases/View?PPI=CO1.PPI.44717836&amp;isFromPublicArea=True&amp;isModal=False </v>
          </cell>
          <cell r="BP88" t="str">
            <v>VIGENTE</v>
          </cell>
          <cell r="BR88" t="str">
            <v xml:space="preserve">https://community.secop.gov.co/Public/Tendering/ContractDetailView/Index?UniqueIdentifier=CO1.PCCNTR.8874288 </v>
          </cell>
          <cell r="BS88" t="str">
            <v>ADRIANA.SARRIA</v>
          </cell>
          <cell r="BT88" t="str">
            <v>@parquesnacionales.gov.co</v>
          </cell>
          <cell r="BU88" t="str">
            <v>ajsarriacor@gmail.com</v>
          </cell>
          <cell r="BV88" t="str">
            <v>PROFESIONAL</v>
          </cell>
          <cell r="CB88">
            <v>2980667</v>
          </cell>
          <cell r="CC88">
            <v>5260000</v>
          </cell>
          <cell r="CD88">
            <v>5260000</v>
          </cell>
          <cell r="CE88">
            <v>5260000</v>
          </cell>
          <cell r="CF88">
            <v>2104000</v>
          </cell>
          <cell r="CN88">
            <v>0</v>
          </cell>
        </row>
        <row r="89">
          <cell r="A89" t="str">
            <v>CD-DTPA-087-2026</v>
          </cell>
          <cell r="B89" t="str">
            <v>2 NACION</v>
          </cell>
          <cell r="C89" t="str">
            <v>CPS-DTPA-087-2026</v>
          </cell>
          <cell r="D89" t="str">
            <v>HUGO SEGUNDO BUSTOS CORTES</v>
          </cell>
          <cell r="E89">
            <v>46036</v>
          </cell>
          <cell r="F89" t="str">
            <v>DP01-3202032-1-007 - Prestar servicio de apoyo a la gestion con plena autonomia tecnica y administrativa del DNMI Cabo Manglares en el desarrollo de las acciones operativas de la estrategia de prevencion vigilancia y control en las areas protegidas administradas por PNNC en el marco de la conservacion de la diversidad biologica de las areas protegidas del SINAP nacional.</v>
          </cell>
          <cell r="G89" t="str">
            <v>APOYO A LA GESTIÓN</v>
          </cell>
          <cell r="H89" t="str">
            <v>2 CONTRATACIÓN DIRECTA</v>
          </cell>
          <cell r="I89" t="str">
            <v>14 PRESTACIÓN DE SERVICIOS</v>
          </cell>
          <cell r="J89" t="str">
            <v>N/A</v>
          </cell>
          <cell r="K89">
            <v>80111600</v>
          </cell>
          <cell r="L89">
            <v>726</v>
          </cell>
          <cell r="M89">
            <v>6726</v>
          </cell>
          <cell r="N89">
            <v>46036</v>
          </cell>
          <cell r="O89">
            <v>2293000</v>
          </cell>
          <cell r="P89">
            <v>23541467</v>
          </cell>
          <cell r="Q89" t="str">
            <v>VEINTITRÉS MILLONES QUINIENTOS CUARENTA Y UN MIL CUATROCIENTOS SESENTA Y SIETE PESOS M/CTE</v>
          </cell>
          <cell r="R89" t="str">
            <v>1 PERSONA NATURAL</v>
          </cell>
          <cell r="S89" t="str">
            <v>3 CÉDULA DE CIUDADANÍA</v>
          </cell>
          <cell r="T89">
            <v>13056445</v>
          </cell>
          <cell r="U89">
            <v>2</v>
          </cell>
          <cell r="W89" t="str">
            <v>11 NO SE DILIGENCIA INFORMACIÓN PARA ESTE FORMULARIO EN ESTE PERÍODO DE REPORTE</v>
          </cell>
          <cell r="X89" t="str">
            <v>MASCULINO</v>
          </cell>
          <cell r="Y89" t="str">
            <v>Nariño</v>
          </cell>
          <cell r="Z89" t="str">
            <v>Tumaco</v>
          </cell>
          <cell r="AA89" t="str">
            <v>HUGO</v>
          </cell>
          <cell r="AB89" t="str">
            <v>SEGUNDO</v>
          </cell>
          <cell r="AC89" t="str">
            <v>BUSTOS</v>
          </cell>
          <cell r="AD89" t="str">
            <v>CORTES</v>
          </cell>
          <cell r="AE89" t="str">
            <v>NO</v>
          </cell>
          <cell r="AF89" t="str">
            <v>6 NO CONSTITUYÓ GARANTÍAS</v>
          </cell>
          <cell r="AG89" t="str">
            <v>N-A</v>
          </cell>
          <cell r="AH89" t="str">
            <v>N-A</v>
          </cell>
          <cell r="AK89" t="str">
            <v>GLORIA TERESITA SERNA ALZATE</v>
          </cell>
          <cell r="AL89" t="str">
            <v>DNMI CABO MANGLARES</v>
          </cell>
          <cell r="AM89" t="str">
            <v>2 SUPERVISOR</v>
          </cell>
          <cell r="AN89" t="str">
            <v>3 CÉDULA DE CIUDADANÍA</v>
          </cell>
          <cell r="AO89">
            <v>1088973417</v>
          </cell>
          <cell r="AP89" t="str">
            <v>MIYER IVÁN CERÓN MUÑOZ</v>
          </cell>
          <cell r="AQ89">
            <v>308</v>
          </cell>
          <cell r="AZ89" t="str">
            <v>N/A</v>
          </cell>
          <cell r="BA89">
            <v>46036</v>
          </cell>
          <cell r="BB89">
            <v>46347</v>
          </cell>
          <cell r="BL89" t="str">
            <v>2026753501000058E</v>
          </cell>
          <cell r="BM89">
            <v>23541467</v>
          </cell>
          <cell r="BN89" t="str">
            <v>MARGARITA E VICTORIA ACOSTA</v>
          </cell>
          <cell r="BO89" t="str">
            <v xml:space="preserve">https://community.secop.gov.co/Public/Tendering/ContractNoticePhases/View?PPI=CO1.PPI.44719238&amp;isFromPublicArea=True&amp;isModal=False </v>
          </cell>
          <cell r="BP89" t="str">
            <v>VIGENTE</v>
          </cell>
          <cell r="BR89" t="str">
            <v xml:space="preserve">https://community.secop.gov.co/Public/Tendering/ContractDetailView/Index?UniqueIdentifier=CO1.PCCNTR.8874998 </v>
          </cell>
          <cell r="BS89" t="str">
            <v>HUGO.BUSTOS</v>
          </cell>
          <cell r="BT89" t="str">
            <v>@parquesnacionales.gov.co</v>
          </cell>
          <cell r="BU89" t="str">
            <v>hugosegundobustos@gmail.com</v>
          </cell>
          <cell r="BV89" t="str">
            <v>OPERARIO</v>
          </cell>
          <cell r="CB89">
            <v>1299367</v>
          </cell>
          <cell r="CC89">
            <v>2293000</v>
          </cell>
          <cell r="CD89">
            <v>2293000</v>
          </cell>
          <cell r="CE89">
            <v>2293000</v>
          </cell>
          <cell r="CF89">
            <v>2293000</v>
          </cell>
          <cell r="CG89">
            <v>2293000</v>
          </cell>
          <cell r="CH89">
            <v>2293000</v>
          </cell>
          <cell r="CI89">
            <v>2293000</v>
          </cell>
          <cell r="CJ89">
            <v>2293000</v>
          </cell>
          <cell r="CK89">
            <v>2293000</v>
          </cell>
          <cell r="CL89">
            <v>1605100</v>
          </cell>
          <cell r="CN89">
            <v>0</v>
          </cell>
        </row>
        <row r="90">
          <cell r="A90" t="str">
            <v>CD-DTPA-088-2026</v>
          </cell>
          <cell r="B90" t="str">
            <v>1 FONAM</v>
          </cell>
          <cell r="C90" t="str">
            <v>CPS-DTPA-088-2026</v>
          </cell>
          <cell r="D90" t="str">
            <v>LAURA MARCELA RENGIFO BENITEZ</v>
          </cell>
          <cell r="E90">
            <v>46036</v>
          </cell>
          <cell r="F90" t="str">
            <v>DP00-3202060-18_1-030Prestar servicios profesionales con plena autonomía técnica y administrativa en la Dirección Territorial Pacífico para el desarrollo de las acciones de implementación y seguimiento de la estrategia de restauración ecológica en las áreas adscritas, en el marco de la conservación de la diversidad biológica de las áreas protegidas del SINAP Nacional.</v>
          </cell>
          <cell r="G90" t="str">
            <v>PROFESIONAL</v>
          </cell>
          <cell r="H90" t="str">
            <v>2 CONTRATACIÓN DIRECTA</v>
          </cell>
          <cell r="I90" t="str">
            <v>14 PRESTACIÓN DE SERVICIOS</v>
          </cell>
          <cell r="J90" t="str">
            <v>N/A</v>
          </cell>
          <cell r="K90">
            <v>80111600</v>
          </cell>
          <cell r="L90">
            <v>1426</v>
          </cell>
          <cell r="M90">
            <v>3226</v>
          </cell>
          <cell r="N90">
            <v>46036</v>
          </cell>
          <cell r="O90">
            <v>6539000</v>
          </cell>
          <cell r="P90">
            <v>75634433</v>
          </cell>
          <cell r="Q90" t="str">
            <v>SETENTA Y CINCO MILLONES SEISCIENTOS TREINTA Y CUATRO MIL CUATROCIENTOS TREINTA Y TRES PESOS M/CTE</v>
          </cell>
          <cell r="R90" t="str">
            <v>1 PERSONA NATURAL</v>
          </cell>
          <cell r="S90" t="str">
            <v>3 CÉDULA DE CIUDADANÍA</v>
          </cell>
          <cell r="T90">
            <v>1061756408</v>
          </cell>
          <cell r="U90">
            <v>9</v>
          </cell>
          <cell r="W90" t="str">
            <v>11 NO SE DILIGENCIA INFORMACIÓN PARA ESTE FORMULARIO EN ESTE PERÍODO DE REPORTE</v>
          </cell>
          <cell r="X90" t="str">
            <v>FEMENINO</v>
          </cell>
          <cell r="Y90" t="str">
            <v>Cauca</v>
          </cell>
          <cell r="Z90" t="str">
            <v>Patia (El Bordo)</v>
          </cell>
          <cell r="AA90" t="str">
            <v>LAURA</v>
          </cell>
          <cell r="AB90" t="str">
            <v>MARCELA</v>
          </cell>
          <cell r="AC90" t="str">
            <v>RENGIFO</v>
          </cell>
          <cell r="AD90" t="str">
            <v>BENITEZ</v>
          </cell>
          <cell r="AE90" t="str">
            <v>SI</v>
          </cell>
          <cell r="AF90" t="str">
            <v>1 PÓLIZA</v>
          </cell>
          <cell r="AG90" t="str">
            <v>8 MUNDIAL SEGUROS</v>
          </cell>
          <cell r="AH90" t="str">
            <v>2 CUMPLIMIENTO</v>
          </cell>
          <cell r="AI90">
            <v>46035</v>
          </cell>
          <cell r="AJ90" t="str">
            <v>BY-100061275</v>
          </cell>
          <cell r="AK90" t="str">
            <v>GLORIA TERESITA SERNA ALZATE</v>
          </cell>
          <cell r="AL90" t="str">
            <v>DTPA</v>
          </cell>
          <cell r="AM90" t="str">
            <v>2 SUPERVISOR</v>
          </cell>
          <cell r="AN90" t="str">
            <v>3 CÉDULA DE CIUDADANÍA</v>
          </cell>
          <cell r="AO90">
            <v>79307788</v>
          </cell>
          <cell r="AP90" t="str">
            <v>JUAN IVAN SANCHEZ BERNAL</v>
          </cell>
          <cell r="AQ90">
            <v>347</v>
          </cell>
          <cell r="AZ90">
            <v>46036</v>
          </cell>
          <cell r="BA90">
            <v>46036</v>
          </cell>
          <cell r="BB90">
            <v>46386</v>
          </cell>
          <cell r="BL90" t="str">
            <v>2026753501900029E</v>
          </cell>
          <cell r="BM90">
            <v>75634433</v>
          </cell>
          <cell r="BN90" t="str">
            <v>DIANA PATRICIA GUERRERO</v>
          </cell>
          <cell r="BO90" t="str">
            <v xml:space="preserve">https://community.secop.gov.co/Public/Tendering/ContractNoticePhases/View?PPI=CO1.PPI.44725677&amp;isFromPublicArea=True&amp;isModal=False </v>
          </cell>
          <cell r="BP90" t="str">
            <v>VIGENTE</v>
          </cell>
          <cell r="BR90" t="str">
            <v xml:space="preserve">https://community.secop.gov.co/Public/Tendering/ContractDetailView/Index?UniqueIdentifier=CO1.PCCNTR.8877168 </v>
          </cell>
          <cell r="BS90" t="str">
            <v>LAURA.RENGIFO</v>
          </cell>
          <cell r="BT90" t="str">
            <v>@parquesnacionales.gov.co</v>
          </cell>
          <cell r="BU90" t="str">
            <v>restauracion.dtpa@parquesnacionales.gov.co</v>
          </cell>
          <cell r="BV90" t="str">
            <v>PROFESIONAL</v>
          </cell>
          <cell r="CB90">
            <v>3705433</v>
          </cell>
          <cell r="CC90">
            <v>6539000</v>
          </cell>
          <cell r="CD90">
            <v>6539000</v>
          </cell>
          <cell r="CE90">
            <v>6539000</v>
          </cell>
          <cell r="CF90">
            <v>6539000</v>
          </cell>
          <cell r="CG90">
            <v>6539000</v>
          </cell>
          <cell r="CH90">
            <v>6539000</v>
          </cell>
          <cell r="CI90">
            <v>6539000</v>
          </cell>
          <cell r="CJ90">
            <v>6539000</v>
          </cell>
          <cell r="CK90">
            <v>6539000</v>
          </cell>
          <cell r="CL90">
            <v>6539000</v>
          </cell>
          <cell r="CM90">
            <v>6539000</v>
          </cell>
          <cell r="CN90">
            <v>0</v>
          </cell>
        </row>
        <row r="91">
          <cell r="A91" t="str">
            <v>CD-DTPA-089-2026</v>
          </cell>
          <cell r="B91" t="str">
            <v>1 FONAM</v>
          </cell>
          <cell r="C91" t="str">
            <v>CPS-DTPA-089-2026</v>
          </cell>
          <cell r="D91" t="str">
            <v>ISIDORO TAPI MACHUCA</v>
          </cell>
          <cell r="E91">
            <v>46036</v>
          </cell>
          <cell r="F91" t="str">
            <v>DP10-3202060-19_1-006Prestar servicio de apoyo a la gestión, con plena autonomía técnica y administrativa, en el PNN Utría y sus zonas de influencia para la ejecución operativa del proceso de restauración en zonas degradadas y/o intervenida, en el marco de la conservación de la diversidad biológica de las áreas protegidas del SINAP a nivel nacional</v>
          </cell>
          <cell r="G91" t="str">
            <v>APOYO A LA GESTIÓN</v>
          </cell>
          <cell r="H91" t="str">
            <v>2 CONTRATACIÓN DIRECTA</v>
          </cell>
          <cell r="I91" t="str">
            <v>14 PRESTACIÓN DE SERVICIOS</v>
          </cell>
          <cell r="J91" t="str">
            <v>N/A</v>
          </cell>
          <cell r="K91">
            <v>80111600</v>
          </cell>
          <cell r="L91">
            <v>526</v>
          </cell>
          <cell r="M91">
            <v>2926</v>
          </cell>
          <cell r="N91">
            <v>46036</v>
          </cell>
          <cell r="O91">
            <v>2293000</v>
          </cell>
          <cell r="P91">
            <v>20178400</v>
          </cell>
          <cell r="Q91" t="str">
            <v>VEINTE MILLONES CIENTO SETENTA Y OCHO MIL CUATROCIENTOS PESOS M/CTE</v>
          </cell>
          <cell r="R91" t="str">
            <v>1 PERSONA NATURAL</v>
          </cell>
          <cell r="S91" t="str">
            <v>3 CÉDULA DE CIUDADANÍA</v>
          </cell>
          <cell r="T91">
            <v>82384610</v>
          </cell>
          <cell r="U91">
            <v>9</v>
          </cell>
          <cell r="W91" t="str">
            <v>11 NO SE DILIGENCIA INFORMACIÓN PARA ESTE FORMULARIO EN ESTE PERÍODO DE REPORTE</v>
          </cell>
          <cell r="X91" t="str">
            <v>MASCULINO</v>
          </cell>
          <cell r="Y91" t="str">
            <v>Chocó</v>
          </cell>
          <cell r="Z91" t="str">
            <v>Bahía Solano</v>
          </cell>
          <cell r="AA91" t="str">
            <v>ISIDORO</v>
          </cell>
          <cell r="AC91" t="str">
            <v>TAPI</v>
          </cell>
          <cell r="AD91" t="str">
            <v>MACHUCA</v>
          </cell>
          <cell r="AE91" t="str">
            <v>NO</v>
          </cell>
          <cell r="AF91" t="str">
            <v>6 NO CONSTITUYÓ GARANTÍAS</v>
          </cell>
          <cell r="AG91" t="str">
            <v>N-A</v>
          </cell>
          <cell r="AH91" t="str">
            <v>N-A</v>
          </cell>
          <cell r="AK91" t="str">
            <v>GLORIA TERESITA SERNA ALZATE</v>
          </cell>
          <cell r="AL91" t="str">
            <v>PNN UTRÍA</v>
          </cell>
          <cell r="AM91" t="str">
            <v>2 SUPERVISOR</v>
          </cell>
          <cell r="AN91" t="str">
            <v>3 CÉDULA DE CIUDADANÍA</v>
          </cell>
          <cell r="AO91">
            <v>66848955</v>
          </cell>
          <cell r="AP91" t="str">
            <v>MARIA XIMENA ZORRILLA A.</v>
          </cell>
          <cell r="AQ91">
            <v>264</v>
          </cell>
          <cell r="AZ91" t="str">
            <v>N/A</v>
          </cell>
          <cell r="BA91">
            <v>46036</v>
          </cell>
          <cell r="BB91">
            <v>46302</v>
          </cell>
          <cell r="BL91" t="str">
            <v>2026753501900030E</v>
          </cell>
          <cell r="BM91">
            <v>20178400</v>
          </cell>
          <cell r="BN91" t="str">
            <v>JULIANA ISABEL MONTES ROMERO</v>
          </cell>
          <cell r="BO91" t="str">
            <v xml:space="preserve">https://community.secop.gov.co/Public/Tendering/ContractNoticePhases/View?PPI=CO1.PPI.44723435&amp;isFromPublicArea=True&amp;isModal=False </v>
          </cell>
          <cell r="BP91" t="str">
            <v>VIGENTE</v>
          </cell>
          <cell r="BR91" t="str">
            <v xml:space="preserve">https://community.secop.gov.co/Public/Tendering/ContractDetailView/Index?UniqueIdentifier=CO1.PCCNTR.8875503 </v>
          </cell>
          <cell r="BS91" t="str">
            <v>ISIDORO.TAPI</v>
          </cell>
          <cell r="BT91" t="str">
            <v>@parquesnacionales.gov.co</v>
          </cell>
          <cell r="BU91" t="str">
            <v>tapimachucai@gmail.com</v>
          </cell>
          <cell r="BV91" t="str">
            <v>OPERARIO</v>
          </cell>
          <cell r="CB91">
            <v>1299367</v>
          </cell>
          <cell r="CC91">
            <v>2293000</v>
          </cell>
          <cell r="CD91">
            <v>2293000</v>
          </cell>
          <cell r="CE91">
            <v>2293000</v>
          </cell>
          <cell r="CF91">
            <v>2293000</v>
          </cell>
          <cell r="CG91">
            <v>2293000</v>
          </cell>
          <cell r="CH91">
            <v>2293000</v>
          </cell>
          <cell r="CI91">
            <v>2293000</v>
          </cell>
          <cell r="CJ91">
            <v>2293000</v>
          </cell>
          <cell r="CK91">
            <v>535033</v>
          </cell>
          <cell r="CN91">
            <v>0</v>
          </cell>
        </row>
        <row r="92">
          <cell r="A92" t="str">
            <v>CD-DTPA-090-2026</v>
          </cell>
          <cell r="B92" t="str">
            <v>2 NACION</v>
          </cell>
          <cell r="C92" t="str">
            <v>CPS-DTPA-090-2026</v>
          </cell>
          <cell r="D92" t="str">
            <v>MARIA FERNANDA ESTUPIÑAN ESTUPIÑAN</v>
          </cell>
          <cell r="E92">
            <v>46036</v>
          </cell>
          <cell r="F92" t="str">
            <v>DP08-3202038-17-017 Prestar servicios de apoyo a la gestión con plena autonomía técnica y administrativa en el PNN Sanquianga, para desarrollar actividades operativas de manejo y mantenimiento del vivero de plántulas y semillas destinadas para restauración, en el marco de la conservación de la diversidad biológica de las áreas protegidas del SINAP nacional.</v>
          </cell>
          <cell r="G92" t="str">
            <v>APOYO A LA GESTIÓN</v>
          </cell>
          <cell r="H92" t="str">
            <v>2 CONTRATACIÓN DIRECTA</v>
          </cell>
          <cell r="I92" t="str">
            <v>14 PRESTACIÓN DE SERVICIOS</v>
          </cell>
          <cell r="J92" t="str">
            <v>N/A</v>
          </cell>
          <cell r="K92">
            <v>80111600</v>
          </cell>
          <cell r="L92">
            <v>526</v>
          </cell>
          <cell r="M92">
            <v>7126</v>
          </cell>
          <cell r="N92">
            <v>46036</v>
          </cell>
          <cell r="O92">
            <v>2293000</v>
          </cell>
          <cell r="P92">
            <v>21172033</v>
          </cell>
          <cell r="Q92" t="str">
            <v>VEINTIÚN MILLONES CIENTO SETENTA Y DOS MIL TREINTA Y TRES PESOS M/CTE</v>
          </cell>
          <cell r="R92" t="str">
            <v>1 PERSONA NATURAL</v>
          </cell>
          <cell r="S92" t="str">
            <v>3 CÉDULA DE CIUDADANÍA</v>
          </cell>
          <cell r="T92">
            <v>1087704461</v>
          </cell>
          <cell r="U92">
            <v>1</v>
          </cell>
          <cell r="W92" t="str">
            <v>11 NO SE DILIGENCIA INFORMACIÓN PARA ESTE FORMULARIO EN ESTE PERÍODO DE REPORTE</v>
          </cell>
          <cell r="X92" t="str">
            <v>FEMENINO</v>
          </cell>
          <cell r="Y92" t="str">
            <v>Nariño</v>
          </cell>
          <cell r="Z92" t="str">
            <v>La Tola</v>
          </cell>
          <cell r="AA92" t="str">
            <v>MARÍA</v>
          </cell>
          <cell r="AB92" t="str">
            <v>FERNANDA</v>
          </cell>
          <cell r="AC92" t="str">
            <v>ESTUPIÑAN</v>
          </cell>
          <cell r="AD92" t="str">
            <v>ESTUPIÑAN</v>
          </cell>
          <cell r="AE92" t="str">
            <v>NO</v>
          </cell>
          <cell r="AF92" t="str">
            <v>6 NO CONSTITUYÓ GARANTÍAS</v>
          </cell>
          <cell r="AG92" t="str">
            <v>N-A</v>
          </cell>
          <cell r="AH92" t="str">
            <v>N-A</v>
          </cell>
          <cell r="AK92" t="str">
            <v>GLORIA TERESITA SERNA ALZATE</v>
          </cell>
          <cell r="AL92" t="str">
            <v>PNN SANQUIANGA</v>
          </cell>
          <cell r="AM92" t="str">
            <v>2 SUPERVISOR</v>
          </cell>
          <cell r="AN92" t="str">
            <v>3 CÉDULA DE CIUDADANÍA</v>
          </cell>
          <cell r="AO92">
            <v>16279020</v>
          </cell>
          <cell r="AP92" t="str">
            <v>GUSTAVO ADOLFO MAYOR A</v>
          </cell>
          <cell r="AQ92">
            <v>277</v>
          </cell>
          <cell r="AZ92" t="str">
            <v>N/A</v>
          </cell>
          <cell r="BA92">
            <v>46036</v>
          </cell>
          <cell r="BB92">
            <v>46315</v>
          </cell>
          <cell r="BL92" t="str">
            <v>2026753501000059E</v>
          </cell>
          <cell r="BM92">
            <v>21172033</v>
          </cell>
          <cell r="BN92" t="str">
            <v>STEPHANIE ANDREA RODRÍGUEZ VALENCIA</v>
          </cell>
          <cell r="BO92" t="str">
            <v xml:space="preserve">https://community.secop.gov.co/Public/Tendering/ContractNoticePhases/View?PPI=CO1.PPI.44724088&amp;isFromPublicArea=True&amp;isModal=False </v>
          </cell>
          <cell r="BP92" t="str">
            <v>VIGENTE</v>
          </cell>
          <cell r="BR92" t="str">
            <v xml:space="preserve">https://community.secop.gov.co/Public/Tendering/ContractDetailView/Index?UniqueIdentifier=CO1.PCCNTR.8876780 </v>
          </cell>
          <cell r="BS92" t="str">
            <v>MARIA.ESTUPINAN</v>
          </cell>
          <cell r="BT92" t="str">
            <v>@parquesnacionales.gov.co</v>
          </cell>
          <cell r="BU92" t="str">
            <v>mariafernandaestupinan93@gmail.com</v>
          </cell>
          <cell r="BV92" t="str">
            <v>OPERARIO</v>
          </cell>
          <cell r="CB92">
            <v>1299367</v>
          </cell>
          <cell r="CC92">
            <v>2293000</v>
          </cell>
          <cell r="CD92">
            <v>2293000</v>
          </cell>
          <cell r="CE92">
            <v>2293000</v>
          </cell>
          <cell r="CF92">
            <v>2293000</v>
          </cell>
          <cell r="CG92">
            <v>2293000</v>
          </cell>
          <cell r="CH92">
            <v>2293000</v>
          </cell>
          <cell r="CI92">
            <v>2293000</v>
          </cell>
          <cell r="CJ92">
            <v>2293000</v>
          </cell>
          <cell r="CK92">
            <v>1528666</v>
          </cell>
          <cell r="CN92">
            <v>0</v>
          </cell>
        </row>
        <row r="93">
          <cell r="A93" t="str">
            <v>CD-DTPA-091-2026</v>
          </cell>
          <cell r="B93" t="str">
            <v>2 NACION</v>
          </cell>
          <cell r="C93" t="str">
            <v>CPS-DTPA-091-2026</v>
          </cell>
          <cell r="D93" t="str">
            <v xml:space="preserve">JOVANNY MOSQUERA ROJAS </v>
          </cell>
          <cell r="E93">
            <v>46036</v>
          </cell>
          <cell r="F93" t="str">
            <v>DP06-3202060-19_1-022 Prestar servicios de apoyo a la gestion con plena autonomia tecnica y administrativa en el PNN Los Katios, para el desarrollo de las acciones de monitoreo y mantenimiento de los procesos de restauracion ecologica adelantados en el area protegida, en el marco de la conservacion de la diversidad biologica de las areas protegidas del SINAP nacional</v>
          </cell>
          <cell r="G93" t="str">
            <v>APOYO A LA GESTIÓN</v>
          </cell>
          <cell r="H93" t="str">
            <v>2 CONTRATACIÓN DIRECTA</v>
          </cell>
          <cell r="I93" t="str">
            <v>14 PRESTACIÓN DE SERVICIOS</v>
          </cell>
          <cell r="J93" t="str">
            <v>N/A</v>
          </cell>
          <cell r="K93">
            <v>80111600</v>
          </cell>
          <cell r="L93">
            <v>226</v>
          </cell>
          <cell r="M93">
            <v>7026</v>
          </cell>
          <cell r="N93">
            <v>46036</v>
          </cell>
          <cell r="O93">
            <v>2293000</v>
          </cell>
          <cell r="P93">
            <v>20713433</v>
          </cell>
          <cell r="Q93" t="str">
            <v>VEINTE MILLONES SETECIENTOS TRECE MIL CUATROCIENTOS TREINTA Y TRES PESOS M/CTE</v>
          </cell>
          <cell r="R93" t="str">
            <v>1 PERSONA NATURAL</v>
          </cell>
          <cell r="S93" t="str">
            <v>3 CÉDULA DE CIUDADANÍA</v>
          </cell>
          <cell r="T93">
            <v>12001258</v>
          </cell>
          <cell r="U93">
            <v>1</v>
          </cell>
          <cell r="W93" t="str">
            <v>11 NO SE DILIGENCIA INFORMACIÓN PARA ESTE FORMULARIO EN ESTE PERÍODO DE REPORTE</v>
          </cell>
          <cell r="X93" t="str">
            <v>MASCULINO</v>
          </cell>
          <cell r="Y93" t="str">
            <v>Chocó</v>
          </cell>
          <cell r="Z93" t="str">
            <v>Riosucio</v>
          </cell>
          <cell r="AA93" t="str">
            <v>JOVANNY</v>
          </cell>
          <cell r="AC93" t="str">
            <v>MOSQUERA</v>
          </cell>
          <cell r="AD93" t="str">
            <v>ROJAS</v>
          </cell>
          <cell r="AE93" t="str">
            <v>NO</v>
          </cell>
          <cell r="AF93" t="str">
            <v>6 NO CONSTITUYÓ GARANTÍAS</v>
          </cell>
          <cell r="AG93" t="str">
            <v>N-A</v>
          </cell>
          <cell r="AH93" t="str">
            <v>N-A</v>
          </cell>
          <cell r="AK93" t="str">
            <v>GLORIA TERESITA SERNA ALZATE</v>
          </cell>
          <cell r="AL93" t="str">
            <v>PNN LOS KATIOS</v>
          </cell>
          <cell r="AM93" t="str">
            <v>2 SUPERVISOR</v>
          </cell>
          <cell r="AN93" t="str">
            <v>3 CÉDULA DE CIUDADANÍA</v>
          </cell>
          <cell r="AO93">
            <v>12563768</v>
          </cell>
          <cell r="AP93" t="str">
            <v>NELSON DE LA ROSA MANJARRES</v>
          </cell>
          <cell r="AQ93">
            <v>273</v>
          </cell>
          <cell r="AZ93" t="str">
            <v>N/A</v>
          </cell>
          <cell r="BA93">
            <v>46036</v>
          </cell>
          <cell r="BB93">
            <v>46309</v>
          </cell>
          <cell r="BL93" t="str">
            <v>2026753501000060E</v>
          </cell>
          <cell r="BM93">
            <v>20713433</v>
          </cell>
          <cell r="BN93" t="str">
            <v>KHAREM CARABALI MARULANDA</v>
          </cell>
          <cell r="BO93" t="str">
            <v xml:space="preserve">https://community.secop.gov.co/Public/Tendering/ContractNoticePhases/View?PPI=CO1.PPI.44726677&amp;isFromPublicArea=True&amp;isModal=False </v>
          </cell>
          <cell r="BP93" t="str">
            <v>VIGENTE</v>
          </cell>
          <cell r="BR93" t="str">
            <v xml:space="preserve">https://community.secop.gov.co/Public/Tendering/ContractDetailView/Index?UniqueIdentifier=CO1.PCCNTR.8877229 </v>
          </cell>
          <cell r="BS93" t="str">
            <v>JOVANNY.MOSQUERA</v>
          </cell>
          <cell r="BT93" t="str">
            <v>@parquesnacionales.gov.co</v>
          </cell>
          <cell r="BU93" t="str">
            <v>daisonmr@gmail.com</v>
          </cell>
          <cell r="BV93" t="str">
            <v>OPERARIO</v>
          </cell>
          <cell r="CB93">
            <v>1299367</v>
          </cell>
          <cell r="CC93">
            <v>2293000</v>
          </cell>
          <cell r="CD93">
            <v>2293000</v>
          </cell>
          <cell r="CE93">
            <v>2293000</v>
          </cell>
          <cell r="CF93">
            <v>2293000</v>
          </cell>
          <cell r="CG93">
            <v>2293000</v>
          </cell>
          <cell r="CH93">
            <v>2293000</v>
          </cell>
          <cell r="CI93">
            <v>2293000</v>
          </cell>
          <cell r="CJ93">
            <v>2293000</v>
          </cell>
          <cell r="CK93">
            <v>1070066</v>
          </cell>
          <cell r="CN93">
            <v>0</v>
          </cell>
        </row>
        <row r="94">
          <cell r="A94" t="str">
            <v>CD-DTPA-092-2026</v>
          </cell>
          <cell r="B94" t="str">
            <v>2 NACION</v>
          </cell>
          <cell r="C94" t="str">
            <v>CPS-DTPA-092-2026</v>
          </cell>
          <cell r="D94" t="str">
            <v>BRENDA JULIANA CHAVES HOYOS</v>
          </cell>
          <cell r="E94">
            <v>46036</v>
          </cell>
          <cell r="F94" t="str">
            <v>DP08-3202056-5-010 Prestar servicios profesionales con plena autonomía técnica y administrativa en el PNN Sanquianga para implementar la estrategia de comunicación y de educación ambiental con los actores sociales del área protegida, en el marco de la conservación de la diversidad biológica de las áreas protegidas del SINAP nacional.</v>
          </cell>
          <cell r="G94" t="str">
            <v>PROFESIONAL</v>
          </cell>
          <cell r="H94" t="str">
            <v>2 CONTRATACIÓN DIRECTA</v>
          </cell>
          <cell r="I94" t="str">
            <v>14 PRESTACIÓN DE SERVICIOS</v>
          </cell>
          <cell r="J94" t="str">
            <v>N/A</v>
          </cell>
          <cell r="K94">
            <v>80111600</v>
          </cell>
          <cell r="L94">
            <v>526</v>
          </cell>
          <cell r="M94">
            <v>7326</v>
          </cell>
          <cell r="N94">
            <v>46036</v>
          </cell>
          <cell r="O94">
            <v>4327000</v>
          </cell>
          <cell r="P94">
            <v>48462400</v>
          </cell>
          <cell r="Q94" t="str">
            <v>CUARENTA Y OCHO MILLONES CUATROCIENTOS SESENTA Y DOS MIL CUATROCIENTOS PESOS M/CTE</v>
          </cell>
          <cell r="R94" t="str">
            <v>1 PERSONA NATURAL</v>
          </cell>
          <cell r="S94" t="str">
            <v>3 CÉDULA DE CIUDADANÍA</v>
          </cell>
          <cell r="T94">
            <v>1085307745</v>
          </cell>
          <cell r="U94">
            <v>8</v>
          </cell>
          <cell r="W94" t="str">
            <v>11 NO SE DILIGENCIA INFORMACIÓN PARA ESTE FORMULARIO EN ESTE PERÍODO DE REPORTE</v>
          </cell>
          <cell r="X94" t="str">
            <v>FEMENINO</v>
          </cell>
          <cell r="Y94" t="str">
            <v>Nariño</v>
          </cell>
          <cell r="Z94" t="str">
            <v>Tumaco</v>
          </cell>
          <cell r="AA94" t="str">
            <v>BRENDA</v>
          </cell>
          <cell r="AB94" t="str">
            <v>JULIANA</v>
          </cell>
          <cell r="AC94" t="str">
            <v>CHAVES</v>
          </cell>
          <cell r="AD94" t="str">
            <v>HOYOS</v>
          </cell>
          <cell r="AE94" t="str">
            <v>SI</v>
          </cell>
          <cell r="AF94" t="str">
            <v>1 PÓLIZA</v>
          </cell>
          <cell r="AG94" t="str">
            <v>12 SEGUROS DEL ESTADO</v>
          </cell>
          <cell r="AH94" t="str">
            <v>2 CUMPLIMIENTO</v>
          </cell>
          <cell r="AI94">
            <v>46036</v>
          </cell>
          <cell r="AJ94" t="str">
            <v>45-46-101034625</v>
          </cell>
          <cell r="AK94" t="str">
            <v>GLORIA TERESITA SERNA ALZATE</v>
          </cell>
          <cell r="AL94" t="str">
            <v>PNN SANQUIANGA</v>
          </cell>
          <cell r="AM94" t="str">
            <v>2 SUPERVISOR</v>
          </cell>
          <cell r="AN94" t="str">
            <v>3 CÉDULA DE CIUDADANÍA</v>
          </cell>
          <cell r="AO94">
            <v>16279020</v>
          </cell>
          <cell r="AP94" t="str">
            <v>GUSTAVO ADOLFO MAYOR A</v>
          </cell>
          <cell r="AQ94">
            <v>336</v>
          </cell>
          <cell r="AZ94">
            <v>46041</v>
          </cell>
          <cell r="BA94">
            <v>46036</v>
          </cell>
          <cell r="BB94">
            <v>46375</v>
          </cell>
          <cell r="BL94" t="str">
            <v>2026753501000061E</v>
          </cell>
          <cell r="BM94">
            <v>48462400</v>
          </cell>
          <cell r="BN94" t="str">
            <v>STEPHANIE ANDREA RODRÍGUEZ VALENCIA</v>
          </cell>
          <cell r="BO94" t="str">
            <v xml:space="preserve">https://community.secop.gov.co/Public/Tendering/ContractNoticePhases/View?PPI=CO1.PPI.44731552&amp;isFromPublicArea=True&amp;isModal=False </v>
          </cell>
          <cell r="BP94" t="str">
            <v>VIGENTE</v>
          </cell>
          <cell r="BR94" t="str">
            <v xml:space="preserve">https://community.secop.gov.co/Public/Tendering/ContractDetailView/Index?UniqueIdentifier=CO1.PCCNTR.8878184 </v>
          </cell>
          <cell r="BS94" t="str">
            <v>BRENDA.CHAVES</v>
          </cell>
          <cell r="BT94" t="str">
            <v>@parquesnacionales.gov.co</v>
          </cell>
          <cell r="BU94" t="str">
            <v>eduambiental.sanquianga@parquesnacionales.gov.co</v>
          </cell>
          <cell r="BV94" t="str">
            <v>PROFESIONAL</v>
          </cell>
          <cell r="CB94">
            <v>2451967</v>
          </cell>
          <cell r="CC94">
            <v>4327000</v>
          </cell>
          <cell r="CD94">
            <v>4327000</v>
          </cell>
          <cell r="CE94">
            <v>4327000</v>
          </cell>
          <cell r="CF94">
            <v>4327000</v>
          </cell>
          <cell r="CG94">
            <v>4327000</v>
          </cell>
          <cell r="CH94">
            <v>4327000</v>
          </cell>
          <cell r="CI94">
            <v>4327000</v>
          </cell>
          <cell r="CJ94">
            <v>4327000</v>
          </cell>
          <cell r="CK94">
            <v>4327000</v>
          </cell>
          <cell r="CL94">
            <v>4327000</v>
          </cell>
          <cell r="CM94">
            <v>2740433</v>
          </cell>
          <cell r="CN94">
            <v>0</v>
          </cell>
        </row>
        <row r="95">
          <cell r="A95" t="str">
            <v>CD-DTPA-093-2026</v>
          </cell>
          <cell r="B95" t="str">
            <v>1 FONAM</v>
          </cell>
          <cell r="C95" t="str">
            <v>CPS-DTPA-093-2026</v>
          </cell>
          <cell r="D95" t="str">
            <v>RODRIGO EDUARDO ERAZO GUTIERREZ</v>
          </cell>
          <cell r="E95">
            <v>46036</v>
          </cell>
          <cell r="F95" t="str">
            <v>DP00-3202032-1-032Prestación de servicios profesionalescon plena autonomía técnica y administrativa a la Dirección Territorial Pacífico de Parques Nacionales Naturales de Colombia, mediante la emisión, proyección, revisión y ajuste de conceptos técnico-ambientales para el análisis de presuntas infracciones y evaluación de impactos en áreas protegidas, en el marco de los procesos sancionatorios ambientales, así como para el trámite y registro de Reservas Naturales de la Sociedad Civil, contribuye</v>
          </cell>
          <cell r="G95" t="str">
            <v>PROFESIONAL</v>
          </cell>
          <cell r="H95" t="str">
            <v>2 CONTRATACIÓN DIRECTA</v>
          </cell>
          <cell r="I95" t="str">
            <v>14 PRESTACIÓN DE SERVICIOS</v>
          </cell>
          <cell r="J95" t="str">
            <v>N/A</v>
          </cell>
          <cell r="K95">
            <v>80111600</v>
          </cell>
          <cell r="L95">
            <v>1426</v>
          </cell>
          <cell r="M95">
            <v>3126</v>
          </cell>
          <cell r="N95">
            <v>46036</v>
          </cell>
          <cell r="O95">
            <v>6539000</v>
          </cell>
          <cell r="P95">
            <v>71929000</v>
          </cell>
          <cell r="Q95" t="str">
            <v>SETENTA Y UN MILLONES NOVECIENTOS VEINTINUEVE MIL PESOS M/CTE</v>
          </cell>
          <cell r="R95" t="str">
            <v>1 PERSONA NATURAL</v>
          </cell>
          <cell r="S95" t="str">
            <v>3 CÉDULA DE CIUDADANÍA</v>
          </cell>
          <cell r="T95">
            <v>1061693625</v>
          </cell>
          <cell r="U95">
            <v>9</v>
          </cell>
          <cell r="W95" t="str">
            <v>11 NO SE DILIGENCIA INFORMACIÓN PARA ESTE FORMULARIO EN ESTE PERÍODO DE REPORTE</v>
          </cell>
          <cell r="X95" t="str">
            <v>MASCULINO</v>
          </cell>
          <cell r="Y95" t="str">
            <v>Caldas</v>
          </cell>
          <cell r="Z95" t="str">
            <v>Manizales</v>
          </cell>
          <cell r="AA95" t="str">
            <v>RODRIGO</v>
          </cell>
          <cell r="AB95" t="str">
            <v>EDUARDO</v>
          </cell>
          <cell r="AC95" t="str">
            <v>ERAZO</v>
          </cell>
          <cell r="AD95" t="str">
            <v>GUTIERREZ</v>
          </cell>
          <cell r="AE95" t="str">
            <v>SI</v>
          </cell>
          <cell r="AF95" t="str">
            <v>1 PÓLIZA</v>
          </cell>
          <cell r="AG95" t="str">
            <v>12 SEGUROS DEL ESTADO</v>
          </cell>
          <cell r="AH95" t="str">
            <v>2 CUMPLIMIENTO</v>
          </cell>
          <cell r="AI95">
            <v>46036</v>
          </cell>
          <cell r="AJ95" t="str">
            <v>45-46-101034621</v>
          </cell>
          <cell r="AK95" t="str">
            <v>GLORIA TERESITA SERNA ALZATE</v>
          </cell>
          <cell r="AL95" t="str">
            <v>DTPA</v>
          </cell>
          <cell r="AM95" t="str">
            <v>2 SUPERVISOR</v>
          </cell>
          <cell r="AN95" t="str">
            <v>3 CÉDULA DE CIUDADANÍA</v>
          </cell>
          <cell r="AO95">
            <v>25292225</v>
          </cell>
          <cell r="AP95" t="str">
            <v>CAROL JOHANNA ORTEGA SANCHEZ</v>
          </cell>
          <cell r="AQ95">
            <v>330</v>
          </cell>
          <cell r="AZ95">
            <v>46036</v>
          </cell>
          <cell r="BA95">
            <v>46036</v>
          </cell>
          <cell r="BB95">
            <v>46369</v>
          </cell>
          <cell r="BL95" t="str">
            <v>2026753501900031E</v>
          </cell>
          <cell r="BM95">
            <v>71929000</v>
          </cell>
          <cell r="BO95" t="str">
            <v xml:space="preserve">https://community.secop.gov.co/Public/Tendering/ContractNoticePhases/View?PPI=CO1.PPI.44731295&amp;isFromPublicArea=True&amp;isModal=False </v>
          </cell>
          <cell r="BP95" t="str">
            <v>VIGENTE</v>
          </cell>
          <cell r="BR95" t="str">
            <v xml:space="preserve">https://community.secop.gov.co/Public/Tendering/ContractDetailView/Index?UniqueIdentifier=CO1.PCCNTR.8878283 </v>
          </cell>
          <cell r="BS95" t="str">
            <v>RODRIGO.ERAZO</v>
          </cell>
          <cell r="BT95" t="str">
            <v>@parquesnacionales.gov.co</v>
          </cell>
          <cell r="BU95" t="str">
            <v>rodrigoerazo2@hotmail.com</v>
          </cell>
          <cell r="BV95" t="str">
            <v>PROFESIONAL</v>
          </cell>
          <cell r="CB95">
            <v>3705433</v>
          </cell>
          <cell r="CC95">
            <v>6539000</v>
          </cell>
          <cell r="CD95">
            <v>6539000</v>
          </cell>
          <cell r="CE95">
            <v>6539000</v>
          </cell>
          <cell r="CF95">
            <v>6539000</v>
          </cell>
          <cell r="CG95">
            <v>6539000</v>
          </cell>
          <cell r="CH95">
            <v>6539000</v>
          </cell>
          <cell r="CI95">
            <v>6539000</v>
          </cell>
          <cell r="CJ95">
            <v>6539000</v>
          </cell>
          <cell r="CK95">
            <v>6539000</v>
          </cell>
          <cell r="CL95">
            <v>6539000</v>
          </cell>
          <cell r="CM95">
            <v>2833567</v>
          </cell>
          <cell r="CN95">
            <v>0</v>
          </cell>
        </row>
        <row r="96">
          <cell r="A96" t="str">
            <v>CD-DTPA-094-2026</v>
          </cell>
          <cell r="B96" t="str">
            <v>2 NACION</v>
          </cell>
          <cell r="C96" t="str">
            <v>CPS-DTPA-094-2026</v>
          </cell>
          <cell r="D96" t="str">
            <v>LUIS CARLOS MONTAÑO QUIÑONEZ</v>
          </cell>
          <cell r="E96">
            <v>46036</v>
          </cell>
          <cell r="F96" t="str">
            <v>DP08-3202032-1-008 Prestar servicios de apoyo a la gestión con plena autonomía técnica y administrativa en el PNN Sanquianga para adelantar las actividades operativas de prevención, vigilancia y control en las zonas de mayor presión, en el marco de la conservación de la diversidad biológica de las áreas protegidas que integran el SINAP nacional.</v>
          </cell>
          <cell r="G96" t="str">
            <v>APOYO A LA GESTIÓN</v>
          </cell>
          <cell r="H96" t="str">
            <v>2 CONTRATACIÓN DIRECTA</v>
          </cell>
          <cell r="I96" t="str">
            <v>14 PRESTACIÓN DE SERVICIOS</v>
          </cell>
          <cell r="J96" t="str">
            <v>N/A</v>
          </cell>
          <cell r="K96">
            <v>80111600</v>
          </cell>
          <cell r="L96">
            <v>526</v>
          </cell>
          <cell r="M96">
            <v>7226</v>
          </cell>
          <cell r="N96">
            <v>46036</v>
          </cell>
          <cell r="O96">
            <v>2293000</v>
          </cell>
          <cell r="P96">
            <v>21172033</v>
          </cell>
          <cell r="Q96" t="str">
            <v>VEINTIÚN MILLONES CIENTO SETENTA Y DOS MIL TREINTA Y TRES PESOS M/CTE</v>
          </cell>
          <cell r="R96" t="str">
            <v>1 PERSONA NATURAL</v>
          </cell>
          <cell r="S96" t="str">
            <v>3 CÉDULA DE CIUDADANÍA</v>
          </cell>
          <cell r="T96">
            <v>1089798420</v>
          </cell>
          <cell r="U96">
            <v>1</v>
          </cell>
          <cell r="W96" t="str">
            <v>11 NO SE DILIGENCIA INFORMACIÓN PARA ESTE FORMULARIO EN ESTE PERÍODO DE REPORTE</v>
          </cell>
          <cell r="X96" t="str">
            <v>MASCULINO</v>
          </cell>
          <cell r="Y96" t="str">
            <v>Nariño</v>
          </cell>
          <cell r="Z96" t="str">
            <v>El Charco</v>
          </cell>
          <cell r="AA96" t="str">
            <v>LUIS</v>
          </cell>
          <cell r="AB96" t="str">
            <v>CARLOS</v>
          </cell>
          <cell r="AC96" t="str">
            <v>MONTAÑO</v>
          </cell>
          <cell r="AD96" t="str">
            <v>QUIÑONEZ</v>
          </cell>
          <cell r="AE96" t="str">
            <v>NO</v>
          </cell>
          <cell r="AF96" t="str">
            <v>6 NO CONSTITUYÓ GARANTÍAS</v>
          </cell>
          <cell r="AG96" t="str">
            <v>N-A</v>
          </cell>
          <cell r="AH96" t="str">
            <v>N-A</v>
          </cell>
          <cell r="AK96" t="str">
            <v>GLORIA TERESITA SERNA ALZATE</v>
          </cell>
          <cell r="AL96" t="str">
            <v>PNN SANQUIANGA</v>
          </cell>
          <cell r="AM96" t="str">
            <v>2 SUPERVISOR</v>
          </cell>
          <cell r="AN96" t="str">
            <v>3 CÉDULA DE CIUDADANÍA</v>
          </cell>
          <cell r="AO96">
            <v>16279020</v>
          </cell>
          <cell r="AP96" t="str">
            <v>GUSTAVO ADOLFO MAYOR A</v>
          </cell>
          <cell r="AQ96">
            <v>277</v>
          </cell>
          <cell r="AZ96" t="str">
            <v>N/A</v>
          </cell>
          <cell r="BA96">
            <v>46036</v>
          </cell>
          <cell r="BB96">
            <v>46315</v>
          </cell>
          <cell r="BL96" t="str">
            <v>2026753501000062E</v>
          </cell>
          <cell r="BM96">
            <v>21172033</v>
          </cell>
          <cell r="BN96" t="str">
            <v>STEPHANIE ANDREA RODRÍGUEZ VALENCIA</v>
          </cell>
          <cell r="BO96" t="str">
            <v xml:space="preserve">https://community.secop.gov.co/Public/Tendering/ContractNoticePhases/View?PPI=CO1.PPI.44741124&amp;isFromPublicArea=True&amp;isModal=False </v>
          </cell>
          <cell r="BP96" t="str">
            <v>VIGENTE</v>
          </cell>
          <cell r="BR96" t="str">
            <v xml:space="preserve">https://community.secop.gov.co/Public/Tendering/ContractDetailView/Index?UniqueIdentifier=CO1.PCCNTR.8883011 </v>
          </cell>
          <cell r="BS96" t="str">
            <v>LUIS.MONTANO</v>
          </cell>
          <cell r="BT96" t="str">
            <v>@parquesnacionales.gov.co</v>
          </cell>
          <cell r="BU96" t="str">
            <v>carlosluismontanoquinonez@gmail.com</v>
          </cell>
          <cell r="BV96" t="str">
            <v>OPERARIO</v>
          </cell>
          <cell r="CB96">
            <v>1299367</v>
          </cell>
          <cell r="CC96">
            <v>2293000</v>
          </cell>
          <cell r="CD96">
            <v>2293000</v>
          </cell>
          <cell r="CE96">
            <v>2293000</v>
          </cell>
          <cell r="CF96">
            <v>2293000</v>
          </cell>
          <cell r="CG96">
            <v>2293000</v>
          </cell>
          <cell r="CH96">
            <v>2293000</v>
          </cell>
          <cell r="CI96">
            <v>2293000</v>
          </cell>
          <cell r="CJ96">
            <v>2293000</v>
          </cell>
          <cell r="CK96">
            <v>1528666</v>
          </cell>
          <cell r="CN96">
            <v>0</v>
          </cell>
        </row>
        <row r="97">
          <cell r="A97" t="str">
            <v>CD-DTPA-095-2026</v>
          </cell>
          <cell r="B97" t="str">
            <v>1 FONAM</v>
          </cell>
          <cell r="C97" t="str">
            <v>CPS-DTPA-095-2026</v>
          </cell>
          <cell r="D97" t="str">
            <v>STEPHANIA ROJAS VELEZ</v>
          </cell>
          <cell r="E97">
            <v>46037</v>
          </cell>
          <cell r="F97" t="str">
            <v>DP00-3202008-9-025Prestar servicios profesionales con plena autonomía técnica y administrativa para el desarrollo de las actividades relacionadas con la la estrategia de investigación y monitoreo en las áreas protegidas de la Dirección Territorial Pacífico en el marco de la conservación de la diversidad biológica de las áreas protegidas del SINAP nacional</v>
          </cell>
          <cell r="G97" t="str">
            <v>PROFESIONAL</v>
          </cell>
          <cell r="H97" t="str">
            <v>2 CONTRATACIÓN DIRECTA</v>
          </cell>
          <cell r="I97" t="str">
            <v>14 PRESTACIÓN DE SERVICIOS</v>
          </cell>
          <cell r="J97" t="str">
            <v>N/A</v>
          </cell>
          <cell r="K97">
            <v>80111600</v>
          </cell>
          <cell r="L97">
            <v>126</v>
          </cell>
          <cell r="M97">
            <v>3326</v>
          </cell>
          <cell r="N97">
            <v>46037</v>
          </cell>
          <cell r="O97">
            <v>7225000</v>
          </cell>
          <cell r="P97">
            <v>79475000</v>
          </cell>
          <cell r="Q97" t="str">
            <v>SETENTA Y NUEVE MILLONES CUATROCIENTOS SETENTA Y CINCO MIL PESOS M/CTE</v>
          </cell>
          <cell r="R97" t="str">
            <v>1 PERSONA NATURAL</v>
          </cell>
          <cell r="S97" t="str">
            <v>3 CÉDULA DE CIUDADANÍA</v>
          </cell>
          <cell r="T97">
            <v>1144061426</v>
          </cell>
          <cell r="U97">
            <v>9</v>
          </cell>
          <cell r="W97" t="str">
            <v>11 NO SE DILIGENCIA INFORMACIÓN PARA ESTE FORMULARIO EN ESTE PERÍODO DE REPORTE</v>
          </cell>
          <cell r="X97" t="str">
            <v>FEMENINO</v>
          </cell>
          <cell r="Y97" t="str">
            <v>Valle del Cauca</v>
          </cell>
          <cell r="Z97" t="str">
            <v>Santiago de Cali</v>
          </cell>
          <cell r="AA97" t="str">
            <v>STEPHANIA</v>
          </cell>
          <cell r="AC97" t="str">
            <v>ROJAS</v>
          </cell>
          <cell r="AD97" t="str">
            <v>VELEZ</v>
          </cell>
          <cell r="AE97" t="str">
            <v>SI</v>
          </cell>
          <cell r="AF97" t="str">
            <v>1 PÓLIZA</v>
          </cell>
          <cell r="AG97" t="str">
            <v>12 SEGUROS DEL ESTADO</v>
          </cell>
          <cell r="AH97" t="str">
            <v>2 CUMPLIMIENTO</v>
          </cell>
          <cell r="AI97">
            <v>46037</v>
          </cell>
          <cell r="AJ97" t="str">
            <v>45-46-101034700</v>
          </cell>
          <cell r="AK97" t="str">
            <v>GLORIA TERESITA SERNA ALZATE</v>
          </cell>
          <cell r="AL97" t="str">
            <v>DTPA</v>
          </cell>
          <cell r="AM97" t="str">
            <v>2 SUPERVISOR</v>
          </cell>
          <cell r="AN97" t="str">
            <v>3 CÉDULA DE CIUDADANÍA</v>
          </cell>
          <cell r="AO97">
            <v>79307788</v>
          </cell>
          <cell r="AP97" t="str">
            <v>JUAN IVAN SANCHEZ BERNAL</v>
          </cell>
          <cell r="AQ97">
            <v>330</v>
          </cell>
          <cell r="AZ97">
            <v>46037</v>
          </cell>
          <cell r="BA97">
            <v>46037</v>
          </cell>
          <cell r="BB97">
            <v>46370</v>
          </cell>
          <cell r="BL97" t="str">
            <v>2026753501900032E</v>
          </cell>
          <cell r="BM97">
            <v>79475000</v>
          </cell>
          <cell r="BN97" t="str">
            <v>JULIANA ISABEL MONTES ROMERO</v>
          </cell>
          <cell r="BO97" t="str">
            <v xml:space="preserve">https://community.secop.gov.co/Public/Tendering/ContractNoticePhases/View?PPI=CO1.PPI.44759183&amp;isFromPublicArea=True&amp;isModal=False </v>
          </cell>
          <cell r="BP97" t="str">
            <v>VIGENTE</v>
          </cell>
          <cell r="BR97" t="str">
            <v xml:space="preserve">https://community.secop.gov.co/Public/Tendering/ContractDetailView/Index?UniqueIdentifier=CO1.PCCNTR.8894608 </v>
          </cell>
          <cell r="BS97" t="str">
            <v>STEPHANIA.ROJAS</v>
          </cell>
          <cell r="BT97" t="str">
            <v>@parquesnacionales.gov.co</v>
          </cell>
          <cell r="BU97" t="str">
            <v>monitoreo.dtpa@parquesnacionales.gov.co</v>
          </cell>
          <cell r="BV97" t="str">
            <v>PROFESIONAL</v>
          </cell>
          <cell r="CB97">
            <v>3853333</v>
          </cell>
          <cell r="CC97">
            <v>7225000</v>
          </cell>
          <cell r="CD97">
            <v>7225000</v>
          </cell>
          <cell r="CE97">
            <v>7225000</v>
          </cell>
          <cell r="CF97">
            <v>7225000</v>
          </cell>
          <cell r="CG97">
            <v>7225000</v>
          </cell>
          <cell r="CH97">
            <v>7225000</v>
          </cell>
          <cell r="CI97">
            <v>7225000</v>
          </cell>
          <cell r="CJ97">
            <v>7225000</v>
          </cell>
          <cell r="CK97">
            <v>7225000</v>
          </cell>
          <cell r="CL97">
            <v>7225000</v>
          </cell>
          <cell r="CM97">
            <v>3371667</v>
          </cell>
          <cell r="CN97">
            <v>0</v>
          </cell>
        </row>
        <row r="98">
          <cell r="A98" t="str">
            <v>CD-DTPA-096-2026</v>
          </cell>
          <cell r="B98" t="str">
            <v>1 FONAM</v>
          </cell>
          <cell r="C98" t="str">
            <v>CPS-DTPA-096-2026</v>
          </cell>
          <cell r="D98" t="str">
            <v>LIBIO DUMASA DOGIRAMA</v>
          </cell>
          <cell r="E98">
            <v>46037</v>
          </cell>
          <cell r="F98" t="str">
            <v>DP10-3202008-10-003Prestar servicio de apoyo a la gestión, con plena autonomía técnica y administrativa, en el PNN Utría para la ejecución operativa en el relacionamiento con comunidades indígenas, en el marco de la conservación de la diversidad biológica de las áreas protegidas del SINAP a nivel nacional.</v>
          </cell>
          <cell r="G98" t="str">
            <v>APOYO A LA GESTIÓN</v>
          </cell>
          <cell r="H98" t="str">
            <v>2 CONTRATACIÓN DIRECTA</v>
          </cell>
          <cell r="I98" t="str">
            <v>14 PRESTACIÓN DE SERVICIOS</v>
          </cell>
          <cell r="J98" t="str">
            <v>N/A</v>
          </cell>
          <cell r="K98">
            <v>80111600</v>
          </cell>
          <cell r="L98">
            <v>1726</v>
          </cell>
          <cell r="M98">
            <v>3526</v>
          </cell>
          <cell r="N98">
            <v>46037</v>
          </cell>
          <cell r="O98">
            <v>2293000</v>
          </cell>
          <cell r="P98">
            <v>17350367</v>
          </cell>
          <cell r="Q98" t="str">
            <v>DIECISIETE MILLONES TRESCIENTOS CINCUENTA MIL TRESCIENTOS SESENTA Y SIETE PESOS M/CTE</v>
          </cell>
          <cell r="R98" t="str">
            <v>1 PERSONA NATURAL</v>
          </cell>
          <cell r="S98" t="str">
            <v>3 CÉDULA DE CIUDADANÍA</v>
          </cell>
          <cell r="T98">
            <v>1076019812</v>
          </cell>
          <cell r="U98">
            <v>5</v>
          </cell>
          <cell r="W98" t="str">
            <v>11 NO SE DILIGENCIA INFORMACIÓN PARA ESTE FORMULARIO EN ESTE PERÍODO DE REPORTE</v>
          </cell>
          <cell r="X98" t="str">
            <v>MASCULINO</v>
          </cell>
          <cell r="Y98" t="str">
            <v>Chocó</v>
          </cell>
          <cell r="Z98" t="str">
            <v>Alto Baudo (Pie de Pato)</v>
          </cell>
          <cell r="AA98" t="str">
            <v>LIBIO</v>
          </cell>
          <cell r="AC98" t="str">
            <v>DUMASA</v>
          </cell>
          <cell r="AD98" t="str">
            <v>DOGIRAMA</v>
          </cell>
          <cell r="AE98" t="str">
            <v>NO</v>
          </cell>
          <cell r="AF98" t="str">
            <v>6 NO CONSTITUYÓ GARANTÍAS</v>
          </cell>
          <cell r="AG98" t="str">
            <v>N-A</v>
          </cell>
          <cell r="AH98" t="str">
            <v>N-A</v>
          </cell>
          <cell r="AK98" t="str">
            <v>GLORIA TERESITA SERNA ALZATE</v>
          </cell>
          <cell r="AL98" t="str">
            <v>PNN UTRÍA</v>
          </cell>
          <cell r="AM98" t="str">
            <v>2 SUPERVISOR</v>
          </cell>
          <cell r="AN98" t="str">
            <v>3 CÉDULA DE CIUDADANÍA</v>
          </cell>
          <cell r="AO98">
            <v>66848955</v>
          </cell>
          <cell r="AP98" t="str">
            <v>MARIA XIMENA ZORRILLA A.</v>
          </cell>
          <cell r="AQ98">
            <v>227</v>
          </cell>
          <cell r="AZ98" t="str">
            <v>N/A</v>
          </cell>
          <cell r="BA98">
            <v>46037</v>
          </cell>
          <cell r="BB98">
            <v>46266</v>
          </cell>
          <cell r="BL98" t="str">
            <v>2026753501900033E</v>
          </cell>
          <cell r="BM98">
            <v>17350367</v>
          </cell>
          <cell r="BN98" t="str">
            <v>JULIANA ISABEL MONTES ROMERO</v>
          </cell>
          <cell r="BO98" t="str">
            <v xml:space="preserve">https://community.secop.gov.co/Public/Tendering/ContractNoticePhases/View?PPI=CO1.PPI.44760762&amp;isFromPublicArea=True&amp;isModal=False </v>
          </cell>
          <cell r="BP98" t="str">
            <v>VIGENTE</v>
          </cell>
          <cell r="BR98" t="str">
            <v xml:space="preserve">https://community.secop.gov.co/Public/Tendering/ContractDetailView/Index?UniqueIdentifier=CO1.PCCNTR.8894822 </v>
          </cell>
          <cell r="BS98" t="str">
            <v>LIBIO.DUMASA</v>
          </cell>
          <cell r="BT98" t="str">
            <v>@parquesnacionales.gov.co</v>
          </cell>
          <cell r="BU98" t="str">
            <v>libiotumaza@gmail.com</v>
          </cell>
          <cell r="BV98" t="str">
            <v>OPERARIO</v>
          </cell>
          <cell r="CB98">
            <v>1222934</v>
          </cell>
          <cell r="CC98">
            <v>2293000</v>
          </cell>
          <cell r="CD98">
            <v>2293000</v>
          </cell>
          <cell r="CE98">
            <v>2293000</v>
          </cell>
          <cell r="CF98">
            <v>2293000</v>
          </cell>
          <cell r="CG98">
            <v>2293000</v>
          </cell>
          <cell r="CH98">
            <v>2293000</v>
          </cell>
          <cell r="CI98">
            <v>2293000</v>
          </cell>
          <cell r="CJ98">
            <v>76433</v>
          </cell>
          <cell r="CN98">
            <v>0</v>
          </cell>
        </row>
        <row r="99">
          <cell r="A99" t="str">
            <v>CD-DTPA-097-2026</v>
          </cell>
          <cell r="B99" t="str">
            <v>1 FONAM</v>
          </cell>
          <cell r="C99" t="str">
            <v>CPS-DTPA-097-2026</v>
          </cell>
          <cell r="D99" t="str">
            <v>KATHERINE CUESTA CARRILLO</v>
          </cell>
          <cell r="E99">
            <v>46037</v>
          </cell>
          <cell r="F99" t="str">
            <v>DP06-3202032-1-020 - Prestar servicios de apoyo a la gestion con plena autonomia tecnica y administrativa en el PNN Los Katios, para el desarrollo operativo de las acciones de monitoreo y mantenimiento de los procesos de restauracion ecologica adelantados en el area protegida, en el marco de la conservacion de la diversidad biologica de las areas protegidas del SINAP nacional</v>
          </cell>
          <cell r="G99" t="str">
            <v>APOYO A LA GESTIÓN</v>
          </cell>
          <cell r="H99" t="str">
            <v>2 CONTRATACIÓN DIRECTA</v>
          </cell>
          <cell r="I99" t="str">
            <v>14 PRESTACIÓN DE SERVICIOS</v>
          </cell>
          <cell r="J99" t="str">
            <v>N/A</v>
          </cell>
          <cell r="K99">
            <v>80111600</v>
          </cell>
          <cell r="L99">
            <v>1526</v>
          </cell>
          <cell r="M99">
            <v>4026</v>
          </cell>
          <cell r="N99">
            <v>46037</v>
          </cell>
          <cell r="O99">
            <v>2293000</v>
          </cell>
          <cell r="P99">
            <v>20637000</v>
          </cell>
          <cell r="Q99" t="str">
            <v>VEINTE MILLONES CIENTO SETENTA Y OCHO MIL CUATROCIENTOS PESOS M/CTE</v>
          </cell>
          <cell r="R99" t="str">
            <v>1 PERSONA NATURAL</v>
          </cell>
          <cell r="S99" t="str">
            <v>3 CÉDULA DE CIUDADANÍA</v>
          </cell>
          <cell r="T99">
            <v>1045500630</v>
          </cell>
          <cell r="U99">
            <v>0</v>
          </cell>
          <cell r="W99" t="str">
            <v>11 NO SE DILIGENCIA INFORMACIÓN PARA ESTE FORMULARIO EN ESTE PERÍODO DE REPORTE</v>
          </cell>
          <cell r="X99" t="str">
            <v>FEMENINO</v>
          </cell>
          <cell r="Y99" t="str">
            <v>Antioquia</v>
          </cell>
          <cell r="Z99" t="str">
            <v>Turbo</v>
          </cell>
          <cell r="AA99" t="str">
            <v>KATHERINE</v>
          </cell>
          <cell r="AC99" t="str">
            <v>CUESTA</v>
          </cell>
          <cell r="AD99" t="str">
            <v>CARRILLO</v>
          </cell>
          <cell r="AE99" t="str">
            <v>NO</v>
          </cell>
          <cell r="AF99" t="str">
            <v>6 NO CONSTITUYÓ GARANTÍAS</v>
          </cell>
          <cell r="AG99" t="str">
            <v>N-A</v>
          </cell>
          <cell r="AH99" t="str">
            <v>N-A</v>
          </cell>
          <cell r="AK99" t="str">
            <v>GLORIA TERESITA SERNA ALZATE</v>
          </cell>
          <cell r="AL99" t="str">
            <v>PNN LOS KATIOS</v>
          </cell>
          <cell r="AM99" t="str">
            <v>2 SUPERVISOR</v>
          </cell>
          <cell r="AN99" t="str">
            <v>3 CÉDULA DE CIUDADANÍA</v>
          </cell>
          <cell r="AO99">
            <v>12563768</v>
          </cell>
          <cell r="AP99" t="str">
            <v>NELSON DE LA ROSA MANJARRES</v>
          </cell>
          <cell r="AQ99">
            <v>272</v>
          </cell>
          <cell r="AZ99" t="str">
            <v>N/A</v>
          </cell>
          <cell r="BA99">
            <v>46037</v>
          </cell>
          <cell r="BB99">
            <v>46309</v>
          </cell>
          <cell r="BL99" t="str">
            <v>2026753501900034E</v>
          </cell>
          <cell r="BM99">
            <v>20637000</v>
          </cell>
          <cell r="BN99" t="str">
            <v>KHAREM CARABALI MARULANDA</v>
          </cell>
          <cell r="BO99" t="str">
            <v xml:space="preserve">https://community.secop.gov.co/Public/Tendering/ContractNoticePhases/View?PPI=CO1.PPI.44773031&amp;isFromPublicArea=True&amp;isModal=False </v>
          </cell>
          <cell r="BP99" t="str">
            <v>VIGENTE</v>
          </cell>
          <cell r="BR99" t="str">
            <v xml:space="preserve">https://community.secop.gov.co/Public/Tendering/ContractDetailView/Index?UniqueIdentifier=CO1.PCCNTR.8900245 </v>
          </cell>
          <cell r="BS99" t="str">
            <v>KATHERINE.CUESTA</v>
          </cell>
          <cell r="BT99" t="str">
            <v>@parquesnacionales.gov.co</v>
          </cell>
          <cell r="BU99" t="str">
            <v>katherinecarrillo2024@gmail.com</v>
          </cell>
          <cell r="BV99" t="str">
            <v>OPERARIO</v>
          </cell>
          <cell r="CB99">
            <v>1222933</v>
          </cell>
          <cell r="CC99">
            <v>2293000</v>
          </cell>
          <cell r="CD99">
            <v>2293000</v>
          </cell>
          <cell r="CE99">
            <v>2293000</v>
          </cell>
          <cell r="CF99">
            <v>2293000</v>
          </cell>
          <cell r="CG99">
            <v>2293000</v>
          </cell>
          <cell r="CH99">
            <v>2293000</v>
          </cell>
          <cell r="CI99">
            <v>2293000</v>
          </cell>
          <cell r="CJ99">
            <v>2293000</v>
          </cell>
          <cell r="CK99">
            <v>1070067</v>
          </cell>
          <cell r="CN99">
            <v>0</v>
          </cell>
        </row>
        <row r="100">
          <cell r="A100" t="str">
            <v>CD-DTPA-098-2026</v>
          </cell>
          <cell r="B100" t="str">
            <v>2 NACION</v>
          </cell>
          <cell r="C100" t="str">
            <v>CPS-DTPA-098-2026</v>
          </cell>
          <cell r="D100" t="str">
            <v>MARIA TERESA HERNANDEZ IBARRA</v>
          </cell>
          <cell r="E100">
            <v>46037</v>
          </cell>
          <cell r="F100" t="str">
            <v>DP05-3202008-15-010Prestar servicios profesionales con plena autonomía técnica y administrativa en el PNN Gorgona para el desarrollo de actividades en los procesos de gestion precontractual, postcontractual y Admistrativos en el marco de la conservación de la diversidad biológica de las áreas protegidas del SINAP nacional</v>
          </cell>
          <cell r="G100" t="str">
            <v>PROFESIONAL</v>
          </cell>
          <cell r="H100" t="str">
            <v>2 CONTRATACIÓN DIRECTA</v>
          </cell>
          <cell r="I100" t="str">
            <v>14 PRESTACIÓN DE SERVICIOS</v>
          </cell>
          <cell r="J100" t="str">
            <v>N/A</v>
          </cell>
          <cell r="K100">
            <v>80111600</v>
          </cell>
          <cell r="L100">
            <v>626</v>
          </cell>
          <cell r="M100">
            <v>7426</v>
          </cell>
          <cell r="N100">
            <v>46037</v>
          </cell>
          <cell r="O100">
            <v>4760000</v>
          </cell>
          <cell r="P100">
            <v>50614667</v>
          </cell>
          <cell r="Q100" t="str">
            <v>CINCUENTA MILLONES SEISCIENTOS CATORCE MIL SEISCIENTOS SESENTA Y SIETE PESOS M/CTE</v>
          </cell>
          <cell r="R100" t="str">
            <v>1 PERSONA NATURAL</v>
          </cell>
          <cell r="S100" t="str">
            <v>3 CÉDULA DE CIUDADANÍA</v>
          </cell>
          <cell r="T100">
            <v>66856994</v>
          </cell>
          <cell r="U100">
            <v>1</v>
          </cell>
          <cell r="W100" t="str">
            <v>11 NO SE DILIGENCIA INFORMACIÓN PARA ESTE FORMULARIO EN ESTE PERÍODO DE REPORTE</v>
          </cell>
          <cell r="X100" t="str">
            <v>FEMENINO</v>
          </cell>
          <cell r="Y100" t="str">
            <v>Valle del Cauca</v>
          </cell>
          <cell r="Z100" t="str">
            <v>Santiago de Cali</v>
          </cell>
          <cell r="AA100" t="str">
            <v>MARÍA</v>
          </cell>
          <cell r="AB100" t="str">
            <v>TERESA</v>
          </cell>
          <cell r="AC100" t="str">
            <v>HERNANDEZ</v>
          </cell>
          <cell r="AD100" t="str">
            <v>IBARRA</v>
          </cell>
          <cell r="AE100" t="str">
            <v>SI</v>
          </cell>
          <cell r="AF100" t="str">
            <v>1 PÓLIZA</v>
          </cell>
          <cell r="AG100" t="str">
            <v>12 SEGUROS DEL ESTADO</v>
          </cell>
          <cell r="AH100" t="str">
            <v>2 CUMPLIMIENTO</v>
          </cell>
          <cell r="AI100">
            <v>46037</v>
          </cell>
          <cell r="AJ100" t="str">
            <v>45-46-101034714</v>
          </cell>
          <cell r="AK100" t="str">
            <v>GLORIA TERESITA SERNA ALZATE</v>
          </cell>
          <cell r="AL100" t="str">
            <v>PNN GORGONA</v>
          </cell>
          <cell r="AM100" t="str">
            <v>2 SUPERVISOR</v>
          </cell>
          <cell r="AN100" t="str">
            <v>3 CÉDULA DE CIUDADANÍA</v>
          </cell>
          <cell r="AO100">
            <v>6499218</v>
          </cell>
          <cell r="AP100" t="str">
            <v>ANDRES MAURICIO ROJAS CAÑAS</v>
          </cell>
          <cell r="AQ100">
            <v>319</v>
          </cell>
          <cell r="AZ100">
            <v>46037</v>
          </cell>
          <cell r="BA100">
            <v>46037</v>
          </cell>
          <cell r="BB100">
            <v>46359</v>
          </cell>
          <cell r="BL100" t="str">
            <v>2026753501000063E</v>
          </cell>
          <cell r="BM100">
            <v>50614667</v>
          </cell>
          <cell r="BN100" t="str">
            <v>DIANA PATRICIA GUERRERO</v>
          </cell>
          <cell r="BO100" t="str">
            <v xml:space="preserve">https://community.secop.gov.co/Public/Tendering/ContractNoticePhases/View?PPI=CO1.PPI.44775586&amp;isFromPublicArea=True&amp;isModal=False </v>
          </cell>
          <cell r="BP100" t="str">
            <v>VIGENTE</v>
          </cell>
          <cell r="BR100" t="str">
            <v xml:space="preserve">https://community.secop.gov.co/Public/Tendering/ContractDetailView/Index?UniqueIdentifier=CO1.PCCNTR.8897286 </v>
          </cell>
          <cell r="BS100" t="str">
            <v>MARIA.HERNANDEZ</v>
          </cell>
          <cell r="BT100" t="str">
            <v>@parquesnacionales.gov.co</v>
          </cell>
          <cell r="BU100" t="str">
            <v>gorgona@parquesnacionales.gov.co</v>
          </cell>
          <cell r="BV100" t="str">
            <v>PROFESIONAL</v>
          </cell>
          <cell r="CB100">
            <v>2538667</v>
          </cell>
          <cell r="CC100">
            <v>4760000</v>
          </cell>
          <cell r="CD100">
            <v>4760000</v>
          </cell>
          <cell r="CE100">
            <v>4760000</v>
          </cell>
          <cell r="CF100">
            <v>4760000</v>
          </cell>
          <cell r="CG100">
            <v>4760000</v>
          </cell>
          <cell r="CH100">
            <v>4760000</v>
          </cell>
          <cell r="CI100">
            <v>4760000</v>
          </cell>
          <cell r="CJ100">
            <v>4760000</v>
          </cell>
          <cell r="CK100">
            <v>4760000</v>
          </cell>
          <cell r="CL100">
            <v>4760000</v>
          </cell>
          <cell r="CM100">
            <v>476000</v>
          </cell>
          <cell r="CN100">
            <v>0</v>
          </cell>
        </row>
        <row r="101">
          <cell r="A101" t="str">
            <v>CD-DTPA-099-2026</v>
          </cell>
          <cell r="B101" t="str">
            <v>1 FONAM</v>
          </cell>
          <cell r="C101" t="str">
            <v>CPS-DTPA-099-2026</v>
          </cell>
          <cell r="D101" t="str">
            <v>MONICA ALEXANDRA CASTILLO CUBILLOS</v>
          </cell>
          <cell r="E101">
            <v>46037</v>
          </cell>
          <cell r="F101" t="str">
            <v xml:space="preserve">DP00-3202056-5-029Prestar servicios profesionales con plena autonomía técnica y administrativa en la Dirección Territorial Pacífico para adelantar procesos de comunicación y educación ambiental con actores priorizados y vinculados a la gestión territorial de las áreas protegidas adscritas, en el marco de la conservación de la diversidad biológica de las áreas protegidas del SINAP Nacional. </v>
          </cell>
          <cell r="G101" t="str">
            <v>PROFESIONAL</v>
          </cell>
          <cell r="H101" t="str">
            <v>2 CONTRATACIÓN DIRECTA</v>
          </cell>
          <cell r="I101" t="str">
            <v>14 PRESTACIÓN DE SERVICIOS</v>
          </cell>
          <cell r="J101" t="str">
            <v>N/A</v>
          </cell>
          <cell r="K101">
            <v>80111600</v>
          </cell>
          <cell r="L101">
            <v>1426</v>
          </cell>
          <cell r="M101">
            <v>3626</v>
          </cell>
          <cell r="N101">
            <v>46037</v>
          </cell>
          <cell r="O101">
            <v>7225000</v>
          </cell>
          <cell r="P101">
            <v>79475000</v>
          </cell>
          <cell r="Q101" t="str">
            <v>SETENTA Y NUEVE MILLONES CUATROCIENTOS SETENTA Y CINCO MIL PESOS M/CTE</v>
          </cell>
          <cell r="R101" t="str">
            <v>1 PERSONA NATURAL</v>
          </cell>
          <cell r="S101" t="str">
            <v>3 CÉDULA DE CIUDADANÍA</v>
          </cell>
          <cell r="T101">
            <v>1143829409</v>
          </cell>
          <cell r="U101">
            <v>8</v>
          </cell>
          <cell r="W101" t="str">
            <v>11 NO SE DILIGENCIA INFORMACIÓN PARA ESTE FORMULARIO EN ESTE PERÍODO DE REPORTE</v>
          </cell>
          <cell r="X101" t="str">
            <v>FEMENINO</v>
          </cell>
          <cell r="Y101" t="str">
            <v>Valle del Cauca</v>
          </cell>
          <cell r="Z101" t="str">
            <v>Santiago de Cali</v>
          </cell>
          <cell r="AA101" t="str">
            <v>MONICA</v>
          </cell>
          <cell r="AB101" t="str">
            <v>ALEXANDRA</v>
          </cell>
          <cell r="AC101" t="str">
            <v>CASTILLO</v>
          </cell>
          <cell r="AD101" t="str">
            <v>CUBILLOS</v>
          </cell>
          <cell r="AE101" t="str">
            <v>SI</v>
          </cell>
          <cell r="AF101" t="str">
            <v>1 PÓLIZA</v>
          </cell>
          <cell r="AG101" t="str">
            <v>8 MUNDIAL SEGUROS</v>
          </cell>
          <cell r="AH101" t="str">
            <v>2 CUMPLIMIENTO</v>
          </cell>
          <cell r="AI101">
            <v>46035</v>
          </cell>
          <cell r="AJ101" t="str">
            <v>BY-100061335</v>
          </cell>
          <cell r="AK101" t="str">
            <v>GLORIA TERESITA SERNA ALZATE</v>
          </cell>
          <cell r="AL101" t="str">
            <v>DTPA</v>
          </cell>
          <cell r="AM101" t="str">
            <v>2 SUPERVISOR</v>
          </cell>
          <cell r="AN101" t="str">
            <v>3 CÉDULA DE CIUDADANÍA</v>
          </cell>
          <cell r="AO101">
            <v>29664613</v>
          </cell>
          <cell r="AP101" t="str">
            <v>DIANA ISABEL ZUÑIGA</v>
          </cell>
          <cell r="AQ101">
            <v>330</v>
          </cell>
          <cell r="AZ101" t="str">
            <v>15/01/0206</v>
          </cell>
          <cell r="BA101">
            <v>46037</v>
          </cell>
          <cell r="BB101">
            <v>46370</v>
          </cell>
          <cell r="BL101" t="str">
            <v>2026753501900035E</v>
          </cell>
          <cell r="BM101">
            <v>79475000</v>
          </cell>
          <cell r="BN101" t="str">
            <v>DIANA PATRICIA GUERRERO</v>
          </cell>
          <cell r="BO101" t="str">
            <v xml:space="preserve">https://community.secop.gov.co/Public/Tendering/ContractNoticePhases/View?PPI=CO1.PPI.44774837&amp;isFromPublicArea=True&amp;isModal=False </v>
          </cell>
          <cell r="BP101" t="str">
            <v>VIGENTE</v>
          </cell>
          <cell r="BR101" t="str">
            <v xml:space="preserve">https://community.secop.gov.co/Public/Tendering/ContractDetailView/Index?UniqueIdentifier=CO1.PCCNTR.8895596 </v>
          </cell>
          <cell r="BS101" t="str">
            <v>MONICA.CASTILLO</v>
          </cell>
          <cell r="BT101" t="str">
            <v>@parquesnacionales.gov.co</v>
          </cell>
          <cell r="BU101" t="str">
            <v>eduambiental.dtpa@parquesnacionales.gov.co</v>
          </cell>
          <cell r="BV101" t="str">
            <v>PROFESIONAL</v>
          </cell>
          <cell r="CB101">
            <v>3853333</v>
          </cell>
          <cell r="CC101">
            <v>7225000</v>
          </cell>
          <cell r="CD101">
            <v>7225000</v>
          </cell>
          <cell r="CE101">
            <v>7225000</v>
          </cell>
          <cell r="CF101">
            <v>7225000</v>
          </cell>
          <cell r="CG101">
            <v>7225000</v>
          </cell>
          <cell r="CH101">
            <v>7225000</v>
          </cell>
          <cell r="CI101">
            <v>7225000</v>
          </cell>
          <cell r="CJ101">
            <v>7225000</v>
          </cell>
          <cell r="CK101">
            <v>7225000</v>
          </cell>
          <cell r="CL101">
            <v>7225000</v>
          </cell>
          <cell r="CM101">
            <v>3371667</v>
          </cell>
          <cell r="CN101">
            <v>0</v>
          </cell>
        </row>
        <row r="102">
          <cell r="A102" t="str">
            <v>CD-DTPA-100-2026</v>
          </cell>
          <cell r="B102" t="str">
            <v>2 NACION</v>
          </cell>
          <cell r="C102" t="str">
            <v>CPS-DTPA-100-2026</v>
          </cell>
          <cell r="D102" t="str">
            <v xml:space="preserve">POLICARPO TOVAR PEÑA </v>
          </cell>
          <cell r="E102">
            <v>46037</v>
          </cell>
          <cell r="F102" t="str">
            <v>DP06-3202008-10-011 Prestar servicios de apoyo a la gestion con plena autonomia tecnica y administrativa en el PNN los Katios para el desarrollo de actividades operativas de las estrategias especiales de manejo en el area protegida, en el marco de la conservacion de la diversidad biologica de las areas protegidas del SINAP nacional</v>
          </cell>
          <cell r="G102" t="str">
            <v>APOYO A LA GESTIÓN</v>
          </cell>
          <cell r="H102" t="str">
            <v>2 CONTRATACIÓN DIRECTA</v>
          </cell>
          <cell r="I102" t="str">
            <v>14 PRESTACIÓN DE SERVICIOS</v>
          </cell>
          <cell r="J102" t="str">
            <v>N/A</v>
          </cell>
          <cell r="K102">
            <v>80111600</v>
          </cell>
          <cell r="L102">
            <v>226</v>
          </cell>
          <cell r="M102">
            <v>7926</v>
          </cell>
          <cell r="N102">
            <v>46037</v>
          </cell>
          <cell r="O102">
            <v>2293000</v>
          </cell>
          <cell r="P102">
            <v>20484133</v>
          </cell>
          <cell r="Q102" t="str">
            <v>VEINTE MILLONES CUATROCIENTOS OCHENTA Y CUATRO MIL CIENTO TREINTA Y TRES PESOS M/CTE</v>
          </cell>
          <cell r="R102" t="str">
            <v>1 PERSONA NATURAL</v>
          </cell>
          <cell r="S102" t="str">
            <v>3 CÉDULA DE CIUDADANÍA</v>
          </cell>
          <cell r="T102">
            <v>12002023</v>
          </cell>
          <cell r="U102">
            <v>2</v>
          </cell>
          <cell r="W102" t="str">
            <v>11 NO SE DILIGENCIA INFORMACIÓN PARA ESTE FORMULARIO EN ESTE PERÍODO DE REPORTE</v>
          </cell>
          <cell r="X102" t="str">
            <v>MASCULINO</v>
          </cell>
          <cell r="Y102" t="str">
            <v>Chocó</v>
          </cell>
          <cell r="Z102" t="str">
            <v>Riosucio</v>
          </cell>
          <cell r="AA102" t="str">
            <v>POLICARPO</v>
          </cell>
          <cell r="AC102" t="str">
            <v>TOVAR</v>
          </cell>
          <cell r="AD102" t="str">
            <v>PEÑA</v>
          </cell>
          <cell r="AE102" t="str">
            <v>NO</v>
          </cell>
          <cell r="AF102" t="str">
            <v>6 NO CONSTITUYÓ GARANTÍAS</v>
          </cell>
          <cell r="AG102" t="str">
            <v>N-A</v>
          </cell>
          <cell r="AH102" t="str">
            <v>N-A</v>
          </cell>
          <cell r="AK102" t="str">
            <v>GLORIA TERESITA SERNA ALZATE</v>
          </cell>
          <cell r="AL102" t="str">
            <v>PNN LOS KATIOS</v>
          </cell>
          <cell r="AM102" t="str">
            <v>2 SUPERVISOR</v>
          </cell>
          <cell r="AN102" t="str">
            <v>3 CÉDULA DE CIUDADANÍA</v>
          </cell>
          <cell r="AO102">
            <v>12563768</v>
          </cell>
          <cell r="AP102" t="str">
            <v>NELSON DE LA ROSA MANJARRES</v>
          </cell>
          <cell r="AQ102">
            <v>270</v>
          </cell>
          <cell r="AZ102" t="str">
            <v>N/A</v>
          </cell>
          <cell r="BA102">
            <v>46037</v>
          </cell>
          <cell r="BB102">
            <v>46307</v>
          </cell>
          <cell r="BL102" t="str">
            <v>2026753501000064E</v>
          </cell>
          <cell r="BM102">
            <v>20484133</v>
          </cell>
          <cell r="BN102" t="str">
            <v>KHAREM CARABALI MARULANDA</v>
          </cell>
          <cell r="BO102" t="str">
            <v xml:space="preserve">https://community.secop.gov.co/Public/Tendering/ContractNoticePhases/View?PPI=CO1.PPI.44778987&amp;isFromPublicArea=True&amp;isModal=False </v>
          </cell>
          <cell r="BP102" t="str">
            <v>VIGENTE</v>
          </cell>
          <cell r="BR102" t="str">
            <v xml:space="preserve">https://community.secop.gov.co/Public/Tendering/ContractDetailView/Index?UniqueIdentifier=CO1.PCCNTR.8901136 </v>
          </cell>
          <cell r="BS102" t="str">
            <v>POLICARPO.TOVAR</v>
          </cell>
          <cell r="BT102" t="str">
            <v>@parquesnacionales.gov.co</v>
          </cell>
          <cell r="BU102" t="str">
            <v>tovarpenapolicarpo@gmail.com</v>
          </cell>
          <cell r="BV102" t="str">
            <v>OPERARIO</v>
          </cell>
          <cell r="CB102">
            <v>1222933</v>
          </cell>
          <cell r="CC102">
            <v>2293000</v>
          </cell>
          <cell r="CD102">
            <v>2293000</v>
          </cell>
          <cell r="CE102">
            <v>2293000</v>
          </cell>
          <cell r="CF102">
            <v>2293000</v>
          </cell>
          <cell r="CG102">
            <v>2293000</v>
          </cell>
          <cell r="CH102">
            <v>2293000</v>
          </cell>
          <cell r="CI102">
            <v>2293000</v>
          </cell>
          <cell r="CJ102">
            <v>2293000</v>
          </cell>
          <cell r="CK102">
            <v>917200</v>
          </cell>
          <cell r="CN102">
            <v>0</v>
          </cell>
        </row>
        <row r="103">
          <cell r="A103" t="str">
            <v>CD-DTPA-101-2026</v>
          </cell>
          <cell r="B103" t="str">
            <v>1 FONAM</v>
          </cell>
          <cell r="C103" t="str">
            <v>CPS-DTPA-101-2026</v>
          </cell>
          <cell r="D103" t="str">
            <v>JENNY MOSQUERA PEREA</v>
          </cell>
          <cell r="E103">
            <v>46037</v>
          </cell>
          <cell r="F103" t="str">
            <v>DP10-3202056-5-013 Prestar servicios profesionales con plena autonomía técnica y administrativa en el PNN Utría para llevar a cabo procesos de comunicación y educación ambiental con actores priorizados vinculados al área protegida, en el marco de la conservación de la diversidad biológica de las áreas protegidas del SINAP a nivel nacional.</v>
          </cell>
          <cell r="G103" t="str">
            <v>PROFESIONAL</v>
          </cell>
          <cell r="H103" t="str">
            <v>2 CONTRATACIÓN DIRECTA</v>
          </cell>
          <cell r="I103" t="str">
            <v>14 PRESTACIÓN DE SERVICIOS</v>
          </cell>
          <cell r="J103" t="str">
            <v>N/A</v>
          </cell>
          <cell r="K103">
            <v>80111600</v>
          </cell>
          <cell r="L103">
            <v>1726</v>
          </cell>
          <cell r="M103">
            <v>3426</v>
          </cell>
          <cell r="N103">
            <v>46037</v>
          </cell>
          <cell r="O103">
            <v>4760000</v>
          </cell>
          <cell r="P103">
            <v>50932000</v>
          </cell>
          <cell r="Q103" t="str">
            <v>CINCUENTA MILLONES NOVECIENTOS TREINTA Y DOS MIL PESOS M/CTE</v>
          </cell>
          <cell r="R103" t="str">
            <v>1 PERSONA NATURAL</v>
          </cell>
          <cell r="S103" t="str">
            <v>3 CÉDULA DE CIUDADANÍA</v>
          </cell>
          <cell r="T103">
            <v>26363463</v>
          </cell>
          <cell r="U103">
            <v>9</v>
          </cell>
          <cell r="W103" t="str">
            <v>11 NO SE DILIGENCIA INFORMACIÓN PARA ESTE FORMULARIO EN ESTE PERÍODO DE REPORTE</v>
          </cell>
          <cell r="X103" t="str">
            <v>FEMENINO</v>
          </cell>
          <cell r="Y103" t="str">
            <v>Chocó</v>
          </cell>
          <cell r="Z103" t="str">
            <v>Nuqui</v>
          </cell>
          <cell r="AA103" t="str">
            <v>JENNY</v>
          </cell>
          <cell r="AC103" t="str">
            <v>MOSQUERA</v>
          </cell>
          <cell r="AD103" t="str">
            <v>PEREA</v>
          </cell>
          <cell r="AE103" t="str">
            <v>SI</v>
          </cell>
          <cell r="AF103" t="str">
            <v>1 PÓLIZA</v>
          </cell>
          <cell r="AG103" t="str">
            <v>12 SEGUROS DEL ESTADO</v>
          </cell>
          <cell r="AH103" t="str">
            <v>2 CUMPLIMIENTO</v>
          </cell>
          <cell r="AI103">
            <v>46037</v>
          </cell>
          <cell r="AJ103" t="str">
            <v>45-46-101034710</v>
          </cell>
          <cell r="AK103" t="str">
            <v>GLORIA TERESITA SERNA ALZATE</v>
          </cell>
          <cell r="AL103" t="str">
            <v>PNN UTRÍA</v>
          </cell>
          <cell r="AM103" t="str">
            <v>2 SUPERVISOR</v>
          </cell>
          <cell r="AN103" t="str">
            <v>3 CÉDULA DE CIUDADANÍA</v>
          </cell>
          <cell r="AO103">
            <v>66848955</v>
          </cell>
          <cell r="AP103" t="str">
            <v>MARIA XIMENA ZORRILLA A.</v>
          </cell>
          <cell r="AQ103">
            <v>321</v>
          </cell>
          <cell r="AZ103">
            <v>46037</v>
          </cell>
          <cell r="BA103">
            <v>46037</v>
          </cell>
          <cell r="BB103">
            <v>46361</v>
          </cell>
          <cell r="BL103" t="str">
            <v>2026753501900036E</v>
          </cell>
          <cell r="BM103">
            <v>50932000</v>
          </cell>
          <cell r="BN103" t="str">
            <v>JULIANA ISABEL MONTES ROMERO</v>
          </cell>
          <cell r="BO103" t="str">
            <v xml:space="preserve">https://community.secop.gov.co/Public/Tendering/ContractNoticePhases/View?PPI=CO1.PPI.44776178&amp;isFromPublicArea=True&amp;isModal=False </v>
          </cell>
          <cell r="BP103" t="str">
            <v>VIGENTE</v>
          </cell>
          <cell r="BR103" t="str">
            <v xml:space="preserve">https://community.secop.gov.co/Public/Tendering/ContractDetailView/Index?UniqueIdentifier=CO1.PCCNTR.8896073 </v>
          </cell>
          <cell r="BS103" t="str">
            <v>JENNY.MOSQUERA</v>
          </cell>
          <cell r="BT103" t="str">
            <v>@parquesnacionales.gov.co</v>
          </cell>
          <cell r="BU103" t="str">
            <v>eduambiental.utria@parquesnacionales.gov.co</v>
          </cell>
          <cell r="BV103" t="str">
            <v>PROFESIONAL</v>
          </cell>
          <cell r="CB103">
            <v>2538667</v>
          </cell>
          <cell r="CC103">
            <v>4760000</v>
          </cell>
          <cell r="CD103">
            <v>4760000</v>
          </cell>
          <cell r="CE103">
            <v>4760000</v>
          </cell>
          <cell r="CF103">
            <v>4760000</v>
          </cell>
          <cell r="CG103">
            <v>4760000</v>
          </cell>
          <cell r="CH103">
            <v>4760000</v>
          </cell>
          <cell r="CI103">
            <v>4760000</v>
          </cell>
          <cell r="CJ103">
            <v>4760000</v>
          </cell>
          <cell r="CK103">
            <v>4760000</v>
          </cell>
          <cell r="CL103">
            <v>4760000</v>
          </cell>
          <cell r="CM103">
            <v>793333</v>
          </cell>
          <cell r="CN103">
            <v>0</v>
          </cell>
        </row>
        <row r="104">
          <cell r="A104" t="str">
            <v>CD-DTPA-102-2026</v>
          </cell>
          <cell r="B104" t="str">
            <v>2 NACION</v>
          </cell>
          <cell r="C104" t="str">
            <v>CPS-DTPA-102-2026</v>
          </cell>
          <cell r="D104" t="str">
            <v>MIGUEL ANGEL MARTINEZ PRADO</v>
          </cell>
          <cell r="E104">
            <v>46037</v>
          </cell>
          <cell r="F104" t="str">
            <v>DP01-3202008-9-003Prestar servicios profesionales con plena autonomia a técnica y administrativa para avanzar con la implementaciion de actividades contempladas en el plan de ordenamiento ecoturistico en el DNMI Cabo Manglares en el marco de la conservacion de la diversidad biologica de las areas protegidas del SINAP.</v>
          </cell>
          <cell r="G104" t="str">
            <v>PROFESIONAL</v>
          </cell>
          <cell r="H104" t="str">
            <v>2 CONTRATACIÓN DIRECTA</v>
          </cell>
          <cell r="I104" t="str">
            <v>14 PRESTACIÓN DE SERVICIOS</v>
          </cell>
          <cell r="J104" t="str">
            <v>N/A</v>
          </cell>
          <cell r="K104">
            <v>80111600</v>
          </cell>
          <cell r="L104">
            <v>726</v>
          </cell>
          <cell r="M104">
            <v>7726</v>
          </cell>
          <cell r="N104">
            <v>46037</v>
          </cell>
          <cell r="O104">
            <v>4327000</v>
          </cell>
          <cell r="P104">
            <v>43125767</v>
          </cell>
          <cell r="Q104" t="str">
            <v>CUARENTA Y TRES MILLONES CIENTO VEINTICINCO MIL SETECIENTOS SESENTA Y SIETE PESOS M/CTE</v>
          </cell>
          <cell r="R104" t="str">
            <v>1 PERSONA NATURAL</v>
          </cell>
          <cell r="S104" t="str">
            <v>3 CÉDULA DE CIUDADANÍA</v>
          </cell>
          <cell r="T104">
            <v>1024552998</v>
          </cell>
          <cell r="U104">
            <v>1</v>
          </cell>
          <cell r="W104" t="str">
            <v>11 NO SE DILIGENCIA INFORMACIÓN PARA ESTE FORMULARIO EN ESTE PERÍODO DE REPORTE</v>
          </cell>
          <cell r="X104" t="str">
            <v>MASCULINO</v>
          </cell>
          <cell r="Y104" t="str">
            <v>Nariño</v>
          </cell>
          <cell r="Z104" t="str">
            <v>Tumaco</v>
          </cell>
          <cell r="AA104" t="str">
            <v>MIGUEL</v>
          </cell>
          <cell r="AB104" t="str">
            <v>ANGEL</v>
          </cell>
          <cell r="AC104" t="str">
            <v>MARTINEZ</v>
          </cell>
          <cell r="AD104" t="str">
            <v>PRADO</v>
          </cell>
          <cell r="AE104" t="str">
            <v>SI</v>
          </cell>
          <cell r="AF104" t="str">
            <v>1 PÓLIZA</v>
          </cell>
          <cell r="AG104" t="str">
            <v>12 SEGUROS DEL ESTADO</v>
          </cell>
          <cell r="AH104" t="str">
            <v>2 CUMPLIMIENTO</v>
          </cell>
          <cell r="AI104">
            <v>46037</v>
          </cell>
          <cell r="AJ104" t="str">
            <v>45-46-101034741</v>
          </cell>
          <cell r="AK104" t="str">
            <v>GLORIA TERESITA SERNA ALZATE</v>
          </cell>
          <cell r="AL104" t="str">
            <v>DNMI CABO MANGLARES</v>
          </cell>
          <cell r="AM104" t="str">
            <v>2 SUPERVISOR</v>
          </cell>
          <cell r="AN104" t="str">
            <v>3 CÉDULA DE CIUDADANÍA</v>
          </cell>
          <cell r="AO104">
            <v>1088973417</v>
          </cell>
          <cell r="AP104" t="str">
            <v>MIYER IVÁN CERÓN MUÑOZ</v>
          </cell>
          <cell r="AQ104">
            <v>299</v>
          </cell>
          <cell r="AZ104">
            <v>46038</v>
          </cell>
          <cell r="BA104">
            <v>46037</v>
          </cell>
          <cell r="BB104">
            <v>46339</v>
          </cell>
          <cell r="BL104" t="str">
            <v>2026753501000065E</v>
          </cell>
          <cell r="BM104">
            <v>43125767</v>
          </cell>
          <cell r="BN104" t="str">
            <v>MARGARITA E VICTORIA ACOSTA</v>
          </cell>
          <cell r="BO104" t="str">
            <v xml:space="preserve">https://community.secop.gov.co/Public/Tendering/ContractNoticePhases/View?PPI=CO1.PPI.44778880&amp;isFromPublicArea=True&amp;isModal=False </v>
          </cell>
          <cell r="BP104" t="str">
            <v>VIGENTE</v>
          </cell>
          <cell r="BR104" t="str">
            <v xml:space="preserve">https://community.secop.gov.co/Public/Tendering/ContractDetailView/Index?UniqueIdentifier=CO1.PCCNTR.8896973 </v>
          </cell>
          <cell r="BS104" t="str">
            <v>MIGUEL.MARTINEZ</v>
          </cell>
          <cell r="BT104" t="str">
            <v>@parquesnacionales.gov.co</v>
          </cell>
          <cell r="BU104" t="str">
            <v>miguelmartinezuq@gmail.com</v>
          </cell>
          <cell r="BV104" t="str">
            <v>PROFESIONAL</v>
          </cell>
          <cell r="CB104">
            <v>2307734</v>
          </cell>
          <cell r="CC104">
            <v>4327000</v>
          </cell>
          <cell r="CD104">
            <v>4327000</v>
          </cell>
          <cell r="CE104">
            <v>4327000</v>
          </cell>
          <cell r="CF104">
            <v>4327000</v>
          </cell>
          <cell r="CG104">
            <v>4327000</v>
          </cell>
          <cell r="CH104">
            <v>4327000</v>
          </cell>
          <cell r="CI104">
            <v>4327000</v>
          </cell>
          <cell r="CJ104">
            <v>4327000</v>
          </cell>
          <cell r="CK104">
            <v>4327000</v>
          </cell>
          <cell r="CL104">
            <v>1875033</v>
          </cell>
          <cell r="CN104">
            <v>0</v>
          </cell>
        </row>
        <row r="105">
          <cell r="A105" t="str">
            <v>CD-DTPA-103-2026</v>
          </cell>
          <cell r="B105" t="str">
            <v>1 FONAM</v>
          </cell>
          <cell r="C105" t="str">
            <v>CPS-DTPA-103-2026</v>
          </cell>
          <cell r="D105" t="str">
            <v>ANA MARIA MAYA GIRON</v>
          </cell>
          <cell r="E105">
            <v>46037</v>
          </cell>
          <cell r="F105" t="str">
            <v>DP07-3202008-9-011 Prestar servicios profesionales, con plena autonomía técnica y administrativa, orientados a ejecutar actividades de monitoreo e investigación en el Parque Nacional Natural Munchique y sus áreas de influencia, con el propósito de contribuir a la conservación en el marco de la conservación de diversidad biológica del SINAP nacional.</v>
          </cell>
          <cell r="G105" t="str">
            <v>PROFESIONAL</v>
          </cell>
          <cell r="H105" t="str">
            <v>2 CONTRATACIÓN DIRECTA</v>
          </cell>
          <cell r="I105" t="str">
            <v>14 PRESTACIÓN DE SERVICIOS</v>
          </cell>
          <cell r="J105" t="str">
            <v>N/A</v>
          </cell>
          <cell r="K105">
            <v>80111600</v>
          </cell>
          <cell r="L105">
            <v>1926</v>
          </cell>
          <cell r="M105">
            <v>4426</v>
          </cell>
          <cell r="N105">
            <v>46038</v>
          </cell>
          <cell r="O105">
            <v>4760000</v>
          </cell>
          <cell r="P105">
            <v>52201333</v>
          </cell>
          <cell r="Q105" t="str">
            <v>CINCUENTA Y DOS MILLONES DOSCIENTOS UN MIL TRESCIENTOS TREINTA Y TRES PESOS M/CTE</v>
          </cell>
          <cell r="R105" t="str">
            <v>1 PERSONA NATURAL</v>
          </cell>
          <cell r="S105" t="str">
            <v>3 CÉDULA DE CIUDADANÍA</v>
          </cell>
          <cell r="T105">
            <v>1061723900</v>
          </cell>
          <cell r="U105">
            <v>1</v>
          </cell>
          <cell r="W105" t="str">
            <v>11 NO SE DILIGENCIA INFORMACIÓN PARA ESTE FORMULARIO EN ESTE PERÍODO DE REPORTE</v>
          </cell>
          <cell r="X105" t="str">
            <v>FEMENINO</v>
          </cell>
          <cell r="Y105" t="str">
            <v>Cundinamarca</v>
          </cell>
          <cell r="Z105" t="str">
            <v>Bogota D.C</v>
          </cell>
          <cell r="AA105" t="str">
            <v xml:space="preserve">ANA </v>
          </cell>
          <cell r="AB105" t="str">
            <v>MARÍA</v>
          </cell>
          <cell r="AC105" t="str">
            <v>MAYA</v>
          </cell>
          <cell r="AD105" t="str">
            <v>GIRON</v>
          </cell>
          <cell r="AE105" t="str">
            <v>SI</v>
          </cell>
          <cell r="AF105" t="str">
            <v>1 PÓLIZA</v>
          </cell>
          <cell r="AG105" t="str">
            <v>12 SEGUROS DEL ESTADO</v>
          </cell>
          <cell r="AH105" t="str">
            <v>2 CUMPLIMIENTO</v>
          </cell>
          <cell r="AI105">
            <v>46037</v>
          </cell>
          <cell r="AJ105" t="str">
            <v>45-46-101034735</v>
          </cell>
          <cell r="AK105" t="str">
            <v>GLORIA TERESITA SERNA ALZATE</v>
          </cell>
          <cell r="AL105" t="str">
            <v>PNN MUNCHIQUE</v>
          </cell>
          <cell r="AM105" t="str">
            <v>2 SUPERVISOR</v>
          </cell>
          <cell r="AN105" t="str">
            <v>3 CÉDULA DE CIUDADANÍA</v>
          </cell>
          <cell r="AO105">
            <v>16738049</v>
          </cell>
          <cell r="AP105" t="str">
            <v>JAIME ALBERTO CELIS PERDOMO</v>
          </cell>
          <cell r="AQ105">
            <v>329</v>
          </cell>
          <cell r="AZ105">
            <v>46037</v>
          </cell>
          <cell r="BA105">
            <v>46038</v>
          </cell>
          <cell r="BB105">
            <v>46369</v>
          </cell>
          <cell r="BL105" t="str">
            <v>2026753501900037E</v>
          </cell>
          <cell r="BM105">
            <v>52201333</v>
          </cell>
          <cell r="BN105" t="str">
            <v>STEPHANIE ANDREA RODRÍGUEZ VALENCIA</v>
          </cell>
          <cell r="BO105" t="str">
            <v xml:space="preserve">https://community.secop.gov.co/Public/Tendering/ContractNoticePhases/View?PPI=CO1.PPI.44780914&amp;isFromPublicArea=True&amp;isModal=False </v>
          </cell>
          <cell r="BP105" t="str">
            <v>VIGENTE</v>
          </cell>
          <cell r="BR105" t="str">
            <v xml:space="preserve">https://community.secop.gov.co/Public/Tendering/ContractDetailView/Index?UniqueIdentifier=CO1.PCCNTR.8898098 </v>
          </cell>
          <cell r="BS105" t="str">
            <v>ANA.MAYA</v>
          </cell>
          <cell r="BT105" t="str">
            <v>@parquesnacionales.gov.co</v>
          </cell>
          <cell r="BU105" t="str">
            <v>monitoreo.munchique@parquesnacionales.gov.co</v>
          </cell>
          <cell r="BV105" t="str">
            <v>PROFESIONAL</v>
          </cell>
          <cell r="CB105">
            <v>2538667</v>
          </cell>
          <cell r="CC105">
            <v>4760000</v>
          </cell>
          <cell r="CD105">
            <v>4760000</v>
          </cell>
          <cell r="CE105">
            <v>4760000</v>
          </cell>
          <cell r="CF105">
            <v>4760000</v>
          </cell>
          <cell r="CG105">
            <v>4760000</v>
          </cell>
          <cell r="CH105">
            <v>4760000</v>
          </cell>
          <cell r="CI105">
            <v>4760000</v>
          </cell>
          <cell r="CJ105">
            <v>4760000</v>
          </cell>
          <cell r="CK105">
            <v>4760000</v>
          </cell>
          <cell r="CL105">
            <v>4760000</v>
          </cell>
          <cell r="CM105">
            <v>2062666</v>
          </cell>
          <cell r="CN105">
            <v>0</v>
          </cell>
        </row>
        <row r="106">
          <cell r="A106" t="str">
            <v>CD-DTPA-104-2026</v>
          </cell>
          <cell r="B106" t="str">
            <v>1 FONAM</v>
          </cell>
          <cell r="C106" t="str">
            <v>CPS-DTPA-104-2026</v>
          </cell>
          <cell r="D106" t="str">
            <v>HEYLER ALEXIS GARCIA MURILLO</v>
          </cell>
          <cell r="E106">
            <v>46037</v>
          </cell>
          <cell r="F106" t="str">
            <v>DP10-3202052-8-015 Prestar servicios profesionales con plena autonomía técnica y administrativa en el PNN Utría para la puesta en práctica de los instrumentos de planificación contemplados en la estrategia de monitoreo e investigación del área protegida, en el marco de la conservación de la diversidad biológica de las áreas protegidas del SINAP a nivel nacional</v>
          </cell>
          <cell r="G106" t="str">
            <v>PROFESIONAL</v>
          </cell>
          <cell r="H106" t="str">
            <v>2 CONTRATACIÓN DIRECTA</v>
          </cell>
          <cell r="I106" t="str">
            <v>14 PRESTACIÓN DE SERVICIOS</v>
          </cell>
          <cell r="J106" t="str">
            <v>N/A</v>
          </cell>
          <cell r="K106">
            <v>80111600</v>
          </cell>
          <cell r="L106">
            <v>1726</v>
          </cell>
          <cell r="M106">
            <v>3826</v>
          </cell>
          <cell r="N106">
            <v>46037</v>
          </cell>
          <cell r="O106">
            <v>3934000</v>
          </cell>
          <cell r="P106">
            <v>42093800</v>
          </cell>
          <cell r="Q106" t="str">
            <v>CUARENTA Y DOS MILLONES NOVENTA Y TRES MIL OCHOCIENTOS PESOS M/CTE</v>
          </cell>
          <cell r="R106" t="str">
            <v>1 PERSONA NATURAL</v>
          </cell>
          <cell r="S106" t="str">
            <v>3 CÉDULA DE CIUDADANÍA</v>
          </cell>
          <cell r="T106">
            <v>1077172461</v>
          </cell>
          <cell r="U106">
            <v>0</v>
          </cell>
          <cell r="W106" t="str">
            <v>11 NO SE DILIGENCIA INFORMACIÓN PARA ESTE FORMULARIO EN ESTE PERÍODO DE REPORTE</v>
          </cell>
          <cell r="X106" t="str">
            <v>MASCULINO</v>
          </cell>
          <cell r="Y106" t="str">
            <v>Chocó</v>
          </cell>
          <cell r="Z106" t="str">
            <v>Bahía Solano</v>
          </cell>
          <cell r="AA106" t="str">
            <v>HEYLER</v>
          </cell>
          <cell r="AB106" t="str">
            <v>ALEXIS</v>
          </cell>
          <cell r="AC106" t="str">
            <v>GARCIA</v>
          </cell>
          <cell r="AD106" t="str">
            <v>MURILLO</v>
          </cell>
          <cell r="AF106" t="str">
            <v>1 PÓLIZA</v>
          </cell>
          <cell r="AG106" t="str">
            <v>12 SEGUROS DEL ESTADO</v>
          </cell>
          <cell r="AH106" t="str">
            <v>2 CUMPLIMIENTO</v>
          </cell>
          <cell r="AI106">
            <v>46037</v>
          </cell>
          <cell r="AJ106" t="str">
            <v xml:space="preserve">45-46-101034722
</v>
          </cell>
          <cell r="AK106" t="str">
            <v>GLORIA TERESITA SERNA ALZATE</v>
          </cell>
          <cell r="AL106" t="str">
            <v>PNN UTRÍA</v>
          </cell>
          <cell r="AM106" t="str">
            <v>2 SUPERVISOR</v>
          </cell>
          <cell r="AN106" t="str">
            <v>3 CÉDULA DE CIUDADANÍA</v>
          </cell>
          <cell r="AO106">
            <v>66848955</v>
          </cell>
          <cell r="AP106" t="str">
            <v>MARIA XIMENA ZORRILLA A.</v>
          </cell>
          <cell r="AQ106">
            <v>321</v>
          </cell>
          <cell r="AZ106">
            <v>46037</v>
          </cell>
          <cell r="BA106">
            <v>46037</v>
          </cell>
          <cell r="BB106">
            <v>46361</v>
          </cell>
          <cell r="BL106" t="str">
            <v>2026753501900038E</v>
          </cell>
          <cell r="BM106">
            <v>42093800</v>
          </cell>
          <cell r="BN106" t="str">
            <v>JULIANA ISABEL MONTES ROMERO</v>
          </cell>
          <cell r="BO106" t="str">
            <v xml:space="preserve">https://community.secop.gov.co/Public/Tendering/ContractNoticePhases/View?PPI=CO1.PPI.44781015&amp;isFromPublicArea=True&amp;isModal=False </v>
          </cell>
          <cell r="BP106" t="str">
            <v>VIGENTE</v>
          </cell>
          <cell r="BR106" t="str">
            <v xml:space="preserve">https://community.secop.gov.co/Public/Tendering/ContractDetailView/Index?UniqueIdentifier=CO1.PCCNTR.8897464 </v>
          </cell>
          <cell r="BS106" t="str">
            <v>HEYLER.GARCIA</v>
          </cell>
          <cell r="BT106" t="str">
            <v>@parquesnacionales.gov.co</v>
          </cell>
          <cell r="BU106" t="str">
            <v>heyler10@gmail.com</v>
          </cell>
          <cell r="BV106" t="str">
            <v>PROFESIONAL</v>
          </cell>
          <cell r="CB106">
            <v>2098133</v>
          </cell>
          <cell r="CC106">
            <v>3934000</v>
          </cell>
          <cell r="CD106">
            <v>3934000</v>
          </cell>
          <cell r="CE106">
            <v>3934000</v>
          </cell>
          <cell r="CF106">
            <v>3934000</v>
          </cell>
          <cell r="CG106">
            <v>3934000</v>
          </cell>
          <cell r="CH106">
            <v>3934000</v>
          </cell>
          <cell r="CI106">
            <v>3934000</v>
          </cell>
          <cell r="CJ106">
            <v>3934000</v>
          </cell>
          <cell r="CK106">
            <v>3934000</v>
          </cell>
          <cell r="CL106">
            <v>3934000</v>
          </cell>
          <cell r="CM106">
            <v>655667</v>
          </cell>
          <cell r="CN106">
            <v>0</v>
          </cell>
        </row>
        <row r="107">
          <cell r="A107" t="str">
            <v>CD-DTPA-105-2026</v>
          </cell>
          <cell r="B107" t="str">
            <v>2 NACION</v>
          </cell>
          <cell r="C107" t="str">
            <v>CPS-DTPA-105-2026</v>
          </cell>
          <cell r="D107" t="str">
            <v>VALERIA RESTREPO MOSQUERA</v>
          </cell>
          <cell r="E107">
            <v>46037</v>
          </cell>
          <cell r="F107" t="str">
            <v>DP05-3202010-25-014Prestar servicios profesionales con plena autonomía técnica y administrativa en el PNN Gorgona para realizar las actividades requeridas para la formulación, actualización, implementación y seguimiento de los planes de ordenamiento ecoturístico en las áreas protegidas en el marco de la conservación de la diversidad biológica de las áreas protegidas del SINAP Nacional.</v>
          </cell>
          <cell r="G107" t="str">
            <v>PROFESIONAL</v>
          </cell>
          <cell r="H107" t="str">
            <v>2 CONTRATACIÓN DIRECTA</v>
          </cell>
          <cell r="I107" t="str">
            <v>14 PRESTACIÓN DE SERVICIOS</v>
          </cell>
          <cell r="J107" t="str">
            <v>N/A</v>
          </cell>
          <cell r="K107">
            <v>80111600</v>
          </cell>
          <cell r="L107">
            <v>626</v>
          </cell>
          <cell r="M107">
            <v>7826</v>
          </cell>
          <cell r="N107">
            <v>46037</v>
          </cell>
          <cell r="O107">
            <v>5260000</v>
          </cell>
          <cell r="P107">
            <v>58912000</v>
          </cell>
          <cell r="Q107" t="str">
            <v>CINCUENTA Y OCHO MILLONES NOVECIENTOS DOCE MIL PESOS M/CTE</v>
          </cell>
          <cell r="R107" t="str">
            <v>1 PERSONA NATURAL</v>
          </cell>
          <cell r="S107" t="str">
            <v>3 CÉDULA DE CIUDADANÍA</v>
          </cell>
          <cell r="T107">
            <v>1113695015</v>
          </cell>
          <cell r="U107">
            <v>3</v>
          </cell>
          <cell r="W107" t="str">
            <v>11 NO SE DILIGENCIA INFORMACIÓN PARA ESTE FORMULARIO EN ESTE PERÍODO DE REPORTE</v>
          </cell>
          <cell r="X107" t="str">
            <v>FEMENINO</v>
          </cell>
          <cell r="Y107" t="str">
            <v>Valle del Cauca</v>
          </cell>
          <cell r="Z107" t="str">
            <v>Tulua</v>
          </cell>
          <cell r="AA107" t="str">
            <v>VALERIA</v>
          </cell>
          <cell r="AC107" t="str">
            <v>RESTREPO</v>
          </cell>
          <cell r="AD107" t="str">
            <v>MOSQUERA</v>
          </cell>
          <cell r="AE107" t="str">
            <v>SI</v>
          </cell>
          <cell r="AF107" t="str">
            <v>1 PÓLIZA</v>
          </cell>
          <cell r="AG107" t="str">
            <v>12 SEGUROS DEL ESTADO</v>
          </cell>
          <cell r="AH107" t="str">
            <v>2 CUMPLIMIENTO</v>
          </cell>
          <cell r="AI107">
            <v>46037</v>
          </cell>
          <cell r="AJ107" t="str">
            <v>45-46-101034745</v>
          </cell>
          <cell r="AK107" t="str">
            <v>GLORIA TERESITA SERNA ALZATE</v>
          </cell>
          <cell r="AL107" t="str">
            <v>PNN GORGONA</v>
          </cell>
          <cell r="AM107" t="str">
            <v>2 SUPERVISOR</v>
          </cell>
          <cell r="AN107" t="str">
            <v>3 CÉDULA DE CIUDADANÍA</v>
          </cell>
          <cell r="AO107">
            <v>6499218</v>
          </cell>
          <cell r="AP107" t="str">
            <v>ANDRES MAURICIO ROJAS CAÑAS</v>
          </cell>
          <cell r="AQ107">
            <v>336</v>
          </cell>
          <cell r="AZ107">
            <v>46037</v>
          </cell>
          <cell r="BA107">
            <v>46037</v>
          </cell>
          <cell r="BB107">
            <v>46376</v>
          </cell>
          <cell r="BL107" t="str">
            <v>2026753501000066E</v>
          </cell>
          <cell r="BM107">
            <v>58912000</v>
          </cell>
          <cell r="BN107" t="str">
            <v>DIANA PATRICIA GUERRERO</v>
          </cell>
          <cell r="BO107" t="str">
            <v xml:space="preserve">https://community.secop.gov.co/Public/Tendering/ContractNoticePhases/View?PPI=CO1.PPI.44782688&amp;isFromPublicArea=True&amp;isModal=False </v>
          </cell>
          <cell r="BP107" t="str">
            <v>VIGENTE</v>
          </cell>
          <cell r="BR107" t="str">
            <v xml:space="preserve">https://community.secop.gov.co/Public/Tendering/ContractDetailView/Index?UniqueIdentifier=CO1.PCCNTR.8898740 </v>
          </cell>
          <cell r="BS107" t="str">
            <v>VALERIA.RESTREPO</v>
          </cell>
          <cell r="BT107" t="str">
            <v>@parquesnacionales.gov.co</v>
          </cell>
          <cell r="BU107" t="str">
            <v>valerm12@gmail.com</v>
          </cell>
          <cell r="BV107" t="str">
            <v>PROFESIONAL</v>
          </cell>
          <cell r="CB107">
            <v>2805333</v>
          </cell>
          <cell r="CC107">
            <v>5260000</v>
          </cell>
          <cell r="CD107">
            <v>5260000</v>
          </cell>
          <cell r="CE107">
            <v>5260000</v>
          </cell>
          <cell r="CF107">
            <v>5260000</v>
          </cell>
          <cell r="CG107">
            <v>5260000</v>
          </cell>
          <cell r="CH107">
            <v>5260000</v>
          </cell>
          <cell r="CI107">
            <v>5260000</v>
          </cell>
          <cell r="CJ107">
            <v>5260000</v>
          </cell>
          <cell r="CK107">
            <v>5260000</v>
          </cell>
          <cell r="CL107">
            <v>5260000</v>
          </cell>
          <cell r="CM107">
            <v>3506667</v>
          </cell>
          <cell r="CN107">
            <v>0</v>
          </cell>
        </row>
        <row r="108">
          <cell r="A108" t="str">
            <v>CD-DTPA-106-2026</v>
          </cell>
          <cell r="B108" t="str">
            <v>1 FONAM</v>
          </cell>
          <cell r="C108" t="str">
            <v>CPS-DTPA-106-2026</v>
          </cell>
          <cell r="D108" t="str">
            <v>CLARYBEL RENGIFO ARBOLEDA</v>
          </cell>
          <cell r="E108">
            <v>46037</v>
          </cell>
          <cell r="F108" t="str">
            <v>DP07-3202008-9-013 Prestar servicios de apoyo a la gestión con plena autonomía técnica y administrativa, mediante la ejecución de acciones operativas orientadas a la implementación de las estrategias de monitoreo e investigación y Educación Ambiental en el Parque Nacional Natural Munchique y su área de influencia, en el marco de la conservación de la diversidad biológica en las areas protegidas del SINAP nacional.</v>
          </cell>
          <cell r="G108" t="str">
            <v>APOYO A LA GESTIÓN</v>
          </cell>
          <cell r="H108" t="str">
            <v>2 CONTRATACIÓN DIRECTA</v>
          </cell>
          <cell r="I108" t="str">
            <v>14 PRESTACIÓN DE SERVICIOS</v>
          </cell>
          <cell r="J108" t="str">
            <v>N/A</v>
          </cell>
          <cell r="K108">
            <v>80111600</v>
          </cell>
          <cell r="L108">
            <v>1926</v>
          </cell>
          <cell r="M108">
            <v>3726</v>
          </cell>
          <cell r="N108">
            <v>46037</v>
          </cell>
          <cell r="O108">
            <v>2339000</v>
          </cell>
          <cell r="P108">
            <v>20739133</v>
          </cell>
          <cell r="Q108" t="str">
            <v>VEINTE MILLONES SETECIENTOS TREINTA Y NUEVE MIL CIENTO TREINTA Y TRES PESOS M/CTE</v>
          </cell>
          <cell r="R108" t="str">
            <v>1 PERSONA NATURAL</v>
          </cell>
          <cell r="S108" t="str">
            <v>3 CÉDULA DE CIUDADANÍA</v>
          </cell>
          <cell r="T108">
            <v>1061747902</v>
          </cell>
          <cell r="U108">
            <v>8</v>
          </cell>
          <cell r="W108" t="str">
            <v>11 NO SE DILIGENCIA INFORMACIÓN PARA ESTE FORMULARIO EN ESTE PERÍODO DE REPORTE</v>
          </cell>
          <cell r="X108" t="str">
            <v>FEMENINO</v>
          </cell>
          <cell r="Y108" t="str">
            <v>Cauca</v>
          </cell>
          <cell r="Z108" t="str">
            <v>La Vega</v>
          </cell>
          <cell r="AA108" t="str">
            <v>CLARYBEL</v>
          </cell>
          <cell r="AC108" t="str">
            <v>RENGIFO</v>
          </cell>
          <cell r="AD108" t="str">
            <v>ARBOLEDA</v>
          </cell>
          <cell r="AE108" t="str">
            <v>NO</v>
          </cell>
          <cell r="AF108" t="str">
            <v>6 NO CONSTITUYÓ GARANTÍAS</v>
          </cell>
          <cell r="AG108" t="str">
            <v>N-A</v>
          </cell>
          <cell r="AH108" t="str">
            <v>N-A</v>
          </cell>
          <cell r="AK108" t="str">
            <v>GLORIA TERESITA SERNA ALZATE</v>
          </cell>
          <cell r="AL108" t="str">
            <v>PNN MUNCHIQUE</v>
          </cell>
          <cell r="AM108" t="str">
            <v>2 SUPERVISOR</v>
          </cell>
          <cell r="AN108" t="str">
            <v>3 CÉDULA DE CIUDADANÍA</v>
          </cell>
          <cell r="AO108">
            <v>16738049</v>
          </cell>
          <cell r="AP108" t="str">
            <v>JAIME ALBERTO CELIS PERDOMO</v>
          </cell>
          <cell r="AQ108">
            <v>266</v>
          </cell>
          <cell r="AZ108" t="str">
            <v>N/A</v>
          </cell>
          <cell r="BA108">
            <v>46037</v>
          </cell>
          <cell r="BB108">
            <v>46305</v>
          </cell>
          <cell r="BL108" t="str">
            <v>2026753501900039E</v>
          </cell>
          <cell r="BM108">
            <v>20739133</v>
          </cell>
          <cell r="BN108" t="str">
            <v>STEPHANIE ANDREA RODRÍGUEZ VALENCIA</v>
          </cell>
          <cell r="BO108" t="str">
            <v xml:space="preserve">https://community.secop.gov.co/Public/Tendering/ContractNoticePhases/View?PPI=CO1.PPI.44787288&amp;isFromPublicArea=True&amp;isModal=False </v>
          </cell>
          <cell r="BP108" t="str">
            <v>VIGENTE</v>
          </cell>
          <cell r="BR108" t="str">
            <v xml:space="preserve">https://community.secop.gov.co/Public/Tendering/ContractDetailView/Index?UniqueIdentifier=CO1.PCCNTR.8901904 </v>
          </cell>
          <cell r="BS108" t="str">
            <v>CLARYBEL.RENGIFO</v>
          </cell>
          <cell r="BT108" t="str">
            <v>@parquesnacionales.gov.co</v>
          </cell>
          <cell r="BU108" t="str">
            <v>arboledaclary@gmail.com</v>
          </cell>
          <cell r="BV108" t="str">
            <v>OPERARIO</v>
          </cell>
          <cell r="CB108">
            <v>1247467</v>
          </cell>
          <cell r="CC108">
            <v>2339000</v>
          </cell>
          <cell r="CD108">
            <v>2339000</v>
          </cell>
          <cell r="CE108">
            <v>2339000</v>
          </cell>
          <cell r="CF108">
            <v>2339000</v>
          </cell>
          <cell r="CG108">
            <v>2339000</v>
          </cell>
          <cell r="CH108">
            <v>2339000</v>
          </cell>
          <cell r="CI108">
            <v>2339000</v>
          </cell>
          <cell r="CJ108">
            <v>2339000</v>
          </cell>
          <cell r="CK108">
            <v>779666</v>
          </cell>
          <cell r="CN108">
            <v>0</v>
          </cell>
        </row>
        <row r="109">
          <cell r="A109" t="str">
            <v>CD-DTPA-107-2026</v>
          </cell>
          <cell r="B109" t="str">
            <v>1 FONAM</v>
          </cell>
          <cell r="C109" t="str">
            <v>CPS-DTPA-107-2026</v>
          </cell>
          <cell r="D109" t="str">
            <v>JOSE FERNELY MENA DIAZ</v>
          </cell>
          <cell r="E109">
            <v>46037</v>
          </cell>
          <cell r="F109" t="str">
            <v>DP10-3202010-24-009 Prestar servicio de apoyo a la gestión, con plena autonomía técnica y administrativa, en el PNN Utría para ejecutar las operaciones derivadas del plan de ordenamiento ecoturístico del área protegida, en el marco de la conservación de la diversidad biológica de las áreas protegidas del SINAP a nivel nacional.</v>
          </cell>
          <cell r="G109" t="str">
            <v>APOYO A LA GESTIÓN</v>
          </cell>
          <cell r="H109" t="str">
            <v>2 CONTRATACIÓN DIRECTA</v>
          </cell>
          <cell r="I109" t="str">
            <v>14 PRESTACIÓN DE SERVICIOS</v>
          </cell>
          <cell r="J109" t="str">
            <v>N/A</v>
          </cell>
          <cell r="K109">
            <v>80111600</v>
          </cell>
          <cell r="L109">
            <v>1726</v>
          </cell>
          <cell r="M109">
            <v>3926</v>
          </cell>
          <cell r="N109">
            <v>46037</v>
          </cell>
          <cell r="O109">
            <v>2437000</v>
          </cell>
          <cell r="P109">
            <v>24045067</v>
          </cell>
          <cell r="Q109" t="str">
            <v>VEINTICUATRO MILLONES CUARENTA Y CINCO MIL SESENTA Y SIETE PESOS M/CTE</v>
          </cell>
          <cell r="R109" t="str">
            <v>1 PERSONA NATURAL</v>
          </cell>
          <cell r="S109" t="str">
            <v>3 CÉDULA DE CIUDADANÍA</v>
          </cell>
          <cell r="T109">
            <v>4847360</v>
          </cell>
          <cell r="U109">
            <v>7</v>
          </cell>
          <cell r="W109" t="str">
            <v>11 NO SE DILIGENCIA INFORMACIÓN PARA ESTE FORMULARIO EN ESTE PERÍODO DE REPORTE</v>
          </cell>
          <cell r="X109" t="str">
            <v>MASCULINO</v>
          </cell>
          <cell r="Y109" t="str">
            <v>Chocó</v>
          </cell>
          <cell r="Z109" t="str">
            <v>Nuqui</v>
          </cell>
          <cell r="AA109" t="str">
            <v>JOSE</v>
          </cell>
          <cell r="AB109" t="str">
            <v>FERNELY</v>
          </cell>
          <cell r="AC109" t="str">
            <v>MENA</v>
          </cell>
          <cell r="AD109" t="str">
            <v>DIAZ</v>
          </cell>
          <cell r="AE109" t="str">
            <v>NO</v>
          </cell>
          <cell r="AF109" t="str">
            <v>6 NO CONSTITUYÓ GARANTÍAS</v>
          </cell>
          <cell r="AG109" t="str">
            <v>N-A</v>
          </cell>
          <cell r="AH109" t="str">
            <v>N-A</v>
          </cell>
          <cell r="AK109" t="str">
            <v>GLORIA TERESITA SERNA ALZATE</v>
          </cell>
          <cell r="AL109" t="str">
            <v>PNN UTRÍA</v>
          </cell>
          <cell r="AM109" t="str">
            <v>2 SUPERVISOR</v>
          </cell>
          <cell r="AN109" t="str">
            <v>3 CÉDULA DE CIUDADANÍA</v>
          </cell>
          <cell r="AO109">
            <v>66848955</v>
          </cell>
          <cell r="AP109" t="str">
            <v>MARIA XIMENA ZORRILLA A.</v>
          </cell>
          <cell r="AQ109">
            <v>296</v>
          </cell>
          <cell r="AZ109" t="str">
            <v>N/A</v>
          </cell>
          <cell r="BA109">
            <v>46037</v>
          </cell>
          <cell r="BB109">
            <v>46336</v>
          </cell>
          <cell r="BL109" t="str">
            <v>2026753501900040E</v>
          </cell>
          <cell r="BM109">
            <v>24045067</v>
          </cell>
          <cell r="BN109" t="str">
            <v>JULIANA ISABEL MONTES ROMERO</v>
          </cell>
          <cell r="BO109" t="str">
            <v xml:space="preserve">https://community.secop.gov.co/Public/Tendering/ContractNoticePhases/View?PPI=CO1.PPI.44787131&amp;isFromPublicArea=True&amp;isModal=False </v>
          </cell>
          <cell r="BP109" t="str">
            <v>VIGENTE</v>
          </cell>
          <cell r="BR109" t="str">
            <v xml:space="preserve">https://community.secop.gov.co/Public/Tendering/ContractDetailView/Index?UniqueIdentifier=CO1.PCCNTR.8899982 </v>
          </cell>
          <cell r="BS109" t="str">
            <v>JOSE.MENA</v>
          </cell>
          <cell r="BT109" t="str">
            <v>@parquesnacionales.gov.co</v>
          </cell>
          <cell r="BU109" t="str">
            <v>menafernely2022@hotmail.com</v>
          </cell>
          <cell r="BV109" t="str">
            <v>OPERARIO</v>
          </cell>
          <cell r="CB109">
            <v>1299733</v>
          </cell>
          <cell r="CC109">
            <v>2437000</v>
          </cell>
          <cell r="CD109">
            <v>2437000</v>
          </cell>
          <cell r="CE109">
            <v>2437000</v>
          </cell>
          <cell r="CF109">
            <v>2437000</v>
          </cell>
          <cell r="CG109">
            <v>2437000</v>
          </cell>
          <cell r="CH109">
            <v>2437000</v>
          </cell>
          <cell r="CI109">
            <v>2437000</v>
          </cell>
          <cell r="CJ109">
            <v>2437000</v>
          </cell>
          <cell r="CK109">
            <v>2437000</v>
          </cell>
          <cell r="CL109">
            <v>812334</v>
          </cell>
          <cell r="CN109">
            <v>0</v>
          </cell>
        </row>
        <row r="110">
          <cell r="A110" t="str">
            <v>CD-DTPA-108-2026</v>
          </cell>
          <cell r="B110" t="str">
            <v>2 NACION</v>
          </cell>
          <cell r="C110" t="str">
            <v>CPS-DTPA-108-2026</v>
          </cell>
          <cell r="D110" t="str">
            <v>JOHANA GERALDINNE NUÑEZ PEÑA</v>
          </cell>
          <cell r="E110">
            <v>46037</v>
          </cell>
          <cell r="F110" t="str">
            <v>DP05-3202008-9-006 Prestar servicios profesionales con plena autonomía técnica y administrativa en el PNN Gorgona para adelantar las acciones de investigación y monitoreo en el área protegida, en el marco de la conservación de la diversidad biológica de las áreas protegidas del SINAP nacional</v>
          </cell>
          <cell r="G110" t="str">
            <v>PROFESIONAL</v>
          </cell>
          <cell r="H110" t="str">
            <v>2 CONTRATACIÓN DIRECTA</v>
          </cell>
          <cell r="I110" t="str">
            <v>14 PRESTACIÓN DE SERVICIOS</v>
          </cell>
          <cell r="J110" t="str">
            <v>N/A</v>
          </cell>
          <cell r="K110">
            <v>80111600</v>
          </cell>
          <cell r="L110">
            <v>626</v>
          </cell>
          <cell r="M110">
            <v>7626</v>
          </cell>
          <cell r="N110">
            <v>46037</v>
          </cell>
          <cell r="O110">
            <v>5260000</v>
          </cell>
          <cell r="P110">
            <v>58912000</v>
          </cell>
          <cell r="Q110" t="str">
            <v>CINCUENTA Y OCHO MILLONES NOVECIENTOS DOCE MIL PESOS M/CTE</v>
          </cell>
          <cell r="R110" t="str">
            <v>1 PERSONA NATURAL</v>
          </cell>
          <cell r="S110" t="str">
            <v>3 CÉDULA DE CIUDADANÍA</v>
          </cell>
          <cell r="T110">
            <v>1023953632</v>
          </cell>
          <cell r="U110">
            <v>9</v>
          </cell>
          <cell r="W110" t="str">
            <v>11 NO SE DILIGENCIA INFORMACIÓN PARA ESTE FORMULARIO EN ESTE PERÍODO DE REPORTE</v>
          </cell>
          <cell r="X110" t="str">
            <v>FEMENINO</v>
          </cell>
          <cell r="Y110" t="str">
            <v>Cundinamarca</v>
          </cell>
          <cell r="Z110" t="str">
            <v>Bogota D.C</v>
          </cell>
          <cell r="AA110" t="str">
            <v>JOHANA</v>
          </cell>
          <cell r="AB110" t="str">
            <v>GERALDINNE</v>
          </cell>
          <cell r="AC110" t="str">
            <v>NUÑEZ</v>
          </cell>
          <cell r="AD110" t="str">
            <v>PEÑA</v>
          </cell>
          <cell r="AE110" t="str">
            <v>SI</v>
          </cell>
          <cell r="AF110" t="str">
            <v>1 PÓLIZA</v>
          </cell>
          <cell r="AG110" t="str">
            <v>12 SEGUROS DEL ESTADO</v>
          </cell>
          <cell r="AH110" t="str">
            <v>2 CUMPLIMIENTO</v>
          </cell>
          <cell r="AI110">
            <v>46037</v>
          </cell>
          <cell r="AJ110" t="str">
            <v>45-46-101034723</v>
          </cell>
          <cell r="AK110" t="str">
            <v>GLORIA TERESITA SERNA ALZATE</v>
          </cell>
          <cell r="AL110" t="str">
            <v>PNN GORGONA</v>
          </cell>
          <cell r="AM110" t="str">
            <v>2 SUPERVISOR</v>
          </cell>
          <cell r="AN110" t="str">
            <v>3 CÉDULA DE CIUDADANÍA</v>
          </cell>
          <cell r="AO110">
            <v>6499218</v>
          </cell>
          <cell r="AP110" t="str">
            <v>ANDRES MAURICIO ROJAS CAÑAS</v>
          </cell>
          <cell r="AQ110">
            <v>336</v>
          </cell>
          <cell r="AZ110">
            <v>46037</v>
          </cell>
          <cell r="BA110">
            <v>46037</v>
          </cell>
          <cell r="BB110">
            <v>46376</v>
          </cell>
          <cell r="BL110" t="str">
            <v>2026753501000067E</v>
          </cell>
          <cell r="BM110">
            <v>58912000</v>
          </cell>
          <cell r="BN110" t="str">
            <v>DIANA PATRICIA GUERRERO</v>
          </cell>
          <cell r="BO110" t="str">
            <v xml:space="preserve">https://community.secop.gov.co/Public/Tendering/ContractNoticePhases/View?PPI=CO1.PPI.44788000&amp;isFromPublicArea=True&amp;isModal=False </v>
          </cell>
          <cell r="BP110" t="str">
            <v>VIGENTE</v>
          </cell>
          <cell r="BR110" t="str">
            <v xml:space="preserve">https://community.secop.gov.co/Public/Tendering/ContractDetailView/Index?UniqueIdentifier=CO1.PCCNTR.8900448 </v>
          </cell>
          <cell r="BS110" t="str">
            <v>GERALDINNE.NUNEZ</v>
          </cell>
          <cell r="BT110" t="str">
            <v>@parquesnacionales.gov.co</v>
          </cell>
          <cell r="BU110" t="str">
            <v>investigacion.gorgona@parquesnacionales.gov.co</v>
          </cell>
          <cell r="BV110" t="str">
            <v>PROFESIONAL</v>
          </cell>
          <cell r="CB110">
            <v>2805333</v>
          </cell>
          <cell r="CC110">
            <v>5260000</v>
          </cell>
          <cell r="CD110">
            <v>5260000</v>
          </cell>
          <cell r="CE110">
            <v>5260000</v>
          </cell>
          <cell r="CF110">
            <v>5260000</v>
          </cell>
          <cell r="CG110">
            <v>5260000</v>
          </cell>
          <cell r="CH110">
            <v>5260000</v>
          </cell>
          <cell r="CI110">
            <v>5260000</v>
          </cell>
          <cell r="CJ110">
            <v>5260000</v>
          </cell>
          <cell r="CK110">
            <v>5260000</v>
          </cell>
          <cell r="CL110">
            <v>5260000</v>
          </cell>
          <cell r="CM110">
            <v>3506667</v>
          </cell>
          <cell r="CN110">
            <v>0</v>
          </cell>
        </row>
        <row r="111">
          <cell r="A111" t="str">
            <v>CD-DTPA-109-2026</v>
          </cell>
          <cell r="B111" t="str">
            <v>2 NACION</v>
          </cell>
          <cell r="C111" t="str">
            <v>CPS-DTPA-109-2026</v>
          </cell>
          <cell r="D111" t="str">
            <v>ANGELA PATRICIA ALEGRIA ORTEGA</v>
          </cell>
          <cell r="E111">
            <v>46037</v>
          </cell>
          <cell r="F111" t="str">
            <v>DP05-3202060-19_1-012 Prestar servicios profesionales con plena autonomía técnica y administrativa en el PNN Gorgona para adelantar las acciones de monitoreo y mantenimiento de procesos de restauración ecológica en el área protegida, en el marco de la conservación de la diversidad biológica de las áreas protegidas del SINAP nacional.</v>
          </cell>
          <cell r="G111" t="str">
            <v>PROFESIONAL</v>
          </cell>
          <cell r="H111" t="str">
            <v>2 CONTRATACIÓN DIRECTA</v>
          </cell>
          <cell r="I111" t="str">
            <v>14 PRESTACIÓN DE SERVICIOS</v>
          </cell>
          <cell r="J111" t="str">
            <v>N/A</v>
          </cell>
          <cell r="K111">
            <v>80111600</v>
          </cell>
          <cell r="L111">
            <v>626</v>
          </cell>
          <cell r="M111">
            <v>8126</v>
          </cell>
          <cell r="N111">
            <v>46037</v>
          </cell>
          <cell r="O111">
            <v>5260000</v>
          </cell>
          <cell r="P111">
            <v>58912000</v>
          </cell>
          <cell r="Q111" t="str">
            <v>CINCUENTA Y OCHO MILLONES NOVECIENTOS DOCE MIL PESOS M/CTE</v>
          </cell>
          <cell r="R111" t="str">
            <v>1 PERSONA NATURAL</v>
          </cell>
          <cell r="S111" t="str">
            <v>3 CÉDULA DE CIUDADANÍA</v>
          </cell>
          <cell r="T111">
            <v>1037593790</v>
          </cell>
          <cell r="U111">
            <v>1</v>
          </cell>
          <cell r="W111" t="str">
            <v>11 NO SE DILIGENCIA INFORMACIÓN PARA ESTE FORMULARIO EN ESTE PERÍODO DE REPORTE</v>
          </cell>
          <cell r="X111" t="str">
            <v>FEMENINO</v>
          </cell>
          <cell r="Y111" t="str">
            <v>Cauca</v>
          </cell>
          <cell r="Z111" t="str">
            <v>Popayan</v>
          </cell>
          <cell r="AA111" t="str">
            <v>ANGELA</v>
          </cell>
          <cell r="AB111" t="str">
            <v>PATRICIA</v>
          </cell>
          <cell r="AC111" t="str">
            <v>ALEGRIA</v>
          </cell>
          <cell r="AD111" t="str">
            <v>ORTEGA</v>
          </cell>
          <cell r="AE111" t="str">
            <v>SI</v>
          </cell>
          <cell r="AF111" t="str">
            <v>1 PÓLIZA</v>
          </cell>
          <cell r="AG111" t="str">
            <v>12 SEGUROS DEL ESTADO</v>
          </cell>
          <cell r="AH111" t="str">
            <v>2 CUMPLIMIENTO</v>
          </cell>
          <cell r="AI111">
            <v>46037</v>
          </cell>
          <cell r="AJ111" t="str">
            <v>45-46-101034750</v>
          </cell>
          <cell r="AK111" t="str">
            <v>GLORIA TERESITA SERNA ALZATE</v>
          </cell>
          <cell r="AL111" t="str">
            <v>PNN GORGONA</v>
          </cell>
          <cell r="AM111" t="str">
            <v>2 SUPERVISOR</v>
          </cell>
          <cell r="AN111" t="str">
            <v>3 CÉDULA DE CIUDADANÍA</v>
          </cell>
          <cell r="AO111">
            <v>6499218</v>
          </cell>
          <cell r="AP111" t="str">
            <v>ANDRES MAURICIO ROJAS CAÑAS</v>
          </cell>
          <cell r="AQ111">
            <v>336</v>
          </cell>
          <cell r="AZ111">
            <v>46037</v>
          </cell>
          <cell r="BA111">
            <v>46037</v>
          </cell>
          <cell r="BB111">
            <v>46376</v>
          </cell>
          <cell r="BL111" t="str">
            <v>2026753501000069E</v>
          </cell>
          <cell r="BM111">
            <v>58912000</v>
          </cell>
          <cell r="BN111" t="str">
            <v>DIANA PATRICIA GUERRERO</v>
          </cell>
          <cell r="BO111" t="str">
            <v xml:space="preserve">https://community.secop.gov.co/Public/Tendering/ContractNoticePhases/View?PPI=CO1.PPI.44797551&amp;isFromPublicArea=True&amp;isModal=False </v>
          </cell>
          <cell r="BP111" t="str">
            <v>VIGENTE</v>
          </cell>
          <cell r="BR111" t="str">
            <v xml:space="preserve">https://community.secop.gov.co/Public/Tendering/ContractDetailView/Index?UniqueIdentifier=CO1.PCCNTR.8906207 </v>
          </cell>
          <cell r="BS111" t="str">
            <v>ANGELA.ALEGRIA</v>
          </cell>
          <cell r="BT111" t="str">
            <v>@parquesnacionales.gov.co</v>
          </cell>
          <cell r="BU111" t="str">
            <v>alegraangy@gmail.com</v>
          </cell>
          <cell r="BV111" t="str">
            <v>PROFESIONAL</v>
          </cell>
          <cell r="CB111">
            <v>2805333</v>
          </cell>
          <cell r="CC111">
            <v>5260000</v>
          </cell>
          <cell r="CD111">
            <v>5260000</v>
          </cell>
          <cell r="CE111">
            <v>5260000</v>
          </cell>
          <cell r="CF111">
            <v>5260000</v>
          </cell>
          <cell r="CG111">
            <v>5260000</v>
          </cell>
          <cell r="CH111">
            <v>5260000</v>
          </cell>
          <cell r="CI111">
            <v>5260000</v>
          </cell>
          <cell r="CJ111">
            <v>5260000</v>
          </cell>
          <cell r="CK111">
            <v>5260000</v>
          </cell>
          <cell r="CL111">
            <v>5260000</v>
          </cell>
          <cell r="CM111">
            <v>3506667</v>
          </cell>
          <cell r="CN111">
            <v>0</v>
          </cell>
        </row>
        <row r="112">
          <cell r="A112" t="str">
            <v>CD-DTPA-110-2026</v>
          </cell>
          <cell r="B112" t="str">
            <v>1 FONAM</v>
          </cell>
          <cell r="C112" t="str">
            <v>CPS-DTPA-110-2026</v>
          </cell>
          <cell r="D112" t="str">
            <v>NARLY DAYANA HURTADO VIVAS</v>
          </cell>
          <cell r="E112">
            <v>46037</v>
          </cell>
          <cell r="F112" t="str">
            <v>DP08-3202008-10-016 Prestar servicios profesionales con plena autonomía técnica y administrativa en el PNN Sanquianga para la implementación de las estrategias especiales de manejo con grupos étnicos del área protegida, en el marco de la conservación de la diversidad biológica de las áreas protegidas del SINAP nacional.</v>
          </cell>
          <cell r="G112" t="str">
            <v>PROFESIONAL</v>
          </cell>
          <cell r="H112" t="str">
            <v>2 CONTRATACIÓN DIRECTA</v>
          </cell>
          <cell r="I112" t="str">
            <v>14 PRESTACIÓN DE SERVICIOS</v>
          </cell>
          <cell r="J112" t="str">
            <v>N/A</v>
          </cell>
          <cell r="K112">
            <v>80111600</v>
          </cell>
          <cell r="L112">
            <v>326</v>
          </cell>
          <cell r="M112">
            <v>4126</v>
          </cell>
          <cell r="N112">
            <v>46037</v>
          </cell>
          <cell r="O112">
            <v>4327000</v>
          </cell>
          <cell r="P112">
            <v>48462400</v>
          </cell>
          <cell r="Q112" t="str">
            <v>CUARENTA Y OCHO MILLONES CUATROCIENTOS SESENTA Y DOS MIL CUATROCIENTOS PESOS M/CTE</v>
          </cell>
          <cell r="R112" t="str">
            <v>1 PERSONA NATURAL</v>
          </cell>
          <cell r="S112" t="str">
            <v>3 CÉDULA DE CIUDADANÍA</v>
          </cell>
          <cell r="T112">
            <v>1004712612</v>
          </cell>
          <cell r="U112">
            <v>9</v>
          </cell>
          <cell r="W112" t="str">
            <v>11 NO SE DILIGENCIA INFORMACIÓN PARA ESTE FORMULARIO EN ESTE PERÍODO DE REPORTE</v>
          </cell>
          <cell r="X112" t="str">
            <v>FEMENINO</v>
          </cell>
          <cell r="Y112" t="str">
            <v>Nariño</v>
          </cell>
          <cell r="Z112" t="str">
            <v>Mosquera</v>
          </cell>
          <cell r="AA112" t="str">
            <v>NARLY</v>
          </cell>
          <cell r="AB112" t="str">
            <v>DAYANA</v>
          </cell>
          <cell r="AC112" t="str">
            <v>HURTADO</v>
          </cell>
          <cell r="AD112" t="str">
            <v>VIVAS</v>
          </cell>
          <cell r="AE112" t="str">
            <v>SI</v>
          </cell>
          <cell r="AF112" t="str">
            <v>1 PÓLIZA</v>
          </cell>
          <cell r="AG112" t="str">
            <v>12 SEGUROS DEL ESTADO</v>
          </cell>
          <cell r="AH112" t="str">
            <v>2 CUMPLIMIENTO</v>
          </cell>
          <cell r="AI112">
            <v>46037</v>
          </cell>
          <cell r="AJ112" t="str">
            <v>45-46-101034755</v>
          </cell>
          <cell r="AK112" t="str">
            <v>GLORIA TERESITA SERNA ALZATE</v>
          </cell>
          <cell r="AL112" t="str">
            <v>PNN SANQUIANGA</v>
          </cell>
          <cell r="AM112" t="str">
            <v>2 SUPERVISOR</v>
          </cell>
          <cell r="AN112" t="str">
            <v>3 CÉDULA DE CIUDADANÍA</v>
          </cell>
          <cell r="AO112">
            <v>16279020</v>
          </cell>
          <cell r="AP112" t="str">
            <v>GUSTAVO ADOLFO MAYOR A</v>
          </cell>
          <cell r="AQ112">
            <v>336</v>
          </cell>
          <cell r="AZ112">
            <v>46038</v>
          </cell>
          <cell r="BA112">
            <v>46037</v>
          </cell>
          <cell r="BB112">
            <v>46376</v>
          </cell>
          <cell r="BL112" t="str">
            <v>2026753501900041E</v>
          </cell>
          <cell r="BM112">
            <v>48462400</v>
          </cell>
          <cell r="BN112" t="str">
            <v>STEPHANIE ANDREA RODRÍGUEZ VALENCIA</v>
          </cell>
          <cell r="BO112" t="str">
            <v xml:space="preserve">https://community.secop.gov.co/Public/Tendering/ContractNoticePhases/View?PPI=CO1.PPI.44805203&amp;isFromPublicArea=True&amp;isModal=False </v>
          </cell>
          <cell r="BP112" t="str">
            <v>VIGENTE</v>
          </cell>
          <cell r="BR112" t="str">
            <v xml:space="preserve">https://community.secop.gov.co/Public/Tendering/ContractDetailView/Index?UniqueIdentifier=CO1.PCCNTR.8906172 </v>
          </cell>
          <cell r="BS112" t="str">
            <v>NARLY.HURTADO</v>
          </cell>
          <cell r="BT112" t="str">
            <v>@parquesnacionales.gov.co</v>
          </cell>
          <cell r="BU112" t="str">
            <v>narly1097@gmail.com</v>
          </cell>
          <cell r="BV112" t="str">
            <v>PROFESIONAL</v>
          </cell>
          <cell r="CB112">
            <v>2307733</v>
          </cell>
          <cell r="CC112">
            <v>4327000</v>
          </cell>
          <cell r="CD112">
            <v>4327000</v>
          </cell>
          <cell r="CE112">
            <v>4327000</v>
          </cell>
          <cell r="CF112">
            <v>4327000</v>
          </cell>
          <cell r="CG112">
            <v>4327000</v>
          </cell>
          <cell r="CH112">
            <v>4327000</v>
          </cell>
          <cell r="CI112">
            <v>4327000</v>
          </cell>
          <cell r="CJ112">
            <v>4327000</v>
          </cell>
          <cell r="CK112">
            <v>4327000</v>
          </cell>
          <cell r="CL112">
            <v>4327000</v>
          </cell>
          <cell r="CM112">
            <v>2884667</v>
          </cell>
          <cell r="CN112">
            <v>0</v>
          </cell>
        </row>
        <row r="113">
          <cell r="A113" t="str">
            <v>CD-DTPA-111-2026</v>
          </cell>
          <cell r="B113" t="str">
            <v>2 NACION</v>
          </cell>
          <cell r="C113" t="str">
            <v>CPS-DTPA-111-2026</v>
          </cell>
          <cell r="D113" t="str">
            <v xml:space="preserve">WIDNIA CONQUISTA MEMBECHE </v>
          </cell>
          <cell r="E113">
            <v>46037</v>
          </cell>
          <cell r="F113" t="str">
            <v>DP06-3202008-10-010- Prestar servicios de apoyo a la gestion con plena autonomía tecnica y administrativa en el PNN los Katios para el desarrollo de actividades de las estrategias especiales de manejo en el area protegida, en el marco de la conservacion de la diversidad biologica de las areas protegidas del SINAP nacional</v>
          </cell>
          <cell r="G113" t="str">
            <v>APOYO A LA GESTIÓN</v>
          </cell>
          <cell r="H113" t="str">
            <v>2 CONTRATACIÓN DIRECTA</v>
          </cell>
          <cell r="I113" t="str">
            <v>14 PRESTACIÓN DE SERVICIOS</v>
          </cell>
          <cell r="J113" t="str">
            <v>N/A</v>
          </cell>
          <cell r="K113">
            <v>80111600</v>
          </cell>
          <cell r="L113">
            <v>226</v>
          </cell>
          <cell r="M113">
            <v>8326</v>
          </cell>
          <cell r="N113">
            <v>46037</v>
          </cell>
          <cell r="O113">
            <v>2293000</v>
          </cell>
          <cell r="P113">
            <v>20484133</v>
          </cell>
          <cell r="Q113" t="str">
            <v>VEINTE MILLONES CUATROCIENTOS OCHENTA Y CUATRO MIL CIENTO TREINTA Y TRES PESOS M/CTE</v>
          </cell>
          <cell r="R113" t="str">
            <v>1 PERSONA NATURAL</v>
          </cell>
          <cell r="S113" t="str">
            <v>3 CÉDULA DE CIUDADANÍA</v>
          </cell>
          <cell r="T113">
            <v>1075088592</v>
          </cell>
          <cell r="U113">
            <v>0</v>
          </cell>
          <cell r="W113" t="str">
            <v>11 NO SE DILIGENCIA INFORMACIÓN PARA ESTE FORMULARIO EN ESTE PERÍODO DE REPORTE</v>
          </cell>
          <cell r="X113" t="str">
            <v>FEMENINO</v>
          </cell>
          <cell r="Y113" t="str">
            <v>Chocó</v>
          </cell>
          <cell r="Z113" t="str">
            <v>Riosucio</v>
          </cell>
          <cell r="AA113" t="str">
            <v>WIDNIA</v>
          </cell>
          <cell r="AC113" t="str">
            <v>CONQUISTA</v>
          </cell>
          <cell r="AD113" t="str">
            <v>MEMBACHE</v>
          </cell>
          <cell r="AE113" t="str">
            <v>NO</v>
          </cell>
          <cell r="AF113" t="str">
            <v>6 NO CONSTITUYÓ GARANTÍAS</v>
          </cell>
          <cell r="AG113" t="str">
            <v>N-A</v>
          </cell>
          <cell r="AH113" t="str">
            <v>N-A</v>
          </cell>
          <cell r="AK113" t="str">
            <v>GLORIA TERESITA SERNA ALZATE</v>
          </cell>
          <cell r="AL113" t="str">
            <v>PNN LOS KATIOS</v>
          </cell>
          <cell r="AM113" t="str">
            <v>2 SUPERVISOR</v>
          </cell>
          <cell r="AN113" t="str">
            <v>3 CÉDULA DE CIUDADANÍA</v>
          </cell>
          <cell r="AO113">
            <v>12563768</v>
          </cell>
          <cell r="AP113" t="str">
            <v>NELSON DE LA ROSA MANJARRES</v>
          </cell>
          <cell r="AQ113">
            <v>270</v>
          </cell>
          <cell r="AZ113" t="str">
            <v>N/A</v>
          </cell>
          <cell r="BA113">
            <v>46037</v>
          </cell>
          <cell r="BB113">
            <v>46307</v>
          </cell>
          <cell r="BL113" t="str">
            <v>2026753501000070E</v>
          </cell>
          <cell r="BM113">
            <v>20484133</v>
          </cell>
          <cell r="BN113" t="str">
            <v>KHAREM CARABALI MARULANDA</v>
          </cell>
          <cell r="BO113" t="str">
            <v xml:space="preserve">https://community.secop.gov.co/Public/Tendering/ContractNoticePhases/View?PPI=CO1.PPI.44805452&amp;isFromPublicArea=True&amp;isModal=False </v>
          </cell>
          <cell r="BP113" t="str">
            <v>VIGENTE</v>
          </cell>
          <cell r="BR113" t="str">
            <v xml:space="preserve">https://community.secop.gov.co/Public/Tendering/ContractDetailView/Index?UniqueIdentifier=CO1.PCCNTR.8907138 </v>
          </cell>
          <cell r="BS113" t="str">
            <v>WIDNIA.CONQUISTA</v>
          </cell>
          <cell r="BT113" t="str">
            <v>@parquesnacionales.gov.co</v>
          </cell>
          <cell r="BU113" t="str">
            <v>widmiaconquista72@gmail.com</v>
          </cell>
          <cell r="BV113" t="str">
            <v>OPERARIO</v>
          </cell>
          <cell r="CB113">
            <v>1222933</v>
          </cell>
          <cell r="CC113">
            <v>2293000</v>
          </cell>
          <cell r="CD113">
            <v>2293000</v>
          </cell>
          <cell r="CE113">
            <v>2293000</v>
          </cell>
          <cell r="CF113">
            <v>2293000</v>
          </cell>
          <cell r="CG113">
            <v>2293000</v>
          </cell>
          <cell r="CH113">
            <v>2293000</v>
          </cell>
          <cell r="CI113">
            <v>2293000</v>
          </cell>
          <cell r="CJ113">
            <v>2293000</v>
          </cell>
          <cell r="CK113">
            <v>917200</v>
          </cell>
          <cell r="CN113">
            <v>0</v>
          </cell>
        </row>
        <row r="114">
          <cell r="A114" t="str">
            <v>CD-DTPA-112-2026</v>
          </cell>
          <cell r="B114" t="str">
            <v>1 FONAM</v>
          </cell>
          <cell r="C114" t="str">
            <v>CPS-DTPA-112-2026</v>
          </cell>
          <cell r="D114" t="str">
            <v>MARIANNE ANDREA HOYOS MURILLAS</v>
          </cell>
          <cell r="E114">
            <v>46038</v>
          </cell>
          <cell r="F114" t="str">
            <v>DP04-3202032-1-089 DP04-3202032-1-090 Prestar servicios de apoyo a la gestión en el PNN Farallones de Cali, para contribuir al desarrollo de acciones de prevención, vigilancia y control orientadas a la reducción de presiones antrópicas en el área protegida, con enfoque en la gestión del riesgo y la seguridad y salud en el trabajo, con énfasis en los ecosistemas andinos y de páramo, en el marco de la conservación de la diversidad biológica de las Áreas Protegidas del SINAP Nacional.</v>
          </cell>
          <cell r="G114" t="str">
            <v>APOYO A LA GESTIÓN</v>
          </cell>
          <cell r="H114" t="str">
            <v>2 CONTRATACIÓN DIRECTA</v>
          </cell>
          <cell r="I114" t="str">
            <v>14 PRESTACIÓN DE SERVICIOS</v>
          </cell>
          <cell r="J114" t="str">
            <v>N/A</v>
          </cell>
          <cell r="K114">
            <v>80111600</v>
          </cell>
          <cell r="L114">
            <v>1226</v>
          </cell>
          <cell r="M114">
            <v>6026</v>
          </cell>
          <cell r="N114">
            <v>46038</v>
          </cell>
          <cell r="O114">
            <v>2511000</v>
          </cell>
          <cell r="P114">
            <v>27537300</v>
          </cell>
          <cell r="Q114" t="str">
            <v>VEINTISIETE MILLONES QUINIENTOS TREINTA Y SIETE MIL TRESCIENTOS PESOS M/CTE</v>
          </cell>
          <cell r="R114" t="str">
            <v>1 PERSONA NATURAL</v>
          </cell>
          <cell r="S114" t="str">
            <v>3 CÉDULA DE CIUDADANÍA</v>
          </cell>
          <cell r="T114">
            <v>1107513038</v>
          </cell>
          <cell r="U114">
            <v>0</v>
          </cell>
          <cell r="W114" t="str">
            <v>11 NO SE DILIGENCIA INFORMACIÓN PARA ESTE FORMULARIO EN ESTE PERÍODO DE REPORTE</v>
          </cell>
          <cell r="X114" t="str">
            <v>FEMENINO</v>
          </cell>
          <cell r="Y114" t="str">
            <v>Valle del Cauca</v>
          </cell>
          <cell r="Z114" t="str">
            <v>Vijes</v>
          </cell>
          <cell r="AA114" t="str">
            <v>MARIANNE</v>
          </cell>
          <cell r="AB114" t="str">
            <v>ANDREA</v>
          </cell>
          <cell r="AC114" t="str">
            <v>HOYOS</v>
          </cell>
          <cell r="AD114" t="str">
            <v>MURILLAS</v>
          </cell>
          <cell r="AK114" t="str">
            <v>GLORIA TERESITA SERNA ALZATE</v>
          </cell>
          <cell r="AL114" t="str">
            <v>PNN FARALLONES DE CALI</v>
          </cell>
          <cell r="AM114" t="str">
            <v>2 SUPERVISOR</v>
          </cell>
          <cell r="AN114" t="str">
            <v>3 CÉDULA DE CIUDADANÍA</v>
          </cell>
          <cell r="AO114">
            <v>29120620</v>
          </cell>
          <cell r="AP114" t="str">
            <v>MARIA JULIANA CERON</v>
          </cell>
          <cell r="AQ114">
            <v>270</v>
          </cell>
          <cell r="AZ114" t="str">
            <v>N/A</v>
          </cell>
          <cell r="BA114">
            <v>46038</v>
          </cell>
          <cell r="BB114">
            <v>46366</v>
          </cell>
          <cell r="BL114" t="str">
            <v>2026753501900042E</v>
          </cell>
          <cell r="BM114">
            <v>27537300</v>
          </cell>
          <cell r="BN114" t="str">
            <v>WENDY ISABEL DAVID</v>
          </cell>
          <cell r="BO114" t="str">
            <v xml:space="preserve">https://community.secop.gov.co/Public/Tendering/ContractNoticePhases/View?PPI=CO1.PPI.44805526&amp;isFromPublicArea=True&amp;isModal=False </v>
          </cell>
          <cell r="BP114" t="str">
            <v>VIGENTE</v>
          </cell>
          <cell r="BR114" t="str">
            <v xml:space="preserve">https://community.secop.gov.co/Public/Tendering/ContractDetailView/Index?UniqueIdentifier=CO1.PCCNTR.8919948 </v>
          </cell>
          <cell r="BS114" t="str">
            <v>MARIANNE.HOYOS</v>
          </cell>
          <cell r="BT114" t="str">
            <v>@parquesnacionales.gov.co</v>
          </cell>
          <cell r="BU114" t="str">
            <v>marianne.hoyos97@gmail.com</v>
          </cell>
          <cell r="BV114" t="str">
            <v>OPERARIO</v>
          </cell>
          <cell r="CB114">
            <v>1255500</v>
          </cell>
          <cell r="CC114">
            <v>2511000</v>
          </cell>
          <cell r="CD114">
            <v>2511000</v>
          </cell>
          <cell r="CE114">
            <v>2511000</v>
          </cell>
          <cell r="CF114">
            <v>2511000</v>
          </cell>
          <cell r="CG114">
            <v>2511000</v>
          </cell>
          <cell r="CH114">
            <v>2511000</v>
          </cell>
          <cell r="CI114">
            <v>2511000</v>
          </cell>
          <cell r="CJ114">
            <v>2511000</v>
          </cell>
          <cell r="CK114">
            <v>2511000</v>
          </cell>
          <cell r="CL114">
            <v>2511000</v>
          </cell>
          <cell r="CM114">
            <v>1171800</v>
          </cell>
          <cell r="CN114">
            <v>0</v>
          </cell>
        </row>
        <row r="115">
          <cell r="A115" t="str">
            <v>CD-DTPA-113-2026</v>
          </cell>
          <cell r="B115" t="str">
            <v>2 NACION</v>
          </cell>
          <cell r="C115" t="str">
            <v>CPS-DTPA-113-2026</v>
          </cell>
          <cell r="D115" t="str">
            <v>FREDY ORLANDO RODRIGUEZ ROJAS</v>
          </cell>
          <cell r="E115">
            <v>46038</v>
          </cell>
          <cell r="F115" t="str">
            <v>DP05-3202032-1-001Prestar servicios profesionales con plena autonomía técnica y administrativa en el PNN Gorgona en la implementación de la estrategia de prevención vigilancia y control, en el marco de la conservación de la diversidad biológica de las áreas protegidas del SINAP nacional</v>
          </cell>
          <cell r="G115" t="str">
            <v>PROFESIONAL</v>
          </cell>
          <cell r="H115" t="str">
            <v>2 CONTRATACIÓN DIRECTA</v>
          </cell>
          <cell r="I115" t="str">
            <v>14 PRESTACIÓN DE SERVICIOS</v>
          </cell>
          <cell r="J115" t="str">
            <v>N/A</v>
          </cell>
          <cell r="K115">
            <v>80111600</v>
          </cell>
          <cell r="L115">
            <v>626</v>
          </cell>
          <cell r="M115">
            <v>8626</v>
          </cell>
          <cell r="N115">
            <v>46038</v>
          </cell>
          <cell r="O115">
            <v>5260000</v>
          </cell>
          <cell r="P115">
            <v>58912000</v>
          </cell>
          <cell r="Q115" t="str">
            <v>CINCUENTA Y OCHO MILLONES NOVECIENTOS DOCE MIL PESOS M/CTE</v>
          </cell>
          <cell r="R115" t="str">
            <v>1 PERSONA NATURAL</v>
          </cell>
          <cell r="S115" t="str">
            <v>3 CÉDULA DE CIUDADANÍA</v>
          </cell>
          <cell r="T115">
            <v>1022333005</v>
          </cell>
          <cell r="U115">
            <v>7</v>
          </cell>
          <cell r="W115" t="str">
            <v>11 NO SE DILIGENCIA INFORMACIÓN PARA ESTE FORMULARIO EN ESTE PERÍODO DE REPORTE</v>
          </cell>
          <cell r="X115" t="str">
            <v>MASCULINO</v>
          </cell>
          <cell r="Y115" t="str">
            <v>Cundinamarca</v>
          </cell>
          <cell r="Z115" t="str">
            <v>Supata</v>
          </cell>
          <cell r="AA115" t="str">
            <v>FREDY</v>
          </cell>
          <cell r="AB115" t="str">
            <v>ORLANDO</v>
          </cell>
          <cell r="AC115" t="str">
            <v>RODRÍGUEZ</v>
          </cell>
          <cell r="AD115" t="str">
            <v>ROJAS</v>
          </cell>
          <cell r="AE115" t="str">
            <v>SI</v>
          </cell>
          <cell r="AF115" t="str">
            <v>1 PÓLIZA</v>
          </cell>
          <cell r="AG115" t="str">
            <v>12 SEGUROS DEL ESTADO</v>
          </cell>
          <cell r="AH115" t="str">
            <v>2 CUMPLIMIENTO</v>
          </cell>
          <cell r="AI115">
            <v>46038</v>
          </cell>
          <cell r="AJ115" t="str">
            <v>45-46-101034792</v>
          </cell>
          <cell r="AK115" t="str">
            <v>GLORIA TERESITA SERNA ALZATE</v>
          </cell>
          <cell r="AL115" t="str">
            <v>PNN GORGONA</v>
          </cell>
          <cell r="AM115" t="str">
            <v>2 SUPERVISOR</v>
          </cell>
          <cell r="AN115" t="str">
            <v>3 CÉDULA DE CIUDADANÍA</v>
          </cell>
          <cell r="AO115">
            <v>6499218</v>
          </cell>
          <cell r="AP115" t="str">
            <v>ANDRES MAURICIO ROJAS CAÑAS</v>
          </cell>
          <cell r="AQ115">
            <v>336</v>
          </cell>
          <cell r="AZ115">
            <v>46038</v>
          </cell>
          <cell r="BA115">
            <v>46038</v>
          </cell>
          <cell r="BB115">
            <v>46377</v>
          </cell>
          <cell r="BL115" t="str">
            <v>2026753501000071E</v>
          </cell>
          <cell r="BM115">
            <v>58912000</v>
          </cell>
          <cell r="BN115" t="str">
            <v>DIANA PATRICIA GUERRERO</v>
          </cell>
          <cell r="BO115" t="str">
            <v xml:space="preserve">https://community.secop.gov.co/Public/Tendering/ContractNoticePhases/View?PPI=CO1.PPI.44837405&amp;isFromPublicArea=True&amp;isModal=False </v>
          </cell>
          <cell r="BP115" t="str">
            <v>VIGENTE</v>
          </cell>
          <cell r="BR115" t="str">
            <v xml:space="preserve">https://community.secop.gov.co/Public/Tendering/ContractDetailView/Index?UniqueIdentifier=CO1.PCCNTR.8919893 </v>
          </cell>
          <cell r="BS115" t="str">
            <v>FREDY.RODRIGUEZ</v>
          </cell>
          <cell r="BT115" t="str">
            <v>@parquesnacionales.gov.co</v>
          </cell>
          <cell r="BU115" t="str">
            <v>7fredyr@gmail.com</v>
          </cell>
          <cell r="BV115" t="str">
            <v>PROFESIONAL</v>
          </cell>
          <cell r="CB115">
            <v>2630000</v>
          </cell>
          <cell r="CC115">
            <v>5260000</v>
          </cell>
          <cell r="CD115">
            <v>5260000</v>
          </cell>
          <cell r="CE115">
            <v>5260000</v>
          </cell>
          <cell r="CF115">
            <v>5260000</v>
          </cell>
          <cell r="CG115">
            <v>5260000</v>
          </cell>
          <cell r="CH115">
            <v>5260000</v>
          </cell>
          <cell r="CI115">
            <v>5260000</v>
          </cell>
          <cell r="CJ115">
            <v>5260000</v>
          </cell>
          <cell r="CK115">
            <v>5260000</v>
          </cell>
          <cell r="CL115">
            <v>5260000</v>
          </cell>
          <cell r="CM115">
            <v>3682000</v>
          </cell>
          <cell r="CN115">
            <v>0</v>
          </cell>
        </row>
        <row r="116">
          <cell r="A116" t="str">
            <v>CD-DTPA-114-2026</v>
          </cell>
          <cell r="B116" t="str">
            <v>2 NACION</v>
          </cell>
          <cell r="C116" t="str">
            <v>CPS-DTPA-114-2026</v>
          </cell>
          <cell r="D116" t="str">
            <v xml:space="preserve">SANTIAGO KALETH GARRIDO CARDENAS </v>
          </cell>
          <cell r="E116">
            <v>46037</v>
          </cell>
          <cell r="F116" t="str">
            <v>DP06-3202008-10-012 - Prestar servicios de apoyo a la gestion con plena autonomia tecnica y administrativa en el PNN los Katios para el desarrollo de actividades de las estrategias especiales de manejo en el area protegida, en el marco de la conservacion de la diversidad biologica de las areas protegidas del SINAP nacional</v>
          </cell>
          <cell r="G116" t="str">
            <v>APOYO A LA GESTIÓN</v>
          </cell>
          <cell r="H116" t="str">
            <v>2 CONTRATACIÓN DIRECTA</v>
          </cell>
          <cell r="I116" t="str">
            <v>14 PRESTACIÓN DE SERVICIOS</v>
          </cell>
          <cell r="J116" t="str">
            <v>N/A</v>
          </cell>
          <cell r="K116">
            <v>80111600</v>
          </cell>
          <cell r="L116">
            <v>226</v>
          </cell>
          <cell r="M116">
            <v>8226</v>
          </cell>
          <cell r="N116">
            <v>46038</v>
          </cell>
          <cell r="O116">
            <v>2293000</v>
          </cell>
          <cell r="P116">
            <v>20484133</v>
          </cell>
          <cell r="Q116" t="str">
            <v>VEINTE MILLONES CUATROCIENTOS OCHENTA Y CUATRO MIL CIENTO TREINTA Y TRES PESOS M/CTE</v>
          </cell>
          <cell r="R116" t="str">
            <v>1 PERSONA NATURAL</v>
          </cell>
          <cell r="S116" t="str">
            <v>3 CÉDULA DE CIUDADANÍA</v>
          </cell>
          <cell r="T116">
            <v>1003757633</v>
          </cell>
          <cell r="U116">
            <v>3</v>
          </cell>
          <cell r="W116" t="str">
            <v>11 NO SE DILIGENCIA INFORMACIÓN PARA ESTE FORMULARIO EN ESTE PERÍODO DE REPORTE</v>
          </cell>
          <cell r="X116" t="str">
            <v>MASCULINO</v>
          </cell>
          <cell r="Y116" t="str">
            <v>Chocó</v>
          </cell>
          <cell r="Z116" t="str">
            <v>Unguia</v>
          </cell>
          <cell r="AA116" t="str">
            <v>SANTIAGO</v>
          </cell>
          <cell r="AB116" t="str">
            <v>KALETH</v>
          </cell>
          <cell r="AC116" t="str">
            <v>GARRIDO</v>
          </cell>
          <cell r="AD116" t="str">
            <v>CARDENAS</v>
          </cell>
          <cell r="AE116" t="str">
            <v>NO</v>
          </cell>
          <cell r="AF116" t="str">
            <v>6 NO CONSTITUYÓ GARANTÍAS</v>
          </cell>
          <cell r="AG116" t="str">
            <v>N-A</v>
          </cell>
          <cell r="AH116" t="str">
            <v>N-A</v>
          </cell>
          <cell r="AK116" t="str">
            <v>GLORIA TERESITA SERNA ALZATE</v>
          </cell>
          <cell r="AL116" t="str">
            <v>PNN LOS KATIOS</v>
          </cell>
          <cell r="AM116" t="str">
            <v>2 SUPERVISOR</v>
          </cell>
          <cell r="AN116" t="str">
            <v>3 CÉDULA DE CIUDADANÍA</v>
          </cell>
          <cell r="AO116">
            <v>12563768</v>
          </cell>
          <cell r="AP116" t="str">
            <v>NELSON DE LA ROSA MANJARRES</v>
          </cell>
          <cell r="AQ116">
            <v>270</v>
          </cell>
          <cell r="AZ116" t="str">
            <v>N/A</v>
          </cell>
          <cell r="BA116">
            <v>46038</v>
          </cell>
          <cell r="BB116">
            <v>46307</v>
          </cell>
          <cell r="BL116" t="str">
            <v>2026753501000072E</v>
          </cell>
          <cell r="BM116">
            <v>20484133</v>
          </cell>
          <cell r="BN116" t="str">
            <v>KHAREM CARABALI MARULANDA</v>
          </cell>
          <cell r="BO116" t="str">
            <v xml:space="preserve">https://community.secop.gov.co/Public/Tendering/ContractNoticePhases/View?PPI=CO1.PPI.44809896&amp;isFromPublicArea=True&amp;isModal=False </v>
          </cell>
          <cell r="BP116" t="str">
            <v>VIGENTE</v>
          </cell>
          <cell r="BR116" t="str">
            <v xml:space="preserve">https://community.secop.gov.co/Public/Tendering/ContractDetailView/Index?UniqueIdentifier=CO1.PCCNTR.8909232 </v>
          </cell>
          <cell r="BS116" t="str">
            <v>SANTIAGO.GARRIDO</v>
          </cell>
          <cell r="BT116" t="str">
            <v>@parquesnacionales.gov.co</v>
          </cell>
          <cell r="BU116" t="str">
            <v>pinkigarridoc@gmail.com</v>
          </cell>
          <cell r="BV116" t="str">
            <v>OPERARIO</v>
          </cell>
          <cell r="CB116">
            <v>1222933</v>
          </cell>
          <cell r="CC116">
            <v>2293000</v>
          </cell>
          <cell r="CD116">
            <v>2293000</v>
          </cell>
          <cell r="CE116">
            <v>2293000</v>
          </cell>
          <cell r="CF116">
            <v>2293000</v>
          </cell>
          <cell r="CG116">
            <v>2293000</v>
          </cell>
          <cell r="CH116">
            <v>2293000</v>
          </cell>
          <cell r="CI116">
            <v>2293000</v>
          </cell>
          <cell r="CJ116">
            <v>2293000</v>
          </cell>
          <cell r="CK116">
            <v>917200</v>
          </cell>
          <cell r="CN116">
            <v>0</v>
          </cell>
        </row>
        <row r="117">
          <cell r="A117" t="str">
            <v>CD-DTPA-115-2026</v>
          </cell>
          <cell r="B117" t="str">
            <v>1 FONAM</v>
          </cell>
          <cell r="C117" t="str">
            <v>CPS-DTPA-115-2026</v>
          </cell>
          <cell r="D117" t="str">
            <v>ELVIN CONDE BANUVI</v>
          </cell>
          <cell r="E117">
            <v>46038</v>
          </cell>
          <cell r="F117" t="str">
            <v>DP10-3202038-17-005 Prestar servicio de apoyo a la gestión, con plena autonomía técnica y administrativa, en el PNN Utría y sus zonas de influencia para la ejecución operativa del proceso de restauración en zonas degradadas y/o intervenida, en el marco de la conservación de la diversidad biológica de las áreas protegidas del SINAP a nivel nacional.</v>
          </cell>
          <cell r="G117" t="str">
            <v>APOYO A LA GESTIÓN</v>
          </cell>
          <cell r="H117" t="str">
            <v>2 CONTRATACIÓN DIRECTA</v>
          </cell>
          <cell r="I117" t="str">
            <v>14 PRESTACIÓN DE SERVICIOS</v>
          </cell>
          <cell r="J117" t="str">
            <v>N/A</v>
          </cell>
          <cell r="K117">
            <v>80111600</v>
          </cell>
          <cell r="L117">
            <v>526</v>
          </cell>
          <cell r="M117">
            <v>4726</v>
          </cell>
          <cell r="N117">
            <v>46038</v>
          </cell>
          <cell r="O117">
            <v>2385000</v>
          </cell>
          <cell r="P117">
            <v>22975500</v>
          </cell>
          <cell r="Q117" t="str">
            <v>VEINTIDÓS MILLONES NOVECIENTOS SETENTA Y CINCO MIL QUINIENTOS PESOS M/CTE</v>
          </cell>
          <cell r="R117" t="str">
            <v>1 PERSONA NATURAL</v>
          </cell>
          <cell r="S117" t="str">
            <v>3 CÉDULA DE CIUDADANÍA</v>
          </cell>
          <cell r="T117">
            <v>1149443847</v>
          </cell>
          <cell r="U117">
            <v>4</v>
          </cell>
          <cell r="W117" t="str">
            <v>11 NO SE DILIGENCIA INFORMACIÓN PARA ESTE FORMULARIO EN ESTE PERÍODO DE REPORTE</v>
          </cell>
          <cell r="X117" t="str">
            <v>MASCULINO</v>
          </cell>
          <cell r="Y117" t="str">
            <v>Chocó</v>
          </cell>
          <cell r="Z117" t="str">
            <v>Nuqui</v>
          </cell>
          <cell r="AA117" t="str">
            <v>ELVIN</v>
          </cell>
          <cell r="AC117" t="str">
            <v>CONDE</v>
          </cell>
          <cell r="AD117" t="str">
            <v>BANUVI</v>
          </cell>
          <cell r="AE117" t="str">
            <v>NO</v>
          </cell>
          <cell r="AF117" t="str">
            <v>6 NO CONSTITUYÓ GARANTÍAS</v>
          </cell>
          <cell r="AG117" t="str">
            <v>N-A</v>
          </cell>
          <cell r="AH117" t="str">
            <v>N-A</v>
          </cell>
          <cell r="AK117" t="str">
            <v>GLORIA TERESITA SERNA ALZATE</v>
          </cell>
          <cell r="AL117" t="str">
            <v>PNN UTRÍA</v>
          </cell>
          <cell r="AM117" t="str">
            <v>2 SUPERVISOR</v>
          </cell>
          <cell r="AN117" t="str">
            <v>3 CÉDULA DE CIUDADANÍA</v>
          </cell>
          <cell r="AO117">
            <v>66848955</v>
          </cell>
          <cell r="AP117" t="str">
            <v>MARIA XIMENA ZORRILLA A.</v>
          </cell>
          <cell r="AQ117">
            <v>289</v>
          </cell>
          <cell r="AZ117" t="str">
            <v>N/A</v>
          </cell>
          <cell r="BA117">
            <v>46038</v>
          </cell>
          <cell r="BB117">
            <v>46330</v>
          </cell>
          <cell r="BL117" t="str">
            <v>2026753501900043E</v>
          </cell>
          <cell r="BM117">
            <v>22975500</v>
          </cell>
          <cell r="BN117" t="str">
            <v>JULIANA ISABEL MONTES ROMERO</v>
          </cell>
          <cell r="BO117" t="str">
            <v xml:space="preserve">https://community.secop.gov.co/Public/Tendering/ContractNoticePhases/View?PPI=CO1.PPI.44815878&amp;isFromPublicArea=True&amp;isModal=False </v>
          </cell>
          <cell r="BP117" t="str">
            <v>VIGENTE</v>
          </cell>
          <cell r="BR117" t="str">
            <v xml:space="preserve">https://community.secop.gov.co/Public/Tendering/ContractDetailView/Index?UniqueIdentifier=CO1.PCCNTR.8919251 </v>
          </cell>
          <cell r="BS117" t="str">
            <v>ELVIN.CONDE</v>
          </cell>
          <cell r="BT117" t="str">
            <v>@parquesnacionales.gov.co</v>
          </cell>
          <cell r="BU117" t="str">
            <v>condebelvin890@gmail.com</v>
          </cell>
          <cell r="BV117" t="str">
            <v>OPERARIO</v>
          </cell>
          <cell r="CB117">
            <v>1192500</v>
          </cell>
          <cell r="CC117">
            <v>2385000</v>
          </cell>
          <cell r="CD117">
            <v>2385000</v>
          </cell>
          <cell r="CE117">
            <v>2385000</v>
          </cell>
          <cell r="CF117">
            <v>2385000</v>
          </cell>
          <cell r="CG117">
            <v>2385000</v>
          </cell>
          <cell r="CH117">
            <v>2385000</v>
          </cell>
          <cell r="CI117">
            <v>2385000</v>
          </cell>
          <cell r="CJ117">
            <v>2385000</v>
          </cell>
          <cell r="CK117">
            <v>2385000</v>
          </cell>
          <cell r="CL117">
            <v>318000</v>
          </cell>
          <cell r="CN117">
            <v>0</v>
          </cell>
        </row>
        <row r="118">
          <cell r="A118" t="str">
            <v>CD-DTPA-116-2026</v>
          </cell>
          <cell r="B118" t="str">
            <v>2 NACION</v>
          </cell>
          <cell r="C118" t="str">
            <v>CPS-DTPA-116-2026</v>
          </cell>
          <cell r="D118" t="str">
            <v>CLAUDIA LILIAN LONDOÑO CASTAÑEDA</v>
          </cell>
          <cell r="E118">
            <v>46038</v>
          </cell>
          <cell r="F118" t="str">
            <v>DP00-3202008-12-022 Prestar servicios profesionales con plena autonomía técnica y administrativa para acompañar y aportar técnicamente en las acciones de los procesos SINAP de las áreas protegidas de la DTPA con los diferentes actores comunitarios, institucionales e intersectoriales de la región Pacífico, en el marco de la conservación de la diversidad biocultural de las Áreas Protegidas del SINAP a nivel nacional.</v>
          </cell>
          <cell r="G118" t="str">
            <v>PROFESIONAL</v>
          </cell>
          <cell r="H118" t="str">
            <v>2 CONTRATACIÓN DIRECTA</v>
          </cell>
          <cell r="I118" t="str">
            <v>14 PRESTACIÓN DE SERVICIOS</v>
          </cell>
          <cell r="J118" t="str">
            <v>N/A</v>
          </cell>
          <cell r="K118">
            <v>80111600</v>
          </cell>
          <cell r="L118">
            <v>126</v>
          </cell>
          <cell r="M118">
            <v>8826</v>
          </cell>
          <cell r="N118">
            <v>46038</v>
          </cell>
          <cell r="O118">
            <v>7225000</v>
          </cell>
          <cell r="P118">
            <v>79475000</v>
          </cell>
          <cell r="Q118" t="str">
            <v>SETENTA Y NUEVE MILLONES CUATROCIENTOS SETENTA Y CINCO MIL PESOS M/CTE</v>
          </cell>
          <cell r="R118" t="str">
            <v>1 PERSONA NATURAL</v>
          </cell>
          <cell r="S118" t="str">
            <v>3 CÉDULA DE CIUDADANÍA</v>
          </cell>
          <cell r="T118">
            <v>66862849</v>
          </cell>
          <cell r="U118">
            <v>4</v>
          </cell>
          <cell r="W118" t="str">
            <v>11 NO SE DILIGENCIA INFORMACIÓN PARA ESTE FORMULARIO EN ESTE PERÍODO DE REPORTE</v>
          </cell>
          <cell r="X118" t="str">
            <v>FEMENINO</v>
          </cell>
          <cell r="Y118" t="str">
            <v>Valle del Cauca</v>
          </cell>
          <cell r="Z118" t="str">
            <v>Santiago de Cali</v>
          </cell>
          <cell r="AA118" t="str">
            <v>CLAUDIA</v>
          </cell>
          <cell r="AB118" t="str">
            <v>LILIAN</v>
          </cell>
          <cell r="AC118" t="str">
            <v>LONDOÑO</v>
          </cell>
          <cell r="AD118" t="str">
            <v>CASTAÑEDA</v>
          </cell>
          <cell r="AE118" t="str">
            <v>SI</v>
          </cell>
          <cell r="AF118" t="str">
            <v>1 PÓLIZA</v>
          </cell>
          <cell r="AG118" t="str">
            <v>12 SEGUROS DEL ESTADO</v>
          </cell>
          <cell r="AH118" t="str">
            <v>2 CUMPLIMIENTO</v>
          </cell>
          <cell r="AI118">
            <v>46038</v>
          </cell>
          <cell r="AJ118" t="str">
            <v>45-46-101034794</v>
          </cell>
          <cell r="AK118" t="str">
            <v>GLORIA TERESITA SERNA ALZATE</v>
          </cell>
          <cell r="AL118" t="str">
            <v>DTPA</v>
          </cell>
          <cell r="AM118" t="str">
            <v>2 SUPERVISOR</v>
          </cell>
          <cell r="AN118" t="str">
            <v>3 CÉDULA DE CIUDADANÍA</v>
          </cell>
          <cell r="AO118">
            <v>79307788</v>
          </cell>
          <cell r="AP118" t="str">
            <v>JUAN IVAN SANCHEZ BERNAL</v>
          </cell>
          <cell r="AQ118">
            <v>330</v>
          </cell>
          <cell r="AZ118">
            <v>46038</v>
          </cell>
          <cell r="BA118">
            <v>46038</v>
          </cell>
          <cell r="BB118">
            <v>46371</v>
          </cell>
          <cell r="BL118" t="str">
            <v>2026753501000073E</v>
          </cell>
          <cell r="BM118">
            <v>79475000</v>
          </cell>
          <cell r="BN118" t="str">
            <v>JULIANA ISABEL MONTES ROMERO</v>
          </cell>
          <cell r="BO118" t="str">
            <v xml:space="preserve">https://community.secop.gov.co/Public/Tendering/ContractNoticePhases/View?PPI=CO1.PPI.44818311&amp;isFromPublicArea=True&amp;isModal=False </v>
          </cell>
          <cell r="BP118" t="str">
            <v>VIGENTE</v>
          </cell>
          <cell r="BR118" t="str">
            <v xml:space="preserve">https://community.secop.gov.co/Public/Tendering/ContractDetailView/Index?UniqueIdentifier=CO1.PCCNTR.8919090 </v>
          </cell>
          <cell r="BS118" t="str">
            <v>CLAUDIA.LONDONO</v>
          </cell>
          <cell r="BT118" t="str">
            <v>@parquesnacionales.gov.co</v>
          </cell>
          <cell r="BU118" t="str">
            <v>sirap.pacifico@parquesnacionales.gov.co</v>
          </cell>
          <cell r="BV118" t="str">
            <v>PROFESIONAL</v>
          </cell>
          <cell r="CB118">
            <v>3612500</v>
          </cell>
          <cell r="CC118">
            <v>7225000</v>
          </cell>
          <cell r="CD118">
            <v>7225000</v>
          </cell>
          <cell r="CE118">
            <v>7225000</v>
          </cell>
          <cell r="CF118">
            <v>7225000</v>
          </cell>
          <cell r="CG118">
            <v>7225000</v>
          </cell>
          <cell r="CH118">
            <v>7225000</v>
          </cell>
          <cell r="CI118">
            <v>7225000</v>
          </cell>
          <cell r="CJ118">
            <v>7225000</v>
          </cell>
          <cell r="CK118">
            <v>7225000</v>
          </cell>
          <cell r="CL118">
            <v>7225000</v>
          </cell>
          <cell r="CM118">
            <v>3612500</v>
          </cell>
          <cell r="CN118">
            <v>0</v>
          </cell>
        </row>
        <row r="119">
          <cell r="A119" t="str">
            <v>CD-DTPA-117-2026</v>
          </cell>
          <cell r="B119" t="str">
            <v>1 FONAM</v>
          </cell>
          <cell r="C119" t="str">
            <v>CPS-DTPA-117-2026</v>
          </cell>
          <cell r="D119" t="str">
            <v>SILVIA NATHALY VILLAMOR</v>
          </cell>
          <cell r="E119">
            <v>46038</v>
          </cell>
          <cell r="F119" t="str">
            <v>DP00-3202008-10-028. Prestar servicios profesionales con plena autonomía técnica y administrativa a la Dirección Territorial Pacífico para ejecutar las actividades requeridas en la implementación y seguimiento a las Estrategias Especiales de Manejo (EEM) con la comunidad indígenas y campesinas, en el marco de la conservación de la diversidad biológica de las áreas protegidas del SINAP Nacional.</v>
          </cell>
          <cell r="G119" t="str">
            <v>PROFESIONAL</v>
          </cell>
          <cell r="H119" t="str">
            <v>2 CONTRATACIÓN DIRECTA</v>
          </cell>
          <cell r="I119" t="str">
            <v>14 PRESTACIÓN DE SERVICIOS</v>
          </cell>
          <cell r="J119" t="str">
            <v>N/A</v>
          </cell>
          <cell r="K119">
            <v>80111600</v>
          </cell>
          <cell r="L119">
            <v>1426</v>
          </cell>
          <cell r="M119">
            <v>5226</v>
          </cell>
          <cell r="N119">
            <v>46038</v>
          </cell>
          <cell r="O119">
            <v>7225000</v>
          </cell>
          <cell r="P119">
            <v>79475000</v>
          </cell>
          <cell r="Q119" t="str">
            <v>SETENTA Y NUEVE MILLONES CUATROCIENTOS SETENTA Y CINCO MIL PESOS M/CTE</v>
          </cell>
          <cell r="R119" t="str">
            <v>1 PERSONA NATURAL</v>
          </cell>
          <cell r="S119" t="str">
            <v>3 CÉDULA DE CIUDADANÍA</v>
          </cell>
          <cell r="T119">
            <v>39759679</v>
          </cell>
          <cell r="U119">
            <v>0</v>
          </cell>
          <cell r="W119" t="str">
            <v>11 NO SE DILIGENCIA INFORMACIÓN PARA ESTE FORMULARIO EN ESTE PERÍODO DE REPORTE</v>
          </cell>
          <cell r="X119" t="str">
            <v>FEMENINO</v>
          </cell>
          <cell r="Y119" t="str">
            <v>Cundinamarca</v>
          </cell>
          <cell r="Z119" t="str">
            <v>El Colegio</v>
          </cell>
          <cell r="AA119" t="str">
            <v>SILVIA</v>
          </cell>
          <cell r="AB119" t="str">
            <v>NATHALY</v>
          </cell>
          <cell r="AC119" t="str">
            <v>VILLAMOR</v>
          </cell>
          <cell r="AE119" t="str">
            <v>SI</v>
          </cell>
          <cell r="AF119" t="str">
            <v>1 PÓLIZA</v>
          </cell>
          <cell r="AG119" t="str">
            <v>12 SEGUROS DEL ESTADO</v>
          </cell>
          <cell r="AH119" t="str">
            <v>2 CUMPLIMIENTO</v>
          </cell>
          <cell r="AI119">
            <v>46038</v>
          </cell>
          <cell r="AJ119" t="str">
            <v>45-46-101034898</v>
          </cell>
          <cell r="AK119" t="str">
            <v>GLORIA TERESITA SERNA ALZATE</v>
          </cell>
          <cell r="AL119" t="str">
            <v>DTPA</v>
          </cell>
          <cell r="AM119" t="str">
            <v>2 SUPERVISOR</v>
          </cell>
          <cell r="AN119" t="str">
            <v>3 CÉDULA DE CIUDADANÍA</v>
          </cell>
          <cell r="AO119">
            <v>79307788</v>
          </cell>
          <cell r="AP119" t="str">
            <v>JUAN IVAN SANCHEZ BERNAL</v>
          </cell>
          <cell r="AQ119">
            <v>330</v>
          </cell>
          <cell r="AZ119">
            <v>46038</v>
          </cell>
          <cell r="BA119">
            <v>46038</v>
          </cell>
          <cell r="BB119">
            <v>46371</v>
          </cell>
          <cell r="BL119" t="str">
            <v>2026753501900044E</v>
          </cell>
          <cell r="BM119">
            <v>79475000</v>
          </cell>
          <cell r="BN119" t="str">
            <v>JULIANA ISABEL MONTES ROMERO</v>
          </cell>
          <cell r="BO119" t="str">
            <v xml:space="preserve">https://community.secop.gov.co/Public/Tendering/ContractNoticePhases/View?PPI=CO1.PPI.44819427&amp;isFromPublicArea=True&amp;isModal=False </v>
          </cell>
          <cell r="BP119" t="str">
            <v>VIGENTE</v>
          </cell>
          <cell r="BR119" t="str">
            <v xml:space="preserve">https://community.secop.gov.co/Public/Tendering/ContractDetailView/Index?UniqueIdentifier=CO1.PCCNTR.8919070 </v>
          </cell>
          <cell r="BS119" t="str">
            <v>NATALY.VILLAMOR</v>
          </cell>
          <cell r="BT119" t="str">
            <v>@parquesnacionales.gov.co</v>
          </cell>
          <cell r="BU119" t="str">
            <v>social.dtpa@parquesnacionales.gov.co</v>
          </cell>
          <cell r="BV119" t="str">
            <v>PROFESIONAL</v>
          </cell>
          <cell r="CB119">
            <v>3612500</v>
          </cell>
          <cell r="CC119">
            <v>7225000</v>
          </cell>
          <cell r="CD119">
            <v>7225000</v>
          </cell>
          <cell r="CE119">
            <v>7225000</v>
          </cell>
          <cell r="CF119">
            <v>7225000</v>
          </cell>
          <cell r="CG119">
            <v>7225000</v>
          </cell>
          <cell r="CH119">
            <v>7225000</v>
          </cell>
          <cell r="CI119">
            <v>7225000</v>
          </cell>
          <cell r="CJ119">
            <v>7225000</v>
          </cell>
          <cell r="CK119">
            <v>7225000</v>
          </cell>
          <cell r="CL119">
            <v>7225000</v>
          </cell>
          <cell r="CM119">
            <v>3612500</v>
          </cell>
          <cell r="CN119">
            <v>0</v>
          </cell>
        </row>
        <row r="120">
          <cell r="A120" t="str">
            <v>CD-DTPA-118-2026</v>
          </cell>
          <cell r="B120" t="str">
            <v>2 NACION</v>
          </cell>
          <cell r="C120" t="str">
            <v>CPS-DTPA-118-2026</v>
          </cell>
          <cell r="D120" t="str">
            <v xml:space="preserve">KEILA ROMAÑA ASPRILLA </v>
          </cell>
          <cell r="E120">
            <v>46038</v>
          </cell>
          <cell r="F120" t="str">
            <v>DP06-3202008-10-009 - Prestar servicios de apoyo a la gestion con plena autonomia tecnica y administrativa en el PNN los Katios para el desarrollo de actividades de las estrategias especiales de manejo que contribuyan a los procesos de gobernanza y fortalecen las diversas formas de participacion con los grupos etnicos presentes en el area protegida, en el marco de la conservacion de la diversidad biologica de las áreas protegidas del SINAP nacional</v>
          </cell>
          <cell r="G120" t="str">
            <v>APOYO A LA GESTIÓN</v>
          </cell>
          <cell r="H120" t="str">
            <v>2 CONTRATACIÓN DIRECTA</v>
          </cell>
          <cell r="I120" t="str">
            <v>14 PRESTACIÓN DE SERVICIOS</v>
          </cell>
          <cell r="J120" t="str">
            <v>N/A</v>
          </cell>
          <cell r="K120">
            <v>80111600</v>
          </cell>
          <cell r="L120">
            <v>226</v>
          </cell>
          <cell r="M120">
            <v>8426</v>
          </cell>
          <cell r="N120">
            <v>46038</v>
          </cell>
          <cell r="O120">
            <v>3037000</v>
          </cell>
          <cell r="P120">
            <v>34014400</v>
          </cell>
          <cell r="Q120" t="str">
            <v>TREINTA Y CUATRO MILLONES CATORCE MIL CUATROCIENTOS PESOS M/CTE</v>
          </cell>
          <cell r="R120" t="str">
            <v>1 PERSONA NATURAL</v>
          </cell>
          <cell r="S120" t="str">
            <v>3 CÉDULA DE CIUDADANÍA</v>
          </cell>
          <cell r="T120">
            <v>1075093218</v>
          </cell>
          <cell r="U120">
            <v>0</v>
          </cell>
          <cell r="W120" t="str">
            <v>11 NO SE DILIGENCIA INFORMACIÓN PARA ESTE FORMULARIO EN ESTE PERÍODO DE REPORTE</v>
          </cell>
          <cell r="X120" t="str">
            <v>FEMENINO</v>
          </cell>
          <cell r="Y120" t="str">
            <v>Antioquia</v>
          </cell>
          <cell r="Z120" t="str">
            <v>Turbo</v>
          </cell>
          <cell r="AA120" t="str">
            <v>KEILA</v>
          </cell>
          <cell r="AC120" t="str">
            <v>ROMAÑA</v>
          </cell>
          <cell r="AD120" t="str">
            <v>ASPRILLA</v>
          </cell>
          <cell r="AE120" t="str">
            <v>NO</v>
          </cell>
          <cell r="AF120" t="str">
            <v>6 NO CONSTITUYÓ GARANTÍAS</v>
          </cell>
          <cell r="AG120" t="str">
            <v>N-A</v>
          </cell>
          <cell r="AH120" t="str">
            <v>N-A</v>
          </cell>
          <cell r="AK120" t="str">
            <v>GLORIA TERESITA SERNA ALZATE</v>
          </cell>
          <cell r="AL120" t="str">
            <v>PNN LOS KATIOS</v>
          </cell>
          <cell r="AM120" t="str">
            <v>2 SUPERVISOR</v>
          </cell>
          <cell r="AN120" t="str">
            <v>3 CÉDULA DE CIUDADANÍA</v>
          </cell>
          <cell r="AO120">
            <v>12563768</v>
          </cell>
          <cell r="AP120" t="str">
            <v>NELSON DE LA ROSA MANJARRES</v>
          </cell>
          <cell r="AQ120">
            <v>339</v>
          </cell>
          <cell r="AZ120" t="str">
            <v>N/A</v>
          </cell>
          <cell r="BA120">
            <v>46038</v>
          </cell>
          <cell r="BB120">
            <v>46377</v>
          </cell>
          <cell r="BL120" t="str">
            <v>2026753501000074E</v>
          </cell>
          <cell r="BM120">
            <v>34014400</v>
          </cell>
          <cell r="BN120" t="str">
            <v>KHAREM CARABALI MARULANDA</v>
          </cell>
          <cell r="BO120" t="str">
            <v xml:space="preserve">https://community.secop.gov.co/Public/Tendering/ContractNoticePhases/View?PPI=CO1.PPI.44827722&amp;isFromPublicArea=True&amp;isModal=False </v>
          </cell>
          <cell r="BP120" t="str">
            <v>VIGENTE</v>
          </cell>
          <cell r="BR120" t="str">
            <v xml:space="preserve">https://community.secop.gov.co/Public/Tendering/ContractDetailView/Index?UniqueIdentifier=CO1.PCCNTR.8920090 </v>
          </cell>
          <cell r="BS120" t="str">
            <v>KEILA.ROMAÑA</v>
          </cell>
          <cell r="BT120" t="str">
            <v>@parquesnacionales.gov.co</v>
          </cell>
          <cell r="BU120" t="str">
            <v>romanakeila1991@gmail.com</v>
          </cell>
          <cell r="BV120" t="str">
            <v>TECNICO</v>
          </cell>
          <cell r="CB120">
            <v>1518500</v>
          </cell>
          <cell r="CC120">
            <v>3037000</v>
          </cell>
          <cell r="CD120">
            <v>3037000</v>
          </cell>
          <cell r="CE120">
            <v>3037000</v>
          </cell>
          <cell r="CF120">
            <v>3037000</v>
          </cell>
          <cell r="CG120">
            <v>3037000</v>
          </cell>
          <cell r="CH120">
            <v>3037000</v>
          </cell>
          <cell r="CI120">
            <v>3037000</v>
          </cell>
          <cell r="CJ120">
            <v>3037000</v>
          </cell>
          <cell r="CK120">
            <v>3037000</v>
          </cell>
          <cell r="CL120">
            <v>3037000</v>
          </cell>
          <cell r="CM120">
            <v>2125900</v>
          </cell>
          <cell r="CN120">
            <v>0</v>
          </cell>
        </row>
        <row r="121">
          <cell r="A121" t="str">
            <v>CD-DTPA-119-2026</v>
          </cell>
          <cell r="B121" t="str">
            <v>1 FONAM</v>
          </cell>
          <cell r="C121" t="str">
            <v>CPS-DTPA-119-2026</v>
          </cell>
          <cell r="D121" t="str">
            <v>GUSTAVO ADOLFO RODRÍGUEZ SALAZAR</v>
          </cell>
          <cell r="E121">
            <v>46038</v>
          </cell>
          <cell r="F121" t="str">
            <v>DP04-3202008-9-017Prestar servicios profesionales con plena autonomía técnica y administrativa en el PNN Farallones de Cali, para brindar acompañamiento en la implementación de los instrumentos de planeación, a través de la ejecución de acciones de monitoreo e investigacion, orientadas al fortalecimiento técnico, científico y de gestión del conocimiento en el área protegida, con énfasis en los ecosistemas andinos y de páramo, en el marco de la conservación de la diversidad biológica de las Áreas</v>
          </cell>
          <cell r="G121" t="str">
            <v>PROFESIONAL</v>
          </cell>
          <cell r="H121" t="str">
            <v>2 CONTRATACIÓN DIRECTA</v>
          </cell>
          <cell r="I121" t="str">
            <v>14 PRESTACIÓN DE SERVICIOS</v>
          </cell>
          <cell r="J121" t="str">
            <v>N/A</v>
          </cell>
          <cell r="K121">
            <v>80111600</v>
          </cell>
          <cell r="L121">
            <v>1226</v>
          </cell>
          <cell r="M121">
            <v>5826</v>
          </cell>
          <cell r="N121">
            <v>46038</v>
          </cell>
          <cell r="O121">
            <v>6539000</v>
          </cell>
          <cell r="P121">
            <v>71711033</v>
          </cell>
          <cell r="Q121" t="str">
            <v>SETENTA Y UN MILLONES SETECIENTOS ONCE MIL TREINTA Y TRES PESOS M/CTE</v>
          </cell>
          <cell r="R121" t="str">
            <v>1 PERSONA NATURAL</v>
          </cell>
          <cell r="S121" t="str">
            <v>3 CÉDULA DE CIUDADANÍA</v>
          </cell>
          <cell r="T121">
            <v>1114034064</v>
          </cell>
          <cell r="U121">
            <v>1</v>
          </cell>
          <cell r="W121" t="str">
            <v>11 NO SE DILIGENCIA INFORMACIÓN PARA ESTE FORMULARIO EN ESTE PERÍODO DE REPORTE</v>
          </cell>
          <cell r="X121" t="str">
            <v>MASCULINO</v>
          </cell>
          <cell r="Y121" t="str">
            <v>Valle del Cauca</v>
          </cell>
          <cell r="Z121" t="str">
            <v>Santiago de Cali</v>
          </cell>
          <cell r="AA121" t="str">
            <v>GUSTAVO</v>
          </cell>
          <cell r="AB121" t="str">
            <v>ADOLFO</v>
          </cell>
          <cell r="AC121" t="str">
            <v>RODRIGUEZ</v>
          </cell>
          <cell r="AD121" t="str">
            <v>SALAZAR</v>
          </cell>
          <cell r="AE121" t="str">
            <v>SI</v>
          </cell>
          <cell r="AF121" t="str">
            <v>1 PÓLIZA</v>
          </cell>
          <cell r="AG121" t="str">
            <v>12 SEGUROS DEL ESTADO</v>
          </cell>
          <cell r="AH121" t="str">
            <v>2 CUMPLIMIENTO</v>
          </cell>
          <cell r="AI121">
            <v>46038</v>
          </cell>
          <cell r="AJ121" t="str">
            <v>45-46-101034881</v>
          </cell>
          <cell r="AK121" t="str">
            <v>GLORIA TERESITA SERNA ALZATE</v>
          </cell>
          <cell r="AL121" t="str">
            <v>PNN FARALLONES DE CALI</v>
          </cell>
          <cell r="AM121" t="str">
            <v>2 SUPERVISOR</v>
          </cell>
          <cell r="AN121" t="str">
            <v>3 CÉDULA DE CIUDADANÍA</v>
          </cell>
          <cell r="AO121">
            <v>29120620</v>
          </cell>
          <cell r="AP121" t="str">
            <v>MARIA JULIANA CERON</v>
          </cell>
          <cell r="AQ121">
            <v>329</v>
          </cell>
          <cell r="AZ121">
            <v>46038</v>
          </cell>
          <cell r="BA121">
            <v>46038</v>
          </cell>
          <cell r="BB121">
            <v>46370</v>
          </cell>
          <cell r="BL121" t="str">
            <v>2026753501900045E</v>
          </cell>
          <cell r="BM121">
            <v>71711033</v>
          </cell>
          <cell r="BN121" t="str">
            <v>WENDY ISABEL DAVID</v>
          </cell>
          <cell r="BO121" t="str">
            <v xml:space="preserve">https://community.secop.gov.co/Public/Tendering/ContractNoticePhases/View?PPI=CO1.PPI.44830100&amp;isFromPublicArea=True&amp;isModal=False </v>
          </cell>
          <cell r="BP121" t="str">
            <v>VIGENTE</v>
          </cell>
          <cell r="BR121" t="str">
            <v>https://community.secop.gov.co/Public/Tendering/ContractDetailView/Index?UniqueIdentifier=</v>
          </cell>
          <cell r="BS121" t="str">
            <v>GUSTAVO.RODRIGUEZ</v>
          </cell>
          <cell r="BT121" t="str">
            <v>@parquesnacionales.gov.co</v>
          </cell>
          <cell r="BU121" t="str">
            <v>monitoreo.farallones@parquesnacionales.gov.co</v>
          </cell>
          <cell r="BV121" t="str">
            <v>PROFESIONAL</v>
          </cell>
          <cell r="CB121">
            <v>3269500</v>
          </cell>
          <cell r="CC121">
            <v>6539000</v>
          </cell>
          <cell r="CD121">
            <v>6539000</v>
          </cell>
          <cell r="CE121">
            <v>6539000</v>
          </cell>
          <cell r="CF121">
            <v>6539000</v>
          </cell>
          <cell r="CG121">
            <v>6539000</v>
          </cell>
          <cell r="CH121">
            <v>6539000</v>
          </cell>
          <cell r="CI121">
            <v>6539000</v>
          </cell>
          <cell r="CJ121">
            <v>6539000</v>
          </cell>
          <cell r="CK121">
            <v>6539000</v>
          </cell>
          <cell r="CL121">
            <v>6539000</v>
          </cell>
          <cell r="CM121">
            <v>3051533</v>
          </cell>
          <cell r="CN121">
            <v>0</v>
          </cell>
        </row>
        <row r="122">
          <cell r="A122" t="str">
            <v>CD-DTPA-120-2026</v>
          </cell>
          <cell r="B122" t="str">
            <v>1 FONAM</v>
          </cell>
          <cell r="C122" t="str">
            <v>CPS-DTPA-120-2026</v>
          </cell>
          <cell r="D122" t="str">
            <v>JESICA ALEJANDRA GARCIA CASTRO</v>
          </cell>
          <cell r="E122">
            <v>46038</v>
          </cell>
          <cell r="F122" t="str">
            <v>DP04-3202032-1-053DP04-3202032-1-54 Prestar servicios de apoyo a la gestión con autonomía técnica y administrativa en el PNN Farallones de Cali, para contribuir a la articulación y consolidación de información técnica, y ejecución de acciones que permita el fortalecimiento de los procesos de prevención, vigilancia y control en el área protegida, con énfasis en los ecosistemas andinos y de páramo, en el marco de la conservación de la diversidad biológica de las Áreas Protegidas del SINAP Nacional.</v>
          </cell>
          <cell r="G122" t="str">
            <v>APOYO A LA GESTIÓN</v>
          </cell>
          <cell r="H122" t="str">
            <v>2 CONTRATACIÓN DIRECTA</v>
          </cell>
          <cell r="I122" t="str">
            <v>14 PRESTACIÓN DE SERVICIOS</v>
          </cell>
          <cell r="J122" t="str">
            <v>N/A</v>
          </cell>
          <cell r="K122">
            <v>80111600</v>
          </cell>
          <cell r="L122">
            <v>1226</v>
          </cell>
          <cell r="M122">
            <v>5526</v>
          </cell>
          <cell r="N122">
            <v>46038</v>
          </cell>
          <cell r="O122">
            <v>3782000</v>
          </cell>
          <cell r="P122">
            <v>41475933</v>
          </cell>
          <cell r="Q122" t="str">
            <v>CUARENTA Y UN MILLONES CUATROCIENTOS SETENTA Y CINCO MIL NOVECIENTOS TREINTA Y TRES PESOS M/CTE</v>
          </cell>
          <cell r="R122" t="str">
            <v>1 PERSONA NATURAL</v>
          </cell>
          <cell r="S122" t="str">
            <v>3 CÉDULA DE CIUDADANÍA</v>
          </cell>
          <cell r="T122">
            <v>1097396717</v>
          </cell>
          <cell r="U122">
            <v>5</v>
          </cell>
          <cell r="W122" t="str">
            <v>11 NO SE DILIGENCIA INFORMACIÓN PARA ESTE FORMULARIO EN ESTE PERÍODO DE REPORTE</v>
          </cell>
          <cell r="X122" t="str">
            <v>FEMENINO</v>
          </cell>
          <cell r="Y122" t="str">
            <v>Quindio</v>
          </cell>
          <cell r="Z122" t="str">
            <v>Calarca</v>
          </cell>
          <cell r="AA122" t="str">
            <v>JESICA</v>
          </cell>
          <cell r="AB122" t="str">
            <v>ALEJANDRA</v>
          </cell>
          <cell r="AC122" t="str">
            <v>GARCIA</v>
          </cell>
          <cell r="AD122" t="str">
            <v>CASTRO</v>
          </cell>
          <cell r="AE122" t="str">
            <v>NO</v>
          </cell>
          <cell r="AF122" t="str">
            <v>6 NO CONSTITUYÓ GARANTÍAS</v>
          </cell>
          <cell r="AG122" t="str">
            <v>N-A</v>
          </cell>
          <cell r="AH122" t="str">
            <v>N-A</v>
          </cell>
          <cell r="AK122" t="str">
            <v>GLORIA TERESITA SERNA ALZATE</v>
          </cell>
          <cell r="AL122" t="str">
            <v>PNN FARALLONES DE CALI</v>
          </cell>
          <cell r="AM122" t="str">
            <v>2 SUPERVISOR</v>
          </cell>
          <cell r="AN122" t="str">
            <v>3 CÉDULA DE CIUDADANÍA</v>
          </cell>
          <cell r="AO122">
            <v>29120620</v>
          </cell>
          <cell r="AP122" t="str">
            <v>MARIA JULIANA CERON</v>
          </cell>
          <cell r="AQ122">
            <v>329</v>
          </cell>
          <cell r="AZ122" t="str">
            <v>N/A</v>
          </cell>
          <cell r="BA122">
            <v>46038</v>
          </cell>
          <cell r="BB122">
            <v>46370</v>
          </cell>
          <cell r="BL122" t="str">
            <v>2026753501900046E</v>
          </cell>
          <cell r="BM122">
            <v>41475933</v>
          </cell>
          <cell r="BN122" t="str">
            <v>WENDY ISABEL DAVID</v>
          </cell>
          <cell r="BO122" t="str">
            <v xml:space="preserve">https://community.secop.gov.co/Public/Tendering/ContractNoticePhases/View?PPI=CO1.PPI.44831084&amp;isFromPublicArea=True&amp;isModal=False </v>
          </cell>
          <cell r="BP122" t="str">
            <v>VIGENTE</v>
          </cell>
          <cell r="BR122" t="str">
            <v xml:space="preserve">https://community.secop.gov.co/Public/Tendering/ContractDetailView/Index?UniqueIdentifier=CO1.PCCNTR.8920126 </v>
          </cell>
          <cell r="BS122" t="str">
            <v>JESICA.GARCIA</v>
          </cell>
          <cell r="BT122" t="str">
            <v>@parquesnacionales.gov.co</v>
          </cell>
          <cell r="BU122" t="str">
            <v>alejan.717@gmail.com</v>
          </cell>
          <cell r="BV122" t="str">
            <v>TECNOLOGO</v>
          </cell>
          <cell r="CB122">
            <v>1891000</v>
          </cell>
          <cell r="CC122">
            <v>3782000</v>
          </cell>
          <cell r="CD122">
            <v>3782000</v>
          </cell>
          <cell r="CE122">
            <v>3782000</v>
          </cell>
          <cell r="CF122">
            <v>3782000</v>
          </cell>
          <cell r="CG122">
            <v>3782000</v>
          </cell>
          <cell r="CH122">
            <v>3782000</v>
          </cell>
          <cell r="CI122">
            <v>3782000</v>
          </cell>
          <cell r="CJ122">
            <v>3782000</v>
          </cell>
          <cell r="CK122">
            <v>3782000</v>
          </cell>
          <cell r="CL122">
            <v>3782000</v>
          </cell>
          <cell r="CM122">
            <v>1764933</v>
          </cell>
          <cell r="CN122">
            <v>0</v>
          </cell>
        </row>
        <row r="123">
          <cell r="A123" t="str">
            <v>CD-DTPA-121-2026</v>
          </cell>
          <cell r="B123" t="str">
            <v>1 FONAM</v>
          </cell>
          <cell r="C123" t="str">
            <v>CPS-DTPA-121-2026</v>
          </cell>
          <cell r="D123" t="str">
            <v>LADY ROSANA RICO FUENTES</v>
          </cell>
          <cell r="E123">
            <v>46038</v>
          </cell>
          <cell r="F123" t="str">
            <v>DP04-3202032-1-061 Prestar servicios de apoyo a la gestión con autonomIa tecnica y administrativa en el PNN Farallones de Cali, para contribuir a la articulacion y consolidación de información tecnica, y ejecución de acciones que permita el fortalecimiento de los procesos de prevencion, vigilancia y control en el area protegida, con anfasis en los ecosistemas andinos y de paramo, en el marco de la conservación de la diversidad biológica de las Áreas Protegidas del SINAP Nacional.</v>
          </cell>
          <cell r="G123" t="str">
            <v>APOYO A LA GESTIÓN</v>
          </cell>
          <cell r="H123" t="str">
            <v>2 CONTRATACIÓN DIRECTA</v>
          </cell>
          <cell r="I123" t="str">
            <v>14 PRESTACIÓN DE SERVICIOS</v>
          </cell>
          <cell r="J123" t="str">
            <v>N/A</v>
          </cell>
          <cell r="K123">
            <v>80111600</v>
          </cell>
          <cell r="L123">
            <v>1226</v>
          </cell>
          <cell r="M123">
            <v>5626</v>
          </cell>
          <cell r="N123">
            <v>46038</v>
          </cell>
          <cell r="O123">
            <v>3782000</v>
          </cell>
          <cell r="P123">
            <v>41475933</v>
          </cell>
          <cell r="Q123" t="str">
            <v>CUARENTA Y UN MILLONES CUATROCIENTOS SETENTA Y CINCO MIL NOVECIENTOS TREINTA Y TRES PESOS M/CTE</v>
          </cell>
          <cell r="R123" t="str">
            <v>1 PERSONA NATURAL</v>
          </cell>
          <cell r="S123" t="str">
            <v>3 CÉDULA DE CIUDADANÍA</v>
          </cell>
          <cell r="T123">
            <v>1143861547</v>
          </cell>
          <cell r="U123">
            <v>0</v>
          </cell>
          <cell r="W123" t="str">
            <v>11 NO SE DILIGENCIA INFORMACIÓN PARA ESTE FORMULARIO EN ESTE PERÍODO DE REPORTE</v>
          </cell>
          <cell r="X123" t="str">
            <v>FEMENINO</v>
          </cell>
          <cell r="Y123" t="str">
            <v>Valle del Cauca</v>
          </cell>
          <cell r="Z123" t="str">
            <v>Santiago de Cali</v>
          </cell>
          <cell r="AA123" t="str">
            <v>LADY</v>
          </cell>
          <cell r="AB123" t="str">
            <v>ROSANA</v>
          </cell>
          <cell r="AC123" t="str">
            <v>RICO</v>
          </cell>
          <cell r="AD123" t="str">
            <v>FUENTES</v>
          </cell>
          <cell r="AE123" t="str">
            <v>NO</v>
          </cell>
          <cell r="AF123" t="str">
            <v>6 NO CONSTITUYÓ GARANTÍAS</v>
          </cell>
          <cell r="AG123" t="str">
            <v>N-A</v>
          </cell>
          <cell r="AH123" t="str">
            <v>N-A</v>
          </cell>
          <cell r="AK123" t="str">
            <v>GLORIA TERESITA SERNA ALZATE</v>
          </cell>
          <cell r="AL123" t="str">
            <v>PNN FARALLONES DE CALI</v>
          </cell>
          <cell r="AM123" t="str">
            <v>2 SUPERVISOR</v>
          </cell>
          <cell r="AN123" t="str">
            <v>3 CÉDULA DE CIUDADANÍA</v>
          </cell>
          <cell r="AO123">
            <v>29120620</v>
          </cell>
          <cell r="AP123" t="str">
            <v>MARIA JULIANA CERON</v>
          </cell>
          <cell r="AQ123">
            <v>329</v>
          </cell>
          <cell r="AZ123" t="str">
            <v>N/A</v>
          </cell>
          <cell r="BA123">
            <v>46038</v>
          </cell>
          <cell r="BB123">
            <v>46370</v>
          </cell>
          <cell r="BL123" t="str">
            <v>2026753501900047E</v>
          </cell>
          <cell r="BM123">
            <v>41475933</v>
          </cell>
          <cell r="BN123" t="str">
            <v>WENDY ISABEL DAVID</v>
          </cell>
          <cell r="BO123" t="str">
            <v xml:space="preserve">https://community.secop.gov.co/Public/Tendering/ContractNoticePhases/View?PPI=CO1.PPI.44831538&amp;isFromPublicArea=True&amp;isModal=False </v>
          </cell>
          <cell r="BP123" t="str">
            <v>VIGENTE</v>
          </cell>
          <cell r="BR123" t="str">
            <v xml:space="preserve">https://community.secop.gov.co/Public/Tendering/ContractDetailView/Index?UniqueIdentifier=CO1.PCCNTR.8920153 </v>
          </cell>
          <cell r="BS123" t="str">
            <v>LADY.RICO</v>
          </cell>
          <cell r="BT123" t="str">
            <v>@parquesnacionales.gov.co</v>
          </cell>
          <cell r="BU123" t="str">
            <v>lady.rico1995@gmail.com</v>
          </cell>
          <cell r="BV123" t="str">
            <v>TECNOLOGO</v>
          </cell>
          <cell r="CB123">
            <v>1891000</v>
          </cell>
          <cell r="CC123">
            <v>3782000</v>
          </cell>
          <cell r="CD123">
            <v>3782000</v>
          </cell>
          <cell r="CE123">
            <v>3782000</v>
          </cell>
          <cell r="CF123">
            <v>3782000</v>
          </cell>
          <cell r="CG123">
            <v>3782000</v>
          </cell>
          <cell r="CH123">
            <v>3782000</v>
          </cell>
          <cell r="CI123">
            <v>3782000</v>
          </cell>
          <cell r="CJ123">
            <v>3782000</v>
          </cell>
          <cell r="CK123">
            <v>3782000</v>
          </cell>
          <cell r="CL123">
            <v>3782000</v>
          </cell>
          <cell r="CM123">
            <v>1764933</v>
          </cell>
          <cell r="CN123">
            <v>0</v>
          </cell>
        </row>
        <row r="124">
          <cell r="A124" t="str">
            <v>CD-DTPA-122-2026</v>
          </cell>
          <cell r="B124" t="str">
            <v>1 FONAM</v>
          </cell>
          <cell r="C124" t="str">
            <v>CPS-DTPA-122-2026</v>
          </cell>
          <cell r="D124" t="str">
            <v>JAVIER STIVEN ATOY PAZ</v>
          </cell>
          <cell r="E124">
            <v>46038</v>
          </cell>
          <cell r="F124" t="str">
            <v>DP04-3202032-1-069DP04-3202032-1-070Prestar servicios de apoyo a la gestión con autonomía técnica y administrativa en el PNN Farallones de Cali, para contribuir a la articulación y consolidación de información técnica, y ejecución de acciones que permita el fortalecimiento de los procesos de prevención, vigilancia y control en el área protegida, con énfasis en los ecosistemas andinos y de páramo, en el marco de la conservación de la diversidad biológica de las Áreas Protegidas del SINAP Nacional</v>
          </cell>
          <cell r="G124" t="str">
            <v>APOYO A LA GESTIÓN</v>
          </cell>
          <cell r="H124" t="str">
            <v>2 CONTRATACIÓN DIRECTA</v>
          </cell>
          <cell r="I124" t="str">
            <v>14 PRESTACIÓN DE SERVICIOS</v>
          </cell>
          <cell r="J124" t="str">
            <v>N/A</v>
          </cell>
          <cell r="K124">
            <v>80111600</v>
          </cell>
          <cell r="L124">
            <v>1226</v>
          </cell>
          <cell r="M124">
            <v>5726</v>
          </cell>
          <cell r="N124">
            <v>46038</v>
          </cell>
          <cell r="O124">
            <v>3782000</v>
          </cell>
          <cell r="P124">
            <v>41475933</v>
          </cell>
          <cell r="Q124" t="str">
            <v>CUARENTA Y UN MILLONES CUATROCIENTOS SETENTA Y CINCO MIL NOVECIENTOS TREINTA Y TRES PESOS M/CTE</v>
          </cell>
          <cell r="R124" t="str">
            <v>1 PERSONA NATURAL</v>
          </cell>
          <cell r="S124" t="str">
            <v>3 CÉDULA DE CIUDADANÍA</v>
          </cell>
          <cell r="T124">
            <v>1114732646</v>
          </cell>
          <cell r="U124">
            <v>3</v>
          </cell>
          <cell r="W124" t="str">
            <v>11 NO SE DILIGENCIA INFORMACIÓN PARA ESTE FORMULARIO EN ESTE PERÍODO DE REPORTE</v>
          </cell>
          <cell r="X124" t="str">
            <v>MASCULINO</v>
          </cell>
          <cell r="Y124" t="str">
            <v>Valle del Cauca</v>
          </cell>
          <cell r="Z124" t="str">
            <v>Dagua</v>
          </cell>
          <cell r="AA124" t="str">
            <v>JAVIER</v>
          </cell>
          <cell r="AB124" t="str">
            <v>STIVEN</v>
          </cell>
          <cell r="AC124" t="str">
            <v>ATOY</v>
          </cell>
          <cell r="AD124" t="str">
            <v>PAZ</v>
          </cell>
          <cell r="AE124" t="str">
            <v>NO</v>
          </cell>
          <cell r="AF124" t="str">
            <v>6 NO CONSTITUYÓ GARANTÍAS</v>
          </cell>
          <cell r="AG124" t="str">
            <v>N-A</v>
          </cell>
          <cell r="AH124" t="str">
            <v>N-A</v>
          </cell>
          <cell r="AK124" t="str">
            <v>GLORIA TERESITA SERNA ALZATE</v>
          </cell>
          <cell r="AL124" t="str">
            <v>PNN FARALLONES DE CALI</v>
          </cell>
          <cell r="AM124" t="str">
            <v>2 SUPERVISOR</v>
          </cell>
          <cell r="AN124" t="str">
            <v>3 CÉDULA DE CIUDADANÍA</v>
          </cell>
          <cell r="AO124">
            <v>29120620</v>
          </cell>
          <cell r="AP124" t="str">
            <v>MARIA JULIANA CERON</v>
          </cell>
          <cell r="AQ124">
            <v>329</v>
          </cell>
          <cell r="AZ124" t="str">
            <v>N/A</v>
          </cell>
          <cell r="BA124">
            <v>46038</v>
          </cell>
          <cell r="BB124">
            <v>46370</v>
          </cell>
          <cell r="BL124" t="str">
            <v>2026753501900048E</v>
          </cell>
          <cell r="BM124">
            <v>41475933</v>
          </cell>
          <cell r="BN124" t="str">
            <v>WENDY ISABEL DAVID</v>
          </cell>
          <cell r="BO124" t="str">
            <v xml:space="preserve">https://community.secop.gov.co/Public/Tendering/ContractNoticePhases/View?PPI=CO1.PPI.44832124&amp;isFromPublicArea=True&amp;isModal=False </v>
          </cell>
          <cell r="BP124" t="str">
            <v>VIGENTE</v>
          </cell>
          <cell r="BR124" t="str">
            <v xml:space="preserve">https://community.secop.gov.co/Public/Tendering/ContractDetailView/Index?UniqueIdentifier=CO1.PCCNTR.8920803 </v>
          </cell>
          <cell r="BS124" t="str">
            <v>JAVIER.ATOY</v>
          </cell>
          <cell r="BT124" t="str">
            <v>@parquesnacionales.gov.co</v>
          </cell>
          <cell r="BU124" t="str">
            <v>stivenatoy20@gmail.com</v>
          </cell>
          <cell r="BV124" t="str">
            <v>TECNOLOGO</v>
          </cell>
          <cell r="CB124">
            <v>1891000</v>
          </cell>
          <cell r="CC124">
            <v>3782000</v>
          </cell>
          <cell r="CD124">
            <v>3782000</v>
          </cell>
          <cell r="CE124">
            <v>3782000</v>
          </cell>
          <cell r="CF124">
            <v>3782000</v>
          </cell>
          <cell r="CG124">
            <v>3782000</v>
          </cell>
          <cell r="CH124">
            <v>3782000</v>
          </cell>
          <cell r="CI124">
            <v>3782000</v>
          </cell>
          <cell r="CJ124">
            <v>3782000</v>
          </cell>
          <cell r="CK124">
            <v>3782000</v>
          </cell>
          <cell r="CL124">
            <v>3782000</v>
          </cell>
          <cell r="CM124">
            <v>1764933</v>
          </cell>
          <cell r="CN124">
            <v>0</v>
          </cell>
        </row>
        <row r="125">
          <cell r="A125" t="str">
            <v>CD-DTPA-123-2026</v>
          </cell>
          <cell r="B125" t="str">
            <v>1 FONAM</v>
          </cell>
          <cell r="C125" t="str">
            <v>CPS-DTPA-123-2026</v>
          </cell>
          <cell r="D125" t="str">
            <v>JOSE MARCELIANO VALLEJO ORDOÑEZ</v>
          </cell>
          <cell r="E125">
            <v>46038</v>
          </cell>
          <cell r="F125" t="str">
            <v>DP00-3202032-1-033Prestar servicios profesionales con plena autonomía técnica y administrativa en la Dirección Territorial Pacífico para el desarrollo de las acciones de implementación del proceso sancionatorio de Autoridad Ambiental, en el marco de la conservación de la diversidad biológica de las áreas protegidas del SINAP nacional</v>
          </cell>
          <cell r="G125" t="str">
            <v>PROFESIONAL</v>
          </cell>
          <cell r="H125" t="str">
            <v>2 CONTRATACIÓN DIRECTA</v>
          </cell>
          <cell r="I125" t="str">
            <v>14 PRESTACIÓN DE SERVICIOS</v>
          </cell>
          <cell r="J125" t="str">
            <v>N/A</v>
          </cell>
          <cell r="K125">
            <v>80111600</v>
          </cell>
          <cell r="L125">
            <v>1426</v>
          </cell>
          <cell r="M125">
            <v>4626</v>
          </cell>
          <cell r="N125">
            <v>46038</v>
          </cell>
          <cell r="O125">
            <v>6539000</v>
          </cell>
          <cell r="P125">
            <v>43375367</v>
          </cell>
          <cell r="Q125" t="str">
            <v>CUARENTA Y TRES MILLONES TRESCIENTOS SETENTA Y CINCO MIL TRESCIENTOS SESENTA Y SIETE PESOS M/CTE</v>
          </cell>
          <cell r="R125" t="str">
            <v>1 PERSONA NATURAL</v>
          </cell>
          <cell r="S125" t="str">
            <v>3 CÉDULA DE CIUDADANÍA</v>
          </cell>
          <cell r="T125">
            <v>76309208</v>
          </cell>
          <cell r="U125">
            <v>1</v>
          </cell>
          <cell r="W125" t="str">
            <v>11 NO SE DILIGENCIA INFORMACIÓN PARA ESTE FORMULARIO EN ESTE PERÍODO DE REPORTE</v>
          </cell>
          <cell r="X125" t="str">
            <v>MASCULINO</v>
          </cell>
          <cell r="Y125" t="str">
            <v>Cauca</v>
          </cell>
          <cell r="Z125" t="str">
            <v>Popayan</v>
          </cell>
          <cell r="AA125" t="str">
            <v>JOSE</v>
          </cell>
          <cell r="AB125" t="str">
            <v>MARCELIANO</v>
          </cell>
          <cell r="AC125" t="str">
            <v>VALLEJO</v>
          </cell>
          <cell r="AD125" t="str">
            <v>ORDOÑEZ</v>
          </cell>
          <cell r="AE125" t="str">
            <v>SI</v>
          </cell>
          <cell r="AF125" t="str">
            <v>1 PÓLIZA</v>
          </cell>
          <cell r="AG125" t="str">
            <v>12 SEGUROS DEL ESTADO</v>
          </cell>
          <cell r="AH125" t="str">
            <v>2 CUMPLIMIENTO</v>
          </cell>
          <cell r="AI125">
            <v>46038</v>
          </cell>
          <cell r="AJ125" t="str">
            <v>40-44-101065100</v>
          </cell>
          <cell r="AK125" t="str">
            <v>GLORIA TERESITA SERNA ALZATE</v>
          </cell>
          <cell r="AL125" t="str">
            <v>DTPA</v>
          </cell>
          <cell r="AM125" t="str">
            <v>2 SUPERVISOR</v>
          </cell>
          <cell r="AN125" t="str">
            <v>3 CÉDULA DE CIUDADANÍA</v>
          </cell>
          <cell r="AO125">
            <v>25292225</v>
          </cell>
          <cell r="AP125" t="str">
            <v>CAROL JOHANNA ORTEGA SANCHEZ</v>
          </cell>
          <cell r="AQ125">
            <v>199</v>
          </cell>
          <cell r="AZ125">
            <v>46038</v>
          </cell>
          <cell r="BA125">
            <v>46038</v>
          </cell>
          <cell r="BB125">
            <v>46238</v>
          </cell>
          <cell r="BL125" t="str">
            <v>2026753501900049E</v>
          </cell>
          <cell r="BM125">
            <v>43375367</v>
          </cell>
          <cell r="BN125" t="str">
            <v>DIANA PATRICIA GUERRERO</v>
          </cell>
          <cell r="BO125" t="str">
            <v xml:space="preserve">https://community.secop.gov.co/Public/Tendering/ContractNoticePhases/View?PPI=CO1.PPI.44836343&amp;isFromPublicArea=True&amp;isModal=False </v>
          </cell>
          <cell r="BP125" t="str">
            <v>VIGENTE</v>
          </cell>
          <cell r="BR125" t="str">
            <v xml:space="preserve">https://community.secop.gov.co/Public/Tendering/ContractDetailView/Index?UniqueIdentifier=CO1.PCCNTR.8919715 </v>
          </cell>
          <cell r="BS125" t="str">
            <v>JOSE.VALLEJO</v>
          </cell>
          <cell r="BT125" t="str">
            <v>@parquesnacionales.gov.co</v>
          </cell>
          <cell r="BU125" t="str">
            <v>juridica.vallejo@gmail.com</v>
          </cell>
          <cell r="BV125" t="str">
            <v>PROFESIONAL</v>
          </cell>
          <cell r="CB125">
            <v>3269500</v>
          </cell>
          <cell r="CC125">
            <v>6539000</v>
          </cell>
          <cell r="CD125">
            <v>6539000</v>
          </cell>
          <cell r="CE125">
            <v>6539000</v>
          </cell>
          <cell r="CF125">
            <v>6539000</v>
          </cell>
          <cell r="CG125">
            <v>6539000</v>
          </cell>
          <cell r="CH125">
            <v>6539000</v>
          </cell>
          <cell r="CI125">
            <v>871867</v>
          </cell>
          <cell r="CN125">
            <v>0</v>
          </cell>
        </row>
        <row r="126">
          <cell r="A126" t="str">
            <v>CD-DTPA-124-2026</v>
          </cell>
          <cell r="B126" t="str">
            <v>2 NACION</v>
          </cell>
          <cell r="C126" t="str">
            <v>CPS-DTPA-124-2026</v>
          </cell>
          <cell r="D126" t="str">
            <v>LUIS FELIPE TORRES</v>
          </cell>
          <cell r="E126">
            <v>46038</v>
          </cell>
          <cell r="F126" t="str">
            <v>DP07-3202032-1-001 - Prestar servicios profesionales, con plena autonomía técnica y administrativa, en el Parque Nacional Natural Munchique, orientados a la consolidación, revisión, análisis y reporte de información resultante de la gestión de PVC, así como a la ejecución de otras actividades necesarias para apoyar la gestión del AP en el marco de la conservación de diversidad biológica de las AP del SINAP nacional.</v>
          </cell>
          <cell r="G126" t="str">
            <v>PROFESIONAL</v>
          </cell>
          <cell r="H126" t="str">
            <v>2 CONTRATACIÓN DIRECTA</v>
          </cell>
          <cell r="I126" t="str">
            <v>14 PRESTACIÓN DE SERVICIOS</v>
          </cell>
          <cell r="J126" t="str">
            <v>N/A</v>
          </cell>
          <cell r="K126">
            <v>80111600</v>
          </cell>
          <cell r="L126">
            <v>426</v>
          </cell>
          <cell r="M126">
            <v>9026</v>
          </cell>
          <cell r="N126">
            <v>46038</v>
          </cell>
          <cell r="O126">
            <v>4327000</v>
          </cell>
          <cell r="P126">
            <v>47452767</v>
          </cell>
          <cell r="Q126" t="str">
            <v>CUARENTA Y SIETE MILLONES CUATROCIENTOS CINCUENTA Y DOS MIL SETECIENTOS SESENTA Y SIETE PESOS M/CTE</v>
          </cell>
          <cell r="R126" t="str">
            <v>1 PERSONA NATURAL</v>
          </cell>
          <cell r="S126" t="str">
            <v>3 CÉDULA DE CIUDADANÍA</v>
          </cell>
          <cell r="T126">
            <v>1061796248</v>
          </cell>
          <cell r="U126">
            <v>8</v>
          </cell>
          <cell r="W126" t="str">
            <v>11 NO SE DILIGENCIA INFORMACIÓN PARA ESTE FORMULARIO EN ESTE PERÍODO DE REPORTE</v>
          </cell>
          <cell r="X126" t="str">
            <v>MASCULINO</v>
          </cell>
          <cell r="Y126" t="str">
            <v>Cauca</v>
          </cell>
          <cell r="Z126" t="str">
            <v>Popayan</v>
          </cell>
          <cell r="AA126" t="str">
            <v>LUIS</v>
          </cell>
          <cell r="AB126" t="str">
            <v>FELIPE</v>
          </cell>
          <cell r="AC126" t="str">
            <v>TORRES</v>
          </cell>
          <cell r="AE126" t="str">
            <v>SI</v>
          </cell>
          <cell r="AF126" t="str">
            <v>1 PÓLIZA</v>
          </cell>
          <cell r="AG126" t="str">
            <v>12 SEGUROS DEL ESTADO</v>
          </cell>
          <cell r="AH126" t="str">
            <v>2 CUMPLIMIENTO</v>
          </cell>
          <cell r="AI126">
            <v>46038</v>
          </cell>
          <cell r="AJ126" t="str">
            <v>45-46-101034790</v>
          </cell>
          <cell r="AK126" t="str">
            <v>GLORIA TERESITA SERNA ALZATE</v>
          </cell>
          <cell r="AL126" t="str">
            <v>PNN MUNCHIQUE</v>
          </cell>
          <cell r="AM126" t="str">
            <v>2 SUPERVISOR</v>
          </cell>
          <cell r="AN126" t="str">
            <v>3 CÉDULA DE CIUDADANÍA</v>
          </cell>
          <cell r="AO126">
            <v>16738049</v>
          </cell>
          <cell r="AP126" t="str">
            <v>JAIME ALBERTO CELIS PERDOMO</v>
          </cell>
          <cell r="AQ126">
            <v>329</v>
          </cell>
          <cell r="AZ126">
            <v>46041</v>
          </cell>
          <cell r="BA126">
            <v>46038</v>
          </cell>
          <cell r="BB126">
            <v>46370</v>
          </cell>
          <cell r="BL126" t="str">
            <v>2026753501000075E</v>
          </cell>
          <cell r="BM126">
            <v>47452767</v>
          </cell>
          <cell r="BN126" t="str">
            <v>STEPHANIE ANDREA RODRÍGUEZ VALENCIA</v>
          </cell>
          <cell r="BO126" t="str">
            <v xml:space="preserve">https://community.secop.gov.co/Public/Tendering/ContractNoticePhases/View?PPI=CO1.PPI.44836570&amp;isFromPublicArea=True&amp;isModal=False </v>
          </cell>
          <cell r="BP126" t="str">
            <v>VIGENTE</v>
          </cell>
          <cell r="BR126" t="str">
            <v xml:space="preserve">https://community.secop.gov.co/Public/Tendering/ContractDetailView/Index?UniqueIdentifier=CO1.PCCNTR.8919850 </v>
          </cell>
          <cell r="BS126" t="str">
            <v>FELIPE.TORRES</v>
          </cell>
          <cell r="BT126" t="str">
            <v>@parquesnacionales.gov.co</v>
          </cell>
          <cell r="BU126" t="str">
            <v>feliperma15@gmail.com</v>
          </cell>
          <cell r="BV126" t="str">
            <v>PROFESIONAL</v>
          </cell>
          <cell r="CB126">
            <v>2163500</v>
          </cell>
          <cell r="CC126">
            <v>4327000</v>
          </cell>
          <cell r="CD126">
            <v>4327000</v>
          </cell>
          <cell r="CE126">
            <v>4327000</v>
          </cell>
          <cell r="CF126">
            <v>4327000</v>
          </cell>
          <cell r="CG126">
            <v>4327000</v>
          </cell>
          <cell r="CH126">
            <v>4327000</v>
          </cell>
          <cell r="CI126">
            <v>4327000</v>
          </cell>
          <cell r="CJ126">
            <v>4327000</v>
          </cell>
          <cell r="CK126">
            <v>4327000</v>
          </cell>
          <cell r="CL126">
            <v>4327000</v>
          </cell>
          <cell r="CM126">
            <v>2019267</v>
          </cell>
          <cell r="CN126">
            <v>0</v>
          </cell>
        </row>
        <row r="127">
          <cell r="A127" t="str">
            <v>CD-DTPA-125-2026</v>
          </cell>
          <cell r="B127" t="str">
            <v>1 FONAM</v>
          </cell>
          <cell r="C127" t="str">
            <v>CPS-DTPA-125-2026</v>
          </cell>
          <cell r="D127" t="str">
            <v>JUAN SEBASTIAN PAZ SEPULVEDA</v>
          </cell>
          <cell r="E127">
            <v>46038</v>
          </cell>
          <cell r="F127" t="str">
            <v>DP00-3202032-1-056 Prestar servicios profesionales con plena autonomia tecnica y administrativa en la Dirección Territorial Pacífico y sus areas protegidas, en el desarrollo de las acciones de implementacion del proceso sancionatorio de Autoridad Ambiental, en el marco de la conservaciionde la diversidad biologica de las areas protegidas del SINAP nacional.</v>
          </cell>
          <cell r="G127" t="str">
            <v>PROFESIONAL</v>
          </cell>
          <cell r="H127" t="str">
            <v>2 CONTRATACIÓN DIRECTA</v>
          </cell>
          <cell r="I127" t="str">
            <v>14 PRESTACIÓN DE SERVICIOS</v>
          </cell>
          <cell r="J127" t="str">
            <v>N/A</v>
          </cell>
          <cell r="K127">
            <v>80111600</v>
          </cell>
          <cell r="L127">
            <v>1426</v>
          </cell>
          <cell r="M127">
            <v>6126</v>
          </cell>
          <cell r="N127">
            <v>46038</v>
          </cell>
          <cell r="O127">
            <v>4760000</v>
          </cell>
          <cell r="P127">
            <v>28560000</v>
          </cell>
          <cell r="Q127" t="str">
            <v>VEINTIOCHO MILLONES QUINIENTOS SESENTA MIL PESOS M/CTE</v>
          </cell>
          <cell r="R127" t="str">
            <v>1 PERSONA NATURAL</v>
          </cell>
          <cell r="S127" t="str">
            <v>3 CÉDULA DE CIUDADANÍA</v>
          </cell>
          <cell r="T127">
            <v>1144071002</v>
          </cell>
          <cell r="U127">
            <v>2</v>
          </cell>
          <cell r="W127" t="str">
            <v>11 NO SE DILIGENCIA INFORMACIÓN PARA ESTE FORMULARIO EN ESTE PERÍODO DE REPORTE</v>
          </cell>
          <cell r="X127" t="str">
            <v>MASCULINO</v>
          </cell>
          <cell r="Y127" t="str">
            <v>Valle del Cauca</v>
          </cell>
          <cell r="Z127" t="str">
            <v>Santiago de Cali</v>
          </cell>
          <cell r="AA127" t="str">
            <v>JUAN</v>
          </cell>
          <cell r="AB127" t="str">
            <v>SEBASTIAN</v>
          </cell>
          <cell r="AC127" t="str">
            <v>PAZ</v>
          </cell>
          <cell r="AD127" t="str">
            <v>SEPULVEDA</v>
          </cell>
          <cell r="AE127" t="str">
            <v>SI</v>
          </cell>
          <cell r="AF127" t="str">
            <v>1 PÓLIZA</v>
          </cell>
          <cell r="AG127" t="str">
            <v>12 SEGUROS DEL ESTADO</v>
          </cell>
          <cell r="AH127" t="str">
            <v>2 CUMPLIMIENTO</v>
          </cell>
          <cell r="AI127">
            <v>46038</v>
          </cell>
          <cell r="AJ127" t="str">
            <v>45-46-101034825</v>
          </cell>
          <cell r="AK127" t="str">
            <v>GLORIA TERESITA SERNA ALZATE</v>
          </cell>
          <cell r="AL127" t="str">
            <v>DTPA</v>
          </cell>
          <cell r="AM127" t="str">
            <v>2 SUPERVISOR</v>
          </cell>
          <cell r="AN127" t="str">
            <v>3 CÉDULA DE CIUDADANÍA</v>
          </cell>
          <cell r="AO127">
            <v>25292225</v>
          </cell>
          <cell r="AP127" t="str">
            <v>CAROL JOHANNA ORTEGA SANCHEZ</v>
          </cell>
          <cell r="AQ127">
            <v>180</v>
          </cell>
          <cell r="AZ127">
            <v>46038</v>
          </cell>
          <cell r="BA127">
            <v>46038</v>
          </cell>
          <cell r="BB127">
            <v>46371</v>
          </cell>
          <cell r="BL127" t="str">
            <v>2026753501900050E</v>
          </cell>
          <cell r="BM127">
            <v>28560000</v>
          </cell>
          <cell r="BN127" t="str">
            <v>MARGARITA E VICTORIA ACOSTA</v>
          </cell>
          <cell r="BO127" t="str">
            <v xml:space="preserve">https://community.secop.gov.co/Public/Tendering/ContractNoticePhases/View?PPI=CO1.PPI.44836770&amp;isFromPublicArea=True&amp;isModal=False </v>
          </cell>
          <cell r="BP127" t="str">
            <v>VIGENTE</v>
          </cell>
          <cell r="BR127" t="str">
            <v xml:space="preserve">https://community.secop.gov.co/Public/Tendering/ContractDetailView/Index?UniqueIdentifier=CO1.PCCNTR.8927088 </v>
          </cell>
          <cell r="BS127" t="str">
            <v>JUAN.PAZ</v>
          </cell>
          <cell r="BT127" t="str">
            <v>@parquesnacionales.gov.co</v>
          </cell>
          <cell r="BU127" t="str">
            <v>juridica.dtpa@parquesnacionales.gov.co</v>
          </cell>
          <cell r="BV127" t="str">
            <v>PROFESIONAL</v>
          </cell>
          <cell r="CB127">
            <v>2380000</v>
          </cell>
          <cell r="CC127">
            <v>4760000</v>
          </cell>
          <cell r="CD127">
            <v>4760000</v>
          </cell>
          <cell r="CE127">
            <v>4760000</v>
          </cell>
          <cell r="CF127">
            <v>4760000</v>
          </cell>
          <cell r="CG127">
            <v>4760000</v>
          </cell>
          <cell r="CH127">
            <v>2380000</v>
          </cell>
          <cell r="CN127">
            <v>0</v>
          </cell>
        </row>
        <row r="128">
          <cell r="A128" t="str">
            <v>CD-DTPA-126-2026</v>
          </cell>
          <cell r="B128" t="str">
            <v>2 NACION</v>
          </cell>
          <cell r="C128" t="str">
            <v>CPS-DTPA-126-2026</v>
          </cell>
          <cell r="D128" t="str">
            <v>WILNER PERLAZA ORTIZ</v>
          </cell>
          <cell r="E128">
            <v>46038</v>
          </cell>
          <cell r="F128" t="str">
            <v>DP07-3202008-10-010 - Prestar servicios de apoyo a la gestión con plena autonomía técnica y administrativa en el PNN Munchique, mediante la ejecución de actividades necesarias para la implementación de las Estrategias Especiales de Manejo en el Consejo Comunitario Playón del Sigüí, en el marco de a la conservación de diversidad biológica de las áreas protegidas del SINAP nacional.</v>
          </cell>
          <cell r="G128" t="str">
            <v>APOYO A LA GESTIÓN</v>
          </cell>
          <cell r="H128" t="str">
            <v>2 CONTRATACIÓN DIRECTA</v>
          </cell>
          <cell r="I128" t="str">
            <v>14 PRESTACIÓN DE SERVICIOS</v>
          </cell>
          <cell r="J128" t="str">
            <v>N/A</v>
          </cell>
          <cell r="K128">
            <v>80111600</v>
          </cell>
          <cell r="L128">
            <v>426</v>
          </cell>
          <cell r="M128">
            <v>8726</v>
          </cell>
          <cell r="N128">
            <v>46038</v>
          </cell>
          <cell r="O128">
            <v>3037000</v>
          </cell>
          <cell r="P128">
            <v>27231767</v>
          </cell>
          <cell r="Q128" t="str">
            <v>VEINTISIETE MILLONES DOSCIENTOS TREINTA Y UN MIL SETECIENTOS SESENTA Y SIETE PESOS M/CTE</v>
          </cell>
          <cell r="R128" t="str">
            <v>1 PERSONA NATURAL</v>
          </cell>
          <cell r="S128" t="str">
            <v>3 CÉDULA DE CIUDADANÍA</v>
          </cell>
          <cell r="T128">
            <v>1059046762</v>
          </cell>
          <cell r="U128">
            <v>8</v>
          </cell>
          <cell r="W128" t="str">
            <v>11 NO SE DILIGENCIA INFORMACIÓN PARA ESTE FORMULARIO EN ESTE PERÍODO DE REPORTE</v>
          </cell>
          <cell r="X128" t="str">
            <v>MASCULINO</v>
          </cell>
          <cell r="Y128" t="str">
            <v>Cauca</v>
          </cell>
          <cell r="Z128" t="str">
            <v>Lopez (Micay)</v>
          </cell>
          <cell r="AA128" t="str">
            <v>WILNER</v>
          </cell>
          <cell r="AC128" t="str">
            <v>PERLAZA</v>
          </cell>
          <cell r="AD128" t="str">
            <v>ORTIZ</v>
          </cell>
          <cell r="AE128" t="str">
            <v>NO</v>
          </cell>
          <cell r="AF128" t="str">
            <v>6 NO CONSTITUYÓ GARANTÍAS</v>
          </cell>
          <cell r="AG128" t="str">
            <v>N-A</v>
          </cell>
          <cell r="AH128" t="str">
            <v>N-A</v>
          </cell>
          <cell r="AK128" t="str">
            <v>GLORIA TERESITA SERNA ALZATE</v>
          </cell>
          <cell r="AL128" t="str">
            <v>PNN MUNCHIQUE</v>
          </cell>
          <cell r="AM128" t="str">
            <v>2 SUPERVISOR</v>
          </cell>
          <cell r="AN128" t="str">
            <v>3 CÉDULA DE CIUDADANÍA</v>
          </cell>
          <cell r="AO128">
            <v>16738049</v>
          </cell>
          <cell r="AP128" t="str">
            <v>JAIME ALBERTO CELIS PERDOMO</v>
          </cell>
          <cell r="AQ128">
            <v>269</v>
          </cell>
          <cell r="AZ128" t="str">
            <v>N/A</v>
          </cell>
          <cell r="BA128">
            <v>46038</v>
          </cell>
          <cell r="BB128">
            <v>46309</v>
          </cell>
          <cell r="BL128" t="str">
            <v>2026753501000076E</v>
          </cell>
          <cell r="BM128">
            <v>27231767</v>
          </cell>
          <cell r="BN128" t="str">
            <v>STEPHANIE ANDREA RODRÍGUEZ VALENCIA</v>
          </cell>
          <cell r="BO128" t="str">
            <v xml:space="preserve">https://community.secop.gov.co/Public/Tendering/ContractNoticePhases/View?PPI=CO1.PPI.44839677&amp;isFromPublicArea=True&amp;isModal=False </v>
          </cell>
          <cell r="BP128" t="str">
            <v>VIGENTE</v>
          </cell>
          <cell r="BR128" t="str">
            <v xml:space="preserve">https://community.secop.gov.co/Public/Tendering/ContractDetailView/Index?UniqueIdentifier=CO1.PCCNTR.8921045 </v>
          </cell>
          <cell r="BS128" t="str">
            <v>WILNER.PERLAZA</v>
          </cell>
          <cell r="BT128" t="str">
            <v>@parquesnacionales.gov.co</v>
          </cell>
          <cell r="BU128" t="str">
            <v>wilnerperlaza12@gmail.com</v>
          </cell>
          <cell r="BV128" t="str">
            <v>OPERARIO</v>
          </cell>
          <cell r="CB128">
            <v>1518500</v>
          </cell>
          <cell r="CC128">
            <v>3037000</v>
          </cell>
          <cell r="CD128">
            <v>3037000</v>
          </cell>
          <cell r="CE128">
            <v>3037000</v>
          </cell>
          <cell r="CF128">
            <v>3037000</v>
          </cell>
          <cell r="CG128">
            <v>3037000</v>
          </cell>
          <cell r="CH128">
            <v>3037000</v>
          </cell>
          <cell r="CI128">
            <v>3037000</v>
          </cell>
          <cell r="CJ128">
            <v>3037000</v>
          </cell>
          <cell r="CK128">
            <v>1417267</v>
          </cell>
          <cell r="CN128">
            <v>0</v>
          </cell>
        </row>
        <row r="129">
          <cell r="A129" t="str">
            <v>CD-DTPA-127-2026</v>
          </cell>
          <cell r="B129" t="str">
            <v>1 FONAM</v>
          </cell>
          <cell r="C129" t="str">
            <v>CPS-DTPA-127-2026</v>
          </cell>
          <cell r="D129" t="str">
            <v>HUVER ARLEY PECHENE HUILA</v>
          </cell>
          <cell r="E129">
            <v>46038</v>
          </cell>
          <cell r="F129" t="str">
            <v>DP07-3202008-9-012 Prestar servicios de apoyo a la gestión con plena autonomía técnica y administrativa, ejecutando actividades operativas en el Pnn Munchique en la estrategia de monitoreo e investigación, en el marco de conservación de diversidad biológica de las áreas protegidas del SINAP nacional.</v>
          </cell>
          <cell r="G129" t="str">
            <v>APOYO A LA GESTIÓN</v>
          </cell>
          <cell r="H129" t="str">
            <v>2 CONTRATACIÓN DIRECTA</v>
          </cell>
          <cell r="I129" t="str">
            <v>14 PRESTACIÓN DE SERVICIOS</v>
          </cell>
          <cell r="J129" t="str">
            <v>N/A</v>
          </cell>
          <cell r="K129">
            <v>80111600</v>
          </cell>
          <cell r="L129">
            <v>1926</v>
          </cell>
          <cell r="M129">
            <v>4526</v>
          </cell>
          <cell r="N129">
            <v>46038</v>
          </cell>
          <cell r="O129">
            <v>2339000</v>
          </cell>
          <cell r="P129">
            <v>20739133</v>
          </cell>
          <cell r="Q129" t="str">
            <v>VEINTE MILLONES SETECIENTOS TREINTA Y NUEVE MIL CIENTO TREINTA Y TRES PESOS M/CTE</v>
          </cell>
          <cell r="R129" t="str">
            <v>1 PERSONA NATURAL</v>
          </cell>
          <cell r="S129" t="str">
            <v>3 CÉDULA DE CIUDADANÍA</v>
          </cell>
          <cell r="T129">
            <v>4721834</v>
          </cell>
          <cell r="U129">
            <v>4</v>
          </cell>
          <cell r="W129" t="str">
            <v>11 NO SE DILIGENCIA INFORMACIÓN PARA ESTE FORMULARIO EN ESTE PERÍODO DE REPORTE</v>
          </cell>
          <cell r="X129" t="str">
            <v>MASCULINO</v>
          </cell>
          <cell r="Y129" t="str">
            <v>Cauca</v>
          </cell>
          <cell r="Z129" t="str">
            <v>Morales</v>
          </cell>
          <cell r="AA129" t="str">
            <v>HUVER</v>
          </cell>
          <cell r="AB129" t="str">
            <v>ARLEY</v>
          </cell>
          <cell r="AC129" t="str">
            <v>PECHENE</v>
          </cell>
          <cell r="AD129" t="str">
            <v>HUILA</v>
          </cell>
          <cell r="AE129" t="str">
            <v>NO</v>
          </cell>
          <cell r="AF129" t="str">
            <v>6 NO CONSTITUYÓ GARANTÍAS</v>
          </cell>
          <cell r="AG129" t="str">
            <v>N-A</v>
          </cell>
          <cell r="AH129" t="str">
            <v>N-A</v>
          </cell>
          <cell r="AK129" t="str">
            <v>GLORIA TERESITA SERNA ALZATE</v>
          </cell>
          <cell r="AL129" t="str">
            <v>PNN MUNCHIQUE</v>
          </cell>
          <cell r="AM129" t="str">
            <v>2 SUPERVISOR</v>
          </cell>
          <cell r="AN129" t="str">
            <v>3 CÉDULA DE CIUDADANÍA</v>
          </cell>
          <cell r="AO129">
            <v>16738049</v>
          </cell>
          <cell r="AP129" t="str">
            <v>JAIME ALBERTO CELIS PERDOMO</v>
          </cell>
          <cell r="AQ129">
            <v>266</v>
          </cell>
          <cell r="AZ129" t="str">
            <v>N/A</v>
          </cell>
          <cell r="BA129">
            <v>46038</v>
          </cell>
          <cell r="BB129">
            <v>46336</v>
          </cell>
          <cell r="BL129" t="str">
            <v>2026753501900051E</v>
          </cell>
          <cell r="BM129">
            <v>20739133</v>
          </cell>
          <cell r="BN129" t="str">
            <v>STEPHANIE ANDREA RODRÍGUEZ VALENCIA</v>
          </cell>
          <cell r="BO129" t="str">
            <v xml:space="preserve">https://community.secop.gov.co/Public/Tendering/ContractNoticePhases/View?PPI=CO1.PPI.44845832&amp;isFromPublicArea=True&amp;isModal=False </v>
          </cell>
          <cell r="BP129" t="str">
            <v>VIGENTE</v>
          </cell>
          <cell r="BR129" t="str">
            <v xml:space="preserve">https://community.secop.gov.co/Public/Tendering/ContractDetailView/Index?UniqueIdentifier=CO1.PCCNTR.8923071 </v>
          </cell>
          <cell r="BS129" t="str">
            <v>HUVER.PECHENE</v>
          </cell>
          <cell r="BT129" t="str">
            <v>@parquesnacionales.gov.co</v>
          </cell>
          <cell r="BU129" t="str">
            <v>huilapechene@gmail.com</v>
          </cell>
          <cell r="BV129" t="str">
            <v>OPERARIO</v>
          </cell>
          <cell r="CB129">
            <v>1169500</v>
          </cell>
          <cell r="CC129">
            <v>2339000</v>
          </cell>
          <cell r="CD129">
            <v>2339000</v>
          </cell>
          <cell r="CE129">
            <v>2339000</v>
          </cell>
          <cell r="CF129">
            <v>2339000</v>
          </cell>
          <cell r="CG129">
            <v>2339000</v>
          </cell>
          <cell r="CH129">
            <v>2339000</v>
          </cell>
          <cell r="CI129">
            <v>2339000</v>
          </cell>
          <cell r="CJ129">
            <v>2339000</v>
          </cell>
          <cell r="CK129">
            <v>857633</v>
          </cell>
          <cell r="CN129">
            <v>0</v>
          </cell>
        </row>
        <row r="130">
          <cell r="A130" t="str">
            <v>CD-DTPA-128-2026</v>
          </cell>
          <cell r="B130" t="str">
            <v>2 NACION</v>
          </cell>
          <cell r="C130" t="str">
            <v>CPS-DTPA-128-2026</v>
          </cell>
          <cell r="D130" t="str">
            <v>DIEGO ANDRES MURILLO SANCLEMENTE</v>
          </cell>
          <cell r="E130">
            <v>46038</v>
          </cell>
          <cell r="F130" t="str">
            <v>DP10-3202032-1-002 Prestar servicio de apoyo a la gestión, con plena autonomía técnica y administrativa, en el PNN Utría, para realizar los recorridos de prevención, vigilancia y control en el marco de la conservación de la diversidad biológica de las áreas protegidas del SINAP a nivel nacional</v>
          </cell>
          <cell r="G130" t="str">
            <v>APOYO A LA GESTIÓN</v>
          </cell>
          <cell r="H130" t="str">
            <v>2 CONTRATACIÓN DIRECTA</v>
          </cell>
          <cell r="I130" t="str">
            <v>14 PRESTACIÓN DE SERVICIOS</v>
          </cell>
          <cell r="J130" t="str">
            <v>N/A</v>
          </cell>
          <cell r="K130">
            <v>80111600</v>
          </cell>
          <cell r="L130">
            <v>326</v>
          </cell>
          <cell r="M130">
            <v>8926</v>
          </cell>
          <cell r="N130">
            <v>46038</v>
          </cell>
          <cell r="O130">
            <v>2437000</v>
          </cell>
          <cell r="P130">
            <v>28025500</v>
          </cell>
          <cell r="Q130" t="str">
            <v>VEINTIOCHO MILLONES VEINTICINCO MIL QUINIENTOS PESOS M/CTE</v>
          </cell>
          <cell r="R130" t="str">
            <v>1 PERSONA NATURAL</v>
          </cell>
          <cell r="S130" t="str">
            <v>3 CÉDULA DE CIUDADANÍA</v>
          </cell>
          <cell r="T130">
            <v>1193581598</v>
          </cell>
          <cell r="U130">
            <v>6</v>
          </cell>
          <cell r="W130" t="str">
            <v>11 NO SE DILIGENCIA INFORMACIÓN PARA ESTE FORMULARIO EN ESTE PERÍODO DE REPORTE</v>
          </cell>
          <cell r="X130" t="str">
            <v>MASCULINO</v>
          </cell>
          <cell r="Y130" t="str">
            <v>Chocó</v>
          </cell>
          <cell r="Z130" t="str">
            <v>Bahía Solano</v>
          </cell>
          <cell r="AA130" t="str">
            <v>DIEGO</v>
          </cell>
          <cell r="AB130" t="str">
            <v>ANDRÉS</v>
          </cell>
          <cell r="AC130" t="str">
            <v>MURILLO</v>
          </cell>
          <cell r="AD130" t="str">
            <v>SANCLEMENTE</v>
          </cell>
          <cell r="AE130" t="str">
            <v>NO</v>
          </cell>
          <cell r="AF130" t="str">
            <v>6 NO CONSTITUYÓ GARANTÍAS</v>
          </cell>
          <cell r="AG130" t="str">
            <v>N-A</v>
          </cell>
          <cell r="AH130" t="str">
            <v>N-A</v>
          </cell>
          <cell r="AK130" t="str">
            <v>GLORIA TERESITA SERNA ALZATE</v>
          </cell>
          <cell r="AL130" t="str">
            <v>PNN UTRÍA</v>
          </cell>
          <cell r="AM130" t="str">
            <v>2 SUPERVISOR</v>
          </cell>
          <cell r="AN130" t="str">
            <v>3 CÉDULA DE CIUDADANÍA</v>
          </cell>
          <cell r="AO130">
            <v>66848955</v>
          </cell>
          <cell r="AP130" t="str">
            <v>MARIA XIMENA ZORRILLA A.</v>
          </cell>
          <cell r="AQ130">
            <v>345</v>
          </cell>
          <cell r="AZ130" t="str">
            <v>N/A</v>
          </cell>
          <cell r="BA130">
            <v>46038</v>
          </cell>
          <cell r="BB130">
            <v>46387</v>
          </cell>
          <cell r="BL130" t="str">
            <v>2026753501000077E</v>
          </cell>
          <cell r="BM130">
            <v>28025500</v>
          </cell>
          <cell r="BN130" t="str">
            <v>JULIANA ISABEL MONTES ROMERO</v>
          </cell>
          <cell r="BO130" t="str">
            <v xml:space="preserve">https://community.secop.gov.co/Public/Tendering/ContractNoticePhases/View?PPI=CO1.PPI.44843211&amp;isFromPublicArea=True&amp;isModal=False </v>
          </cell>
          <cell r="BP130" t="str">
            <v>VIGENTE</v>
          </cell>
          <cell r="BR130" t="str">
            <v xml:space="preserve">https://community.secop.gov.co/Public/Tendering/ContractDetailView/Index?UniqueIdentifier=CO1.PCCNTR.8922716 </v>
          </cell>
          <cell r="BS130" t="str">
            <v>DIEGO.SANCLEMENTE</v>
          </cell>
          <cell r="BT130" t="str">
            <v>@parquesnacionales.gov.co</v>
          </cell>
          <cell r="BU130" t="str">
            <v>diegoandres199467@icloud.com</v>
          </cell>
          <cell r="BV130" t="str">
            <v>OPERARIO</v>
          </cell>
          <cell r="CB130">
            <v>1218500</v>
          </cell>
          <cell r="CC130">
            <v>2437000</v>
          </cell>
          <cell r="CD130">
            <v>2437000</v>
          </cell>
          <cell r="CE130">
            <v>2437000</v>
          </cell>
          <cell r="CF130">
            <v>2437000</v>
          </cell>
          <cell r="CG130">
            <v>2437000</v>
          </cell>
          <cell r="CH130">
            <v>2437000</v>
          </cell>
          <cell r="CI130">
            <v>2437000</v>
          </cell>
          <cell r="CJ130">
            <v>2437000</v>
          </cell>
          <cell r="CK130">
            <v>2437000</v>
          </cell>
          <cell r="CL130">
            <v>2437000</v>
          </cell>
          <cell r="CM130">
            <v>2437000</v>
          </cell>
          <cell r="CN130">
            <v>0</v>
          </cell>
        </row>
        <row r="131">
          <cell r="A131" t="str">
            <v>CD-DTPA-129-2026</v>
          </cell>
          <cell r="B131" t="str">
            <v>1 FONAM</v>
          </cell>
          <cell r="C131" t="str">
            <v>CPS-DTPA-129-2026</v>
          </cell>
          <cell r="D131" t="str">
            <v>NUBIA STELLA MOSQUERA QUILINDO</v>
          </cell>
          <cell r="E131">
            <v>46038</v>
          </cell>
          <cell r="F131" t="str">
            <v>DP04-3202008-15-007DP04-3202008-15-008 Prestar servicios profesionales con plena autonomía técnica y administrativa en el PNN Farallones de Cali para el desarrollo de actividades en los procesos de gestión precontractual, postcontractual y administrativos, con énfasis en los ecosistemas andinos y de páramo, en el marco de la conservación de la diversidad biológica de las Áreas Protegidas del SINAP Nacional.</v>
          </cell>
          <cell r="G131" t="str">
            <v>PROFESIONAL</v>
          </cell>
          <cell r="H131" t="str">
            <v>2 CONTRATACIÓN DIRECTA</v>
          </cell>
          <cell r="I131" t="str">
            <v>14 PRESTACIÓN DE SERVICIOS</v>
          </cell>
          <cell r="J131" t="str">
            <v>N/A</v>
          </cell>
          <cell r="K131">
            <v>80111600</v>
          </cell>
          <cell r="L131">
            <v>1226</v>
          </cell>
          <cell r="M131">
            <v>5026</v>
          </cell>
          <cell r="N131">
            <v>46038</v>
          </cell>
          <cell r="O131">
            <v>6539000</v>
          </cell>
          <cell r="P131">
            <v>75198500</v>
          </cell>
          <cell r="Q131" t="str">
            <v>SETENTA Y CINCO MILLONES CIENTO NOVENTA Y OCHO MIL QUINIENTOS PESOS M/CTE</v>
          </cell>
          <cell r="R131" t="str">
            <v>1 PERSONA NATURAL</v>
          </cell>
          <cell r="S131" t="str">
            <v>3 CÉDULA DE CIUDADANÍA</v>
          </cell>
          <cell r="T131">
            <v>52072983</v>
          </cell>
          <cell r="U131">
            <v>2</v>
          </cell>
          <cell r="W131" t="str">
            <v>11 NO SE DILIGENCIA INFORMACIÓN PARA ESTE FORMULARIO EN ESTE PERÍODO DE REPORTE</v>
          </cell>
          <cell r="X131" t="str">
            <v>FEMENINO</v>
          </cell>
          <cell r="Y131" t="str">
            <v>Cauca</v>
          </cell>
          <cell r="Z131" t="str">
            <v>Popayan</v>
          </cell>
          <cell r="AA131" t="str">
            <v>NUBIA</v>
          </cell>
          <cell r="AB131" t="str">
            <v>STELLA</v>
          </cell>
          <cell r="AC131" t="str">
            <v>MOSQUERA</v>
          </cell>
          <cell r="AD131" t="str">
            <v>QUILINDO</v>
          </cell>
          <cell r="AE131" t="str">
            <v>SI</v>
          </cell>
          <cell r="AF131" t="str">
            <v>1 PÓLIZA</v>
          </cell>
          <cell r="AG131" t="str">
            <v>12 SEGUROS DEL ESTADO</v>
          </cell>
          <cell r="AH131" t="str">
            <v>2 CUMPLIMIENTO</v>
          </cell>
          <cell r="AI131">
            <v>46038</v>
          </cell>
          <cell r="AJ131" t="str">
            <v>11-44-101275272</v>
          </cell>
          <cell r="AK131" t="str">
            <v>GLORIA TERESITA SERNA ALZATE</v>
          </cell>
          <cell r="AL131" t="str">
            <v>PNN FARALLONES DE CALI</v>
          </cell>
          <cell r="AM131" t="str">
            <v>2 SUPERVISOR</v>
          </cell>
          <cell r="AN131" t="str">
            <v>3 CÉDULA DE CIUDADANÍA</v>
          </cell>
          <cell r="AO131">
            <v>1017125021</v>
          </cell>
          <cell r="AP131" t="str">
            <v>CAROLINA RIVERA BUILES</v>
          </cell>
          <cell r="AQ131">
            <v>345</v>
          </cell>
          <cell r="AZ131">
            <v>46038</v>
          </cell>
          <cell r="BA131">
            <v>46038</v>
          </cell>
          <cell r="BB131">
            <v>46387</v>
          </cell>
          <cell r="BL131" t="str">
            <v>2026753501900052E</v>
          </cell>
          <cell r="BM131">
            <v>75198500</v>
          </cell>
          <cell r="BN131" t="str">
            <v>WENDY ISABEL DAVID</v>
          </cell>
          <cell r="BO131" t="str">
            <v xml:space="preserve">https://community.secop.gov.co/Public/Tendering/ContractNoticePhases/View?PPI=CO1.PPI.44850036&amp;isFromPublicArea=True&amp;isModal=False </v>
          </cell>
          <cell r="BP131" t="str">
            <v>VIGENTE</v>
          </cell>
          <cell r="BR131" t="str">
            <v xml:space="preserve">https://community.secop.gov.co/Public/Tendering/ContractDetailView/Index?UniqueIdentifier=CO1.PCCNTR.8926993 </v>
          </cell>
          <cell r="BS131" t="str">
            <v>STELLA.MOSQUERA</v>
          </cell>
          <cell r="BT131" t="str">
            <v>@parquesnacionales.gov.co</v>
          </cell>
          <cell r="BU131" t="str">
            <v>administrativo.farallones@parquesnacionales.gov.co</v>
          </cell>
          <cell r="BV131" t="str">
            <v>PROFESIONAL</v>
          </cell>
          <cell r="CB131">
            <v>3269500</v>
          </cell>
          <cell r="CC131">
            <v>6539000</v>
          </cell>
          <cell r="CD131">
            <v>6539000</v>
          </cell>
          <cell r="CE131">
            <v>6539000</v>
          </cell>
          <cell r="CF131">
            <v>6539000</v>
          </cell>
          <cell r="CG131">
            <v>6539000</v>
          </cell>
          <cell r="CH131">
            <v>6539000</v>
          </cell>
          <cell r="CI131">
            <v>6539000</v>
          </cell>
          <cell r="CJ131">
            <v>6539000</v>
          </cell>
          <cell r="CK131">
            <v>6539000</v>
          </cell>
          <cell r="CL131">
            <v>6539000</v>
          </cell>
          <cell r="CM131">
            <v>6539000</v>
          </cell>
          <cell r="CN131">
            <v>0</v>
          </cell>
        </row>
        <row r="132">
          <cell r="A132" t="str">
            <v>CD-DTPA-130-2026</v>
          </cell>
          <cell r="B132" t="str">
            <v>2 NACION</v>
          </cell>
          <cell r="C132" t="str">
            <v>CPS-DTPA-130-2026</v>
          </cell>
          <cell r="D132" t="str">
            <v xml:space="preserve">ISAUL TIGRE TABORDA </v>
          </cell>
          <cell r="E132">
            <v>46038</v>
          </cell>
          <cell r="F132" t="str">
            <v>DP01-3202008-9-005 - Prestar servicio de apoyo a la gestiion con plena autonomia tecnica y administrativa para el desarrollo de las actividades operativas de la estrategia de ecoturismo, en la gestion e implementacion del plan de ordenamiento ecoturistico en el DNMI Cabo Manglares en el marco de la conservacion de la diversidad biológica de las areas protegidas del SINAP.</v>
          </cell>
          <cell r="G132" t="str">
            <v>APOYO A LA GESTIÓN</v>
          </cell>
          <cell r="H132" t="str">
            <v>2 CONTRATACIÓN DIRECTA</v>
          </cell>
          <cell r="I132" t="str">
            <v>14 PRESTACIÓN DE SERVICIOS</v>
          </cell>
          <cell r="J132" t="str">
            <v>N/A</v>
          </cell>
          <cell r="K132">
            <v>80111600</v>
          </cell>
          <cell r="L132">
            <v>726</v>
          </cell>
          <cell r="M132">
            <v>8526</v>
          </cell>
          <cell r="N132">
            <v>46038</v>
          </cell>
          <cell r="O132">
            <v>2293000</v>
          </cell>
          <cell r="P132">
            <v>21401333</v>
          </cell>
          <cell r="Q132" t="str">
            <v>VEINTIÚN MILLONES CUATROCIENTOS UN MIL TRESCIENTOS TREINTA Y TRES PESOS M/CTE</v>
          </cell>
          <cell r="R132" t="str">
            <v>1 PERSONA NATURAL</v>
          </cell>
          <cell r="S132" t="str">
            <v>3 CÉDULA DE CIUDADANÍA</v>
          </cell>
          <cell r="T132">
            <v>1004611022</v>
          </cell>
          <cell r="U132">
            <v>1</v>
          </cell>
          <cell r="W132" t="str">
            <v>11 NO SE DILIGENCIA INFORMACIÓN PARA ESTE FORMULARIO EN ESTE PERÍODO DE REPORTE</v>
          </cell>
          <cell r="X132" t="str">
            <v>MASCULINO</v>
          </cell>
          <cell r="Y132" t="str">
            <v>Nariño</v>
          </cell>
          <cell r="Z132" t="str">
            <v>Tumaco</v>
          </cell>
          <cell r="AA132" t="str">
            <v>ISAUL</v>
          </cell>
          <cell r="AC132" t="str">
            <v>TIGRE</v>
          </cell>
          <cell r="AD132" t="str">
            <v>TABORDA</v>
          </cell>
          <cell r="AE132" t="str">
            <v>NO</v>
          </cell>
          <cell r="AF132" t="str">
            <v>6 NO CONSTITUYÓ GARANTÍAS</v>
          </cell>
          <cell r="AG132" t="str">
            <v>N-A</v>
          </cell>
          <cell r="AH132" t="str">
            <v>N-A</v>
          </cell>
          <cell r="AK132" t="str">
            <v>GLORIA TERESITA SERNA ALZATE</v>
          </cell>
          <cell r="AL132" t="str">
            <v>DNMI CABO MANGLARES</v>
          </cell>
          <cell r="AM132" t="str">
            <v>2 SUPERVISOR</v>
          </cell>
          <cell r="AN132" t="str">
            <v>3 CÉDULA DE CIUDADANÍA</v>
          </cell>
          <cell r="AO132">
            <v>1088973417</v>
          </cell>
          <cell r="AP132" t="str">
            <v>MIYER IVÁN CERÓN MUÑOZ</v>
          </cell>
          <cell r="AQ132">
            <v>280</v>
          </cell>
          <cell r="AZ132" t="str">
            <v>N/A</v>
          </cell>
          <cell r="BA132">
            <v>46038</v>
          </cell>
          <cell r="BB132">
            <v>46320</v>
          </cell>
          <cell r="BL132" t="str">
            <v>2026753501000078E</v>
          </cell>
          <cell r="BM132">
            <v>21401333</v>
          </cell>
          <cell r="BN132" t="str">
            <v>MARGARITA E VICTORIA ACOSTA</v>
          </cell>
          <cell r="BO132" t="str">
            <v xml:space="preserve">https://community.secop.gov.co/Public/Tendering/ContractNoticePhases/View?PPI=CO1.PPI.44846965&amp;isFromPublicArea=True&amp;isModal=False </v>
          </cell>
          <cell r="BP132" t="str">
            <v>VIGENTE</v>
          </cell>
          <cell r="BR132" t="str">
            <v xml:space="preserve">https://community.secop.gov.co/Public/Tendering/ContractDetailView/Index?UniqueIdentifier=CO1.PCCNTR.8925160 </v>
          </cell>
          <cell r="BS132" t="str">
            <v>ISAUL.TIGRE</v>
          </cell>
          <cell r="BT132" t="str">
            <v>@parquesnacionales.gov.co</v>
          </cell>
          <cell r="BU132" t="str">
            <v>killertaborda2711@gmail.com</v>
          </cell>
          <cell r="BV132" t="str">
            <v>OPERARIO</v>
          </cell>
          <cell r="CB132">
            <v>1146500</v>
          </cell>
          <cell r="CC132">
            <v>2293000</v>
          </cell>
          <cell r="CD132">
            <v>2293000</v>
          </cell>
          <cell r="CE132">
            <v>2293000</v>
          </cell>
          <cell r="CF132">
            <v>2293000</v>
          </cell>
          <cell r="CG132">
            <v>2293000</v>
          </cell>
          <cell r="CH132">
            <v>2293000</v>
          </cell>
          <cell r="CI132">
            <v>2293000</v>
          </cell>
          <cell r="CJ132">
            <v>2293000</v>
          </cell>
          <cell r="CK132">
            <v>1910833</v>
          </cell>
          <cell r="CN132">
            <v>0</v>
          </cell>
        </row>
        <row r="133">
          <cell r="A133" t="str">
            <v>CD-DTPA-131-2026</v>
          </cell>
          <cell r="B133" t="str">
            <v>1 FONAM</v>
          </cell>
          <cell r="C133" t="str">
            <v>CPS-DTPA-131-2026</v>
          </cell>
          <cell r="D133" t="str">
            <v>EDILEUNIS BEATRIZ PITRE SOLANO</v>
          </cell>
          <cell r="E133">
            <v>46038</v>
          </cell>
          <cell r="F133" t="str">
            <v>DP04-3202008-15-009 DP04-3202008-15-010 Prestar servicios profesionales con plena autonomía técnica y administrativa en el PNN Farallones de Cali para el desarrollo de actividades en los procesos de gestión precontractual, postcontractual y administrativos, con énfasis en los ecosistemas andinos y de páramo, en el marco de la conservación de la diversidad biológica de las Áreas Protegidas del SINAP Nacional.</v>
          </cell>
          <cell r="G133" t="str">
            <v>PROFESIONAL</v>
          </cell>
          <cell r="H133" t="str">
            <v>2 CONTRATACIÓN DIRECTA</v>
          </cell>
          <cell r="I133" t="str">
            <v>14 PRESTACIÓN DE SERVICIOS</v>
          </cell>
          <cell r="J133" t="str">
            <v>N/A</v>
          </cell>
          <cell r="K133">
            <v>80111600</v>
          </cell>
          <cell r="L133">
            <v>1226</v>
          </cell>
          <cell r="M133">
            <v>5926</v>
          </cell>
          <cell r="N133">
            <v>46038</v>
          </cell>
          <cell r="O133">
            <v>6539000</v>
          </cell>
          <cell r="P133">
            <v>75198500</v>
          </cell>
          <cell r="Q133" t="str">
            <v>SETENTA Y CINCO MILLONES CIENTO NOVENTA Y OCHO MIL QUINIENTOS PESOS M/CTE</v>
          </cell>
          <cell r="R133" t="str">
            <v>1 PERSONA NATURAL</v>
          </cell>
          <cell r="S133" t="str">
            <v>3 CÉDULA DE CIUDADANÍA</v>
          </cell>
          <cell r="T133">
            <v>1124012625</v>
          </cell>
          <cell r="U133">
            <v>6</v>
          </cell>
          <cell r="W133" t="str">
            <v>11 NO SE DILIGENCIA INFORMACIÓN PARA ESTE FORMULARIO EN ESTE PERÍODO DE REPORTE</v>
          </cell>
          <cell r="X133" t="str">
            <v>FEMENINO</v>
          </cell>
          <cell r="Y133" t="str">
            <v>La Guajira</v>
          </cell>
          <cell r="Z133" t="str">
            <v>Maicao</v>
          </cell>
          <cell r="AA133" t="str">
            <v>EDILEUNIS</v>
          </cell>
          <cell r="AB133" t="str">
            <v>BEATRIZ</v>
          </cell>
          <cell r="AC133" t="str">
            <v>PITRE</v>
          </cell>
          <cell r="AD133" t="str">
            <v>SOLANO</v>
          </cell>
          <cell r="AE133" t="str">
            <v>SI</v>
          </cell>
          <cell r="AF133" t="str">
            <v>1 PÓLIZA</v>
          </cell>
          <cell r="AG133" t="str">
            <v>12 SEGUROS DEL ESTADO</v>
          </cell>
          <cell r="AH133" t="str">
            <v>2 CUMPLIMIENTO</v>
          </cell>
          <cell r="AI133">
            <v>46038</v>
          </cell>
          <cell r="AJ133" t="str">
            <v>11-44-101275260</v>
          </cell>
          <cell r="AK133" t="str">
            <v>GLORIA TERESITA SERNA ALZATE</v>
          </cell>
          <cell r="AL133" t="str">
            <v>PNN FARALLONES DE CALI</v>
          </cell>
          <cell r="AM133" t="str">
            <v>2 SUPERVISOR</v>
          </cell>
          <cell r="AN133" t="str">
            <v>3 CÉDULA DE CIUDADANÍA</v>
          </cell>
          <cell r="AO133">
            <v>1017125021</v>
          </cell>
          <cell r="AP133" t="str">
            <v>CAROLINA RIVERA BUILES</v>
          </cell>
          <cell r="AQ133">
            <v>345</v>
          </cell>
          <cell r="AZ133">
            <v>46038</v>
          </cell>
          <cell r="BA133">
            <v>46038</v>
          </cell>
          <cell r="BB133">
            <v>46387</v>
          </cell>
          <cell r="BL133" t="str">
            <v>2026753501900053E</v>
          </cell>
          <cell r="BM133">
            <v>75198500</v>
          </cell>
          <cell r="BN133" t="str">
            <v>WENDY ISABEL DAVID</v>
          </cell>
          <cell r="BO133" t="str">
            <v xml:space="preserve">https://community.secop.gov.co/Public/Tendering/ContractNoticePhases/View?PPI=CO1.PPI.44852396&amp;isFromPublicArea=True&amp;isModal=False </v>
          </cell>
          <cell r="BP133" t="str">
            <v>VIGENTE</v>
          </cell>
          <cell r="BR133" t="str">
            <v xml:space="preserve">https://community.secop.gov.co/Public/Tendering/ContractDetailView/Index?UniqueIdentifier=CO1.PCCNTR.8927380 </v>
          </cell>
          <cell r="BS133" t="str">
            <v>EDILEUNIS.PITRE</v>
          </cell>
          <cell r="BT133" t="str">
            <v>@parquesnacionales.gov.co</v>
          </cell>
          <cell r="BU133" t="str">
            <v>edileunis.pitre@parquesnacionales.gov.co</v>
          </cell>
          <cell r="BV133" t="str">
            <v>PROFESIONAL</v>
          </cell>
          <cell r="CB133">
            <v>3269500</v>
          </cell>
          <cell r="CC133">
            <v>6539000</v>
          </cell>
          <cell r="CD133">
            <v>6539000</v>
          </cell>
          <cell r="CE133">
            <v>6539000</v>
          </cell>
          <cell r="CF133">
            <v>6539000</v>
          </cell>
          <cell r="CG133">
            <v>6539000</v>
          </cell>
          <cell r="CH133">
            <v>6539000</v>
          </cell>
          <cell r="CI133">
            <v>6539000</v>
          </cell>
          <cell r="CJ133">
            <v>6539000</v>
          </cell>
          <cell r="CK133">
            <v>6539000</v>
          </cell>
          <cell r="CL133">
            <v>6539000</v>
          </cell>
          <cell r="CM133">
            <v>6539000</v>
          </cell>
          <cell r="CN133">
            <v>0</v>
          </cell>
        </row>
        <row r="134">
          <cell r="A134" t="str">
            <v>CD-DTPA-132-2026</v>
          </cell>
          <cell r="B134" t="str">
            <v>2 NACION</v>
          </cell>
          <cell r="C134" t="str">
            <v>CPS-DTPA-132-2026</v>
          </cell>
          <cell r="D134" t="str">
            <v>KERLY JHOANA MUÑOZ HOYOS</v>
          </cell>
          <cell r="E134">
            <v>46038</v>
          </cell>
          <cell r="F134" t="str">
            <v>DP07-3202008-10-008 - Prestar servicios profesionales con plena autonomía técnica y administrativa en el PNN Munchique, mediante la ejecución de acciones necesarias para la implementación de las Estrategias Especiales de Manejo y relacionamiento comunitario contribuyendo a la conservación den el marco de la conservación de diversidad biológica de las Áreas Protegidas del SINAP Nacional.</v>
          </cell>
          <cell r="G134" t="str">
            <v>PROFESIONAL</v>
          </cell>
          <cell r="H134" t="str">
            <v>2 CONTRATACIÓN DIRECTA</v>
          </cell>
          <cell r="I134" t="str">
            <v>14 PRESTACIÓN DE SERVICIOS</v>
          </cell>
          <cell r="J134" t="str">
            <v>N/A</v>
          </cell>
          <cell r="K134">
            <v>80111600</v>
          </cell>
          <cell r="L134">
            <v>426</v>
          </cell>
          <cell r="M134">
            <v>9526</v>
          </cell>
          <cell r="N134">
            <v>46038</v>
          </cell>
          <cell r="O134">
            <v>4327000</v>
          </cell>
          <cell r="P134">
            <v>47452767</v>
          </cell>
          <cell r="Q134" t="str">
            <v>CUARENTA Y SIETE MILLONES CUATROCIENTOS CINCUENTA Y DOS MIL SETECIENTOS SESENTA Y SIETE PESOS M/CTE</v>
          </cell>
          <cell r="R134" t="str">
            <v>1 PERSONA NATURAL</v>
          </cell>
          <cell r="S134" t="str">
            <v>3 CÉDULA DE CIUDADANÍA</v>
          </cell>
          <cell r="T134">
            <v>1081421998</v>
          </cell>
          <cell r="U134">
            <v>7</v>
          </cell>
          <cell r="W134" t="str">
            <v>11 NO SE DILIGENCIA INFORMACIÓN PARA ESTE FORMULARIO EN ESTE PERÍODO DE REPORTE</v>
          </cell>
          <cell r="X134" t="str">
            <v>FEMENINO</v>
          </cell>
          <cell r="Y134" t="str">
            <v>Huila</v>
          </cell>
          <cell r="Z134" t="str">
            <v>La Plata</v>
          </cell>
          <cell r="AA134" t="str">
            <v>KERLY</v>
          </cell>
          <cell r="AB134" t="str">
            <v>JHOANA</v>
          </cell>
          <cell r="AC134" t="str">
            <v>MUÑOZ</v>
          </cell>
          <cell r="AD134" t="str">
            <v>HOYOS</v>
          </cell>
          <cell r="AE134" t="str">
            <v>SI</v>
          </cell>
          <cell r="AF134" t="str">
            <v>1 PÓLIZA</v>
          </cell>
          <cell r="AG134" t="str">
            <v>12 SEGUROS DEL ESTADO</v>
          </cell>
          <cell r="AH134" t="str">
            <v>2 CUMPLIMIENTO</v>
          </cell>
          <cell r="AI134">
            <v>46038</v>
          </cell>
          <cell r="AJ134" t="str">
            <v>45-46-101034852</v>
          </cell>
          <cell r="AK134" t="str">
            <v>GLORIA TERESITA SERNA ALZATE</v>
          </cell>
          <cell r="AL134" t="str">
            <v>PNN MUNCHIQUE</v>
          </cell>
          <cell r="AM134" t="str">
            <v>2 SUPERVISOR</v>
          </cell>
          <cell r="AN134" t="str">
            <v>3 CÉDULA DE CIUDADANÍA</v>
          </cell>
          <cell r="AO134">
            <v>16738049</v>
          </cell>
          <cell r="AP134" t="str">
            <v>JAIME ALBERTO CELIS PERDOMO</v>
          </cell>
          <cell r="AQ134">
            <v>329</v>
          </cell>
          <cell r="AZ134">
            <v>46041</v>
          </cell>
          <cell r="BA134">
            <v>46038</v>
          </cell>
          <cell r="BB134">
            <v>46370</v>
          </cell>
          <cell r="BL134" t="str">
            <v>2026753501000079E</v>
          </cell>
          <cell r="BM134">
            <v>47452767</v>
          </cell>
          <cell r="BN134" t="str">
            <v>STEPHANIE ANDREA RODRÍGUEZ VALENCIA</v>
          </cell>
          <cell r="BO134" t="str">
            <v xml:space="preserve">https://community.secop.gov.co/Public/Tendering/ContractNoticePhases/View?PPI=CO1.PPI.44857498&amp;isFromPublicArea=True&amp;isModal=False </v>
          </cell>
          <cell r="BP134" t="str">
            <v>VIGENTE</v>
          </cell>
          <cell r="BR134" t="str">
            <v xml:space="preserve">https://community.secop.gov.co/Public/Tendering/ContractDetailView/Index?UniqueIdentifier=CO1.PCCNTR.8928266 </v>
          </cell>
          <cell r="BS134" t="str">
            <v>KERLY.MUNOZ</v>
          </cell>
          <cell r="BT134" t="str">
            <v>@parquesnacionales.gov.co</v>
          </cell>
          <cell r="BU134" t="str">
            <v>jh8588325@gmail.com</v>
          </cell>
          <cell r="BV134" t="str">
            <v>PROFESIONAL</v>
          </cell>
          <cell r="CB134">
            <v>2163500</v>
          </cell>
          <cell r="CC134">
            <v>4327000</v>
          </cell>
          <cell r="CD134">
            <v>4327000</v>
          </cell>
          <cell r="CE134">
            <v>4327000</v>
          </cell>
          <cell r="CF134">
            <v>4327000</v>
          </cell>
          <cell r="CG134">
            <v>4327000</v>
          </cell>
          <cell r="CH134">
            <v>4327000</v>
          </cell>
          <cell r="CI134">
            <v>4327000</v>
          </cell>
          <cell r="CJ134">
            <v>4327000</v>
          </cell>
          <cell r="CK134">
            <v>4327000</v>
          </cell>
          <cell r="CL134">
            <v>4327000</v>
          </cell>
          <cell r="CM134">
            <v>2019267</v>
          </cell>
          <cell r="CN134">
            <v>0</v>
          </cell>
        </row>
        <row r="135">
          <cell r="A135" t="str">
            <v>CD-DTPA-133-2026</v>
          </cell>
          <cell r="B135" t="str">
            <v>1 FONAM</v>
          </cell>
          <cell r="C135" t="str">
            <v>CPS-DTPA-133-2026</v>
          </cell>
          <cell r="D135" t="str">
            <v>ALEX YANIRA PISMAG PORTILLA</v>
          </cell>
          <cell r="E135">
            <v>46038</v>
          </cell>
          <cell r="F135" t="str">
            <v>DP04-3202008-15-003 y DP04-3202008-15-004, Prestar servicios profesionales con plena autonomía técnica y administrativa para realizar el proceso contractual de la Direcciòn territorial pacifico, y particularmente la contrataciòn de bienes y servicios en el PNN farallones de Cali con énfasis en los ecosistemas andinos y de páramo, en el marco de la conservación de la diversidad biológica de las Áreas Protegidas del SINAP Nacional</v>
          </cell>
          <cell r="G135" t="str">
            <v>PROFESIONAL</v>
          </cell>
          <cell r="H135" t="str">
            <v>2 CONTRATACIÓN DIRECTA</v>
          </cell>
          <cell r="I135" t="str">
            <v>14 PRESTACIÓN DE SERVICIOS</v>
          </cell>
          <cell r="J135" t="str">
            <v>N/A</v>
          </cell>
          <cell r="K135">
            <v>80111600</v>
          </cell>
          <cell r="L135">
            <v>1226</v>
          </cell>
          <cell r="M135">
            <v>4826</v>
          </cell>
          <cell r="N135">
            <v>46038</v>
          </cell>
          <cell r="O135">
            <v>7225000</v>
          </cell>
          <cell r="P135">
            <v>57559167</v>
          </cell>
          <cell r="Q135" t="str">
            <v>CINCUENTA Y SIETE MILLONES QUINIENTOS CINCUENTA Y NUEVE MIL CIENTO SESENTA Y SIETE PESOS M/CTE</v>
          </cell>
          <cell r="R135" t="str">
            <v>1 PERSONA NATURAL</v>
          </cell>
          <cell r="S135" t="str">
            <v>3 CÉDULA DE CIUDADANÍA</v>
          </cell>
          <cell r="T135">
            <v>37124905</v>
          </cell>
          <cell r="U135">
            <v>8</v>
          </cell>
          <cell r="W135" t="str">
            <v>11 NO SE DILIGENCIA INFORMACIÓN PARA ESTE FORMULARIO EN ESTE PERÍODO DE REPORTE</v>
          </cell>
          <cell r="X135" t="str">
            <v>FEMENINO</v>
          </cell>
          <cell r="Y135" t="str">
            <v>Nariño</v>
          </cell>
          <cell r="Z135" t="str">
            <v>Aldana</v>
          </cell>
          <cell r="AA135" t="str">
            <v xml:space="preserve">ALEX  </v>
          </cell>
          <cell r="AB135" t="str">
            <v>YANIRA</v>
          </cell>
          <cell r="AC135" t="str">
            <v>PISMAG</v>
          </cell>
          <cell r="AD135" t="str">
            <v>PORTILLA</v>
          </cell>
          <cell r="AE135" t="str">
            <v>SI</v>
          </cell>
          <cell r="AF135" t="str">
            <v>1 PÓLIZA</v>
          </cell>
          <cell r="AG135" t="str">
            <v>12 SEGUROS DEL ESTADO</v>
          </cell>
          <cell r="AH135" t="str">
            <v>2 CUMPLIMIENTO</v>
          </cell>
          <cell r="AI135">
            <v>46038</v>
          </cell>
          <cell r="AJ135" t="str">
            <v>11-44-101275287</v>
          </cell>
          <cell r="AK135" t="str">
            <v>GLORIA TERESITA SERNA ALZATE</v>
          </cell>
          <cell r="AL135" t="str">
            <v>PNN FARALLONES DE CALI</v>
          </cell>
          <cell r="AM135" t="str">
            <v>2 SUPERVISOR</v>
          </cell>
          <cell r="AN135" t="str">
            <v>3 CÉDULA DE CIUDADANÍA</v>
          </cell>
          <cell r="AO135">
            <v>24344682</v>
          </cell>
          <cell r="AP135" t="str">
            <v>DIANA CAROLINA GOMEZ</v>
          </cell>
          <cell r="AQ135">
            <v>239</v>
          </cell>
          <cell r="AZ135">
            <v>46038</v>
          </cell>
          <cell r="BA135">
            <v>46038</v>
          </cell>
          <cell r="BB135">
            <v>46279</v>
          </cell>
          <cell r="BK135" t="str">
            <v>TERMINACIÓN ANTICIPADA</v>
          </cell>
          <cell r="BL135" t="str">
            <v>2026753501900054E</v>
          </cell>
          <cell r="BM135">
            <v>57559167</v>
          </cell>
          <cell r="BN135" t="str">
            <v>WENDY ISABEL DAVID</v>
          </cell>
          <cell r="BO135" t="str">
            <v xml:space="preserve">https://community.secop.gov.co/Public/Tendering/ContractNoticePhases/View?PPI=CO1.PPI.44854396&amp;isFromPublicArea=True&amp;isModal=False </v>
          </cell>
          <cell r="BP135" t="str">
            <v>VIGENTE</v>
          </cell>
          <cell r="BR135" t="str">
            <v xml:space="preserve">https://community.secop.gov.co/Public/Tendering/ContractDetailView/Index?UniqueIdentifier=CO1.PCCNTR.8927190 </v>
          </cell>
          <cell r="BS135" t="str">
            <v>YANIRA.PISMAG</v>
          </cell>
          <cell r="BT135" t="str">
            <v>@parquesnacionales.gov.co</v>
          </cell>
          <cell r="BU135" t="str">
            <v>yanira.pismag@parquesnacionales.gov.co</v>
          </cell>
          <cell r="BV135" t="str">
            <v>PROFESIONAL</v>
          </cell>
          <cell r="CB135">
            <v>3612500</v>
          </cell>
          <cell r="CC135">
            <v>7225000</v>
          </cell>
          <cell r="CD135">
            <v>7225000</v>
          </cell>
          <cell r="CE135">
            <v>7225000</v>
          </cell>
          <cell r="CF135">
            <v>7225000</v>
          </cell>
          <cell r="CG135">
            <v>7225000</v>
          </cell>
          <cell r="CH135">
            <v>7225000</v>
          </cell>
          <cell r="CI135">
            <v>7225000</v>
          </cell>
          <cell r="CJ135">
            <v>3371667</v>
          </cell>
          <cell r="CN135">
            <v>0</v>
          </cell>
        </row>
        <row r="136">
          <cell r="A136" t="str">
            <v>CD-DTPA-134-2026</v>
          </cell>
          <cell r="B136" t="str">
            <v>1 FONAM</v>
          </cell>
          <cell r="C136" t="str">
            <v>CPS-DTPA-134-2026</v>
          </cell>
          <cell r="D136" t="str">
            <v>CARLOS ACOSTA PINZON</v>
          </cell>
          <cell r="E136">
            <v>46038</v>
          </cell>
          <cell r="F136" t="str">
            <v>DP00-3202008-15-018Prestar servicios profesionales con plena autonomía técnica y administrativa en Dirección Territorial Pacífico en la formulación, presentación y seguimiento de proyectos, en el marco de la conservación de la diversidad biológica de las áreas protegidas del SINAP nacional</v>
          </cell>
          <cell r="G136" t="str">
            <v>PROFESIONAL</v>
          </cell>
          <cell r="H136" t="str">
            <v>2 CONTRATACIÓN DIRECTA</v>
          </cell>
          <cell r="I136" t="str">
            <v>14 PRESTACIÓN DE SERVICIOS</v>
          </cell>
          <cell r="J136" t="str">
            <v>N/A</v>
          </cell>
          <cell r="K136">
            <v>80111600</v>
          </cell>
          <cell r="L136">
            <v>126</v>
          </cell>
          <cell r="M136">
            <v>5326</v>
          </cell>
          <cell r="N136">
            <v>46038</v>
          </cell>
          <cell r="O136">
            <v>7225000</v>
          </cell>
          <cell r="P136">
            <v>79475000</v>
          </cell>
          <cell r="Q136" t="str">
            <v>SETENTA Y NUEVE MILLONES CUATROCIENTOS SETENTA Y CINCO MIL PESOS M/CTE</v>
          </cell>
          <cell r="R136" t="str">
            <v>1 PERSONA NATURAL</v>
          </cell>
          <cell r="S136" t="str">
            <v>3 CÉDULA DE CIUDADANÍA</v>
          </cell>
          <cell r="T136">
            <v>16821288</v>
          </cell>
          <cell r="U136">
            <v>5</v>
          </cell>
          <cell r="W136" t="str">
            <v>11 NO SE DILIGENCIA INFORMACIÓN PARA ESTE FORMULARIO EN ESTE PERÍODO DE REPORTE</v>
          </cell>
          <cell r="X136" t="str">
            <v>MASCULINO</v>
          </cell>
          <cell r="Y136" t="str">
            <v>Valle del Cauca</v>
          </cell>
          <cell r="Z136" t="str">
            <v>Santiago de Cali</v>
          </cell>
          <cell r="AA136" t="str">
            <v>CARLOS</v>
          </cell>
          <cell r="AC136" t="str">
            <v>ACOSTA</v>
          </cell>
          <cell r="AD136" t="str">
            <v>PINZON</v>
          </cell>
          <cell r="AE136" t="str">
            <v>SI</v>
          </cell>
          <cell r="AF136" t="str">
            <v>1 PÓLIZA</v>
          </cell>
          <cell r="AG136" t="str">
            <v>12 SEGUROS DEL ESTADO</v>
          </cell>
          <cell r="AH136" t="str">
            <v>2 CUMPLIMIENTO</v>
          </cell>
          <cell r="AI136">
            <v>46038</v>
          </cell>
          <cell r="AJ136" t="str">
            <v>45-46-101034830</v>
          </cell>
          <cell r="AK136" t="str">
            <v>GLORIA TERESITA SERNA ALZATE</v>
          </cell>
          <cell r="AL136" t="str">
            <v>DTPA</v>
          </cell>
          <cell r="AM136" t="str">
            <v>2 SUPERVISOR</v>
          </cell>
          <cell r="AN136" t="str">
            <v>3 CÉDULA DE CIUDADANÍA</v>
          </cell>
          <cell r="AO136">
            <v>79307788</v>
          </cell>
          <cell r="AP136" t="str">
            <v>JUAN IVAN SANCHEZ BERNAL</v>
          </cell>
          <cell r="AQ136">
            <v>330</v>
          </cell>
          <cell r="AZ136">
            <v>46038</v>
          </cell>
          <cell r="BA136">
            <v>46038</v>
          </cell>
          <cell r="BB136">
            <v>46371</v>
          </cell>
          <cell r="BL136" t="str">
            <v>2026753501900055E</v>
          </cell>
          <cell r="BM136">
            <v>79475000</v>
          </cell>
          <cell r="BO136" t="str">
            <v xml:space="preserve">https://community.secop.gov.co/Public/Tendering/ContractNoticePhases/View?PPI=CO1.PPI.44830100&amp;isFromPublicArea=True&amp;isModal=False </v>
          </cell>
          <cell r="BP136" t="str">
            <v>VIGENTE</v>
          </cell>
          <cell r="BR136" t="str">
            <v xml:space="preserve">https://community.secop.gov.co/Public/Tendering/ContractDetailView/Index?UniqueIdentifier=CO1.PCCNTR.8926508 </v>
          </cell>
          <cell r="BS136" t="str">
            <v>CARLOS.ACOSTA</v>
          </cell>
          <cell r="BT136" t="str">
            <v>@parquesnacionales.gov.co</v>
          </cell>
          <cell r="BU136" t="str">
            <v>proyectos.dtpa@parquesnacionales.gov.co</v>
          </cell>
          <cell r="BV136" t="str">
            <v>PROFESIONAL</v>
          </cell>
          <cell r="CB136">
            <v>3612500</v>
          </cell>
          <cell r="CC136">
            <v>7225000</v>
          </cell>
          <cell r="CD136">
            <v>7225000</v>
          </cell>
          <cell r="CE136">
            <v>7225000</v>
          </cell>
          <cell r="CF136">
            <v>7225000</v>
          </cell>
          <cell r="CG136">
            <v>7225000</v>
          </cell>
          <cell r="CH136">
            <v>7225000</v>
          </cell>
          <cell r="CI136">
            <v>7225000</v>
          </cell>
          <cell r="CJ136">
            <v>7225000</v>
          </cell>
          <cell r="CK136">
            <v>7225000</v>
          </cell>
          <cell r="CL136">
            <v>7225000</v>
          </cell>
          <cell r="CM136">
            <v>3612500</v>
          </cell>
          <cell r="CN136">
            <v>0</v>
          </cell>
        </row>
        <row r="137">
          <cell r="A137" t="str">
            <v>CD-DTPA-135-2026</v>
          </cell>
          <cell r="B137" t="str">
            <v>2 NACION</v>
          </cell>
          <cell r="C137" t="str">
            <v>CPS-DTPA-135-2026</v>
          </cell>
          <cell r="D137" t="str">
            <v>JUAN CAMILO LARGO COMETA</v>
          </cell>
          <cell r="E137">
            <v>46038</v>
          </cell>
          <cell r="F137" t="str">
            <v>DP05-3202032-1-002Prestar servicios de apoyo a la gestión con plena autonomía técnica y administrativa en el PNN Gorgona para el desarrollo de acciones técnicas en la implementación de la estrategia de prevención, vigilancia y control en el área protegida, en el marco de la conservación de la diversidad biológica de las áreas protegidas del SINAP nacional.</v>
          </cell>
          <cell r="G137" t="str">
            <v>APOYO A LA GESTIÓN</v>
          </cell>
          <cell r="H137" t="str">
            <v>2 CONTRATACIÓN DIRECTA</v>
          </cell>
          <cell r="I137" t="str">
            <v>14 PRESTACIÓN DE SERVICIOS</v>
          </cell>
          <cell r="J137" t="str">
            <v>N/A</v>
          </cell>
          <cell r="K137">
            <v>80111600</v>
          </cell>
          <cell r="L137">
            <v>626</v>
          </cell>
          <cell r="M137">
            <v>9426</v>
          </cell>
          <cell r="N137">
            <v>46038</v>
          </cell>
          <cell r="O137">
            <v>3782000</v>
          </cell>
          <cell r="P137">
            <v>42358400</v>
          </cell>
          <cell r="Q137" t="str">
            <v>CUARENTA Y DOS MILLONES TRESCIENTOS CINCUENTA Y OCHO MIL CUATROCIENTOS PESOS M/CTE</v>
          </cell>
          <cell r="R137" t="str">
            <v>1 PERSONA NATURAL</v>
          </cell>
          <cell r="S137" t="str">
            <v>3 CÉDULA DE CIUDADANÍA</v>
          </cell>
          <cell r="T137">
            <v>1144106122</v>
          </cell>
          <cell r="U137">
            <v>0</v>
          </cell>
          <cell r="W137" t="str">
            <v>11 NO SE DILIGENCIA INFORMACIÓN PARA ESTE FORMULARIO EN ESTE PERÍODO DE REPORTE</v>
          </cell>
          <cell r="X137" t="str">
            <v>MASCULINO</v>
          </cell>
          <cell r="Y137" t="str">
            <v>Valle del Cauca</v>
          </cell>
          <cell r="Z137" t="str">
            <v>Santiago de Cali</v>
          </cell>
          <cell r="AA137" t="str">
            <v>JUAN</v>
          </cell>
          <cell r="AB137" t="str">
            <v>CAMILO</v>
          </cell>
          <cell r="AC137" t="str">
            <v>LARGO</v>
          </cell>
          <cell r="AD137" t="str">
            <v>COMETA</v>
          </cell>
          <cell r="AE137" t="str">
            <v>NO</v>
          </cell>
          <cell r="AF137" t="str">
            <v>6 NO CONSTITUYÓ GARANTÍAS</v>
          </cell>
          <cell r="AG137" t="str">
            <v>N-A</v>
          </cell>
          <cell r="AH137" t="str">
            <v>N-A</v>
          </cell>
          <cell r="AK137" t="str">
            <v>GLORIA TERESITA SERNA ALZATE</v>
          </cell>
          <cell r="AL137" t="str">
            <v>PNN GORGONA</v>
          </cell>
          <cell r="AM137" t="str">
            <v>2 SUPERVISOR</v>
          </cell>
          <cell r="AN137" t="str">
            <v>3 CÉDULA DE CIUDADANÍA</v>
          </cell>
          <cell r="AO137">
            <v>6499218</v>
          </cell>
          <cell r="AP137" t="str">
            <v>ANDRES MAURICIO ROJAS CAÑAS</v>
          </cell>
          <cell r="AQ137">
            <v>336</v>
          </cell>
          <cell r="AZ137" t="str">
            <v>N/A</v>
          </cell>
          <cell r="BA137">
            <v>46038</v>
          </cell>
          <cell r="BB137">
            <v>46377</v>
          </cell>
          <cell r="BL137" t="str">
            <v>2026753501000080E</v>
          </cell>
          <cell r="BM137">
            <v>42358400</v>
          </cell>
          <cell r="BN137" t="str">
            <v>DIANA PATRICIA GUERRERO</v>
          </cell>
          <cell r="BO137" t="str">
            <v xml:space="preserve">https://community.secop.gov.co/Public/Tendering/ContractNoticePhases/View?PPI=CO1.PPI.44852906&amp;isFromPublicArea=True&amp;isModal=False </v>
          </cell>
          <cell r="BP137" t="str">
            <v>VIGENTE</v>
          </cell>
          <cell r="BR137" t="str">
            <v xml:space="preserve">https://community.secop.gov.co/Public/Tendering/ContractDetailView/Index?UniqueIdentifier=CO1.PCCNTR.8926720 </v>
          </cell>
          <cell r="BS137" t="str">
            <v>JUAN.LARGO</v>
          </cell>
          <cell r="BT137" t="str">
            <v>@parquesnacionales.gov.co</v>
          </cell>
          <cell r="BU137" t="str">
            <v>jcamilo167@gmail.com</v>
          </cell>
          <cell r="BV137" t="str">
            <v>TECNOLOGO</v>
          </cell>
          <cell r="CB137">
            <v>1891000</v>
          </cell>
          <cell r="CC137">
            <v>3782000</v>
          </cell>
          <cell r="CD137">
            <v>3782000</v>
          </cell>
          <cell r="CE137">
            <v>3782000</v>
          </cell>
          <cell r="CF137">
            <v>3782000</v>
          </cell>
          <cell r="CG137">
            <v>3782000</v>
          </cell>
          <cell r="CH137">
            <v>3782000</v>
          </cell>
          <cell r="CI137">
            <v>3782000</v>
          </cell>
          <cell r="CJ137">
            <v>3782000</v>
          </cell>
          <cell r="CK137">
            <v>3782000</v>
          </cell>
          <cell r="CL137">
            <v>3782000</v>
          </cell>
          <cell r="CM137">
            <v>2647400</v>
          </cell>
          <cell r="CN137">
            <v>0</v>
          </cell>
        </row>
        <row r="138">
          <cell r="A138" t="str">
            <v>CD-DTPA-136-2026</v>
          </cell>
          <cell r="B138" t="str">
            <v>1 FONAM</v>
          </cell>
          <cell r="C138" t="str">
            <v>CPS-DTPA-136-2026</v>
          </cell>
          <cell r="D138" t="str">
            <v>MÓNICA PATRICIA RAMÍREZ LÓPEZ</v>
          </cell>
          <cell r="E138">
            <v>46038</v>
          </cell>
          <cell r="F138" t="str">
            <v>DP04-3202008-15-011Prestación de servicios profesionales con plena autonomía técnica y administrativa en el PNN Farallones de Cali , para apoyar procesos administrativos, de seguimiento a los instrumentos de planeación del área y articulación institucional, orientados al fortalecimiento de la gestión del área protegida y su integración con los diferentes niveles de planificación territorial, con énfasis en los ecosistemas andinos y de páramo, en el marco de la conservación de la diversidad</v>
          </cell>
          <cell r="G138" t="str">
            <v>PROFESIONAL</v>
          </cell>
          <cell r="H138" t="str">
            <v>2 CONTRATACIÓN DIRECTA</v>
          </cell>
          <cell r="I138" t="str">
            <v>14 PRESTACIÓN DE SERVICIOS</v>
          </cell>
          <cell r="J138" t="str">
            <v>N/A</v>
          </cell>
          <cell r="K138">
            <v>80111600</v>
          </cell>
          <cell r="L138">
            <v>1226</v>
          </cell>
          <cell r="M138">
            <v>6726</v>
          </cell>
          <cell r="N138">
            <v>46038</v>
          </cell>
          <cell r="O138">
            <v>7225000</v>
          </cell>
          <cell r="P138">
            <v>82365000</v>
          </cell>
          <cell r="Q138" t="str">
            <v>OCHENTA Y DOS MILLONES TRESCIENTOS SESENTA Y CINCO MIL PESOS M/CTE</v>
          </cell>
          <cell r="R138" t="str">
            <v>1 PERSONA NATURAL</v>
          </cell>
          <cell r="S138" t="str">
            <v>3 CÉDULA DE CIUDADANÍA</v>
          </cell>
          <cell r="T138">
            <v>41945866</v>
          </cell>
          <cell r="U138">
            <v>6</v>
          </cell>
          <cell r="W138" t="str">
            <v>11 NO SE DILIGENCIA INFORMACIÓN PARA ESTE FORMULARIO EN ESTE PERÍODO DE REPORTE</v>
          </cell>
          <cell r="X138" t="str">
            <v>FEMENINO</v>
          </cell>
          <cell r="Y138" t="str">
            <v>Quindio</v>
          </cell>
          <cell r="Z138" t="str">
            <v>Genova</v>
          </cell>
          <cell r="AA138" t="str">
            <v>MONICA</v>
          </cell>
          <cell r="AB138" t="str">
            <v>PATRICIA</v>
          </cell>
          <cell r="AC138" t="str">
            <v>RAMÍREZ</v>
          </cell>
          <cell r="AD138" t="str">
            <v>LÓPEZ</v>
          </cell>
          <cell r="AE138" t="str">
            <v>SI</v>
          </cell>
          <cell r="AF138" t="str">
            <v>1 PÓLIZA</v>
          </cell>
          <cell r="AG138" t="str">
            <v>12 SEGUROS DEL ESTADO</v>
          </cell>
          <cell r="AH138" t="str">
            <v>2 CUMPLIMIENTO</v>
          </cell>
          <cell r="AI138">
            <v>46038</v>
          </cell>
          <cell r="AJ138" t="str">
            <v>11-44-101275551</v>
          </cell>
          <cell r="AK138" t="str">
            <v>GLORIA TERESITA SERNA ALZATE</v>
          </cell>
          <cell r="AL138" t="str">
            <v>PNN FARALLONES DE CALI</v>
          </cell>
          <cell r="AM138" t="str">
            <v>2 SUPERVISOR</v>
          </cell>
          <cell r="AN138" t="str">
            <v>3 CÉDULA DE CIUDADANÍA</v>
          </cell>
          <cell r="AO138">
            <v>1017125021</v>
          </cell>
          <cell r="AP138" t="str">
            <v>CAROLINA RIVERA BUILES</v>
          </cell>
          <cell r="AQ138">
            <v>342</v>
          </cell>
          <cell r="AZ138">
            <v>46041</v>
          </cell>
          <cell r="BA138">
            <v>46041</v>
          </cell>
          <cell r="BB138">
            <v>46386</v>
          </cell>
          <cell r="BL138" t="str">
            <v>2026753501900056E</v>
          </cell>
          <cell r="BM138">
            <v>82365000</v>
          </cell>
          <cell r="BN138" t="str">
            <v>ALEX YANIRA PISMAG PORTILLA</v>
          </cell>
          <cell r="BO138" t="str">
            <v xml:space="preserve">https://community.secop.gov.co/Public/Tendering/ContractNoticePhases/View?PPI=CO1.PPI.44854110&amp;isFromPublicArea=True&amp;isModal=False </v>
          </cell>
          <cell r="BP138" t="str">
            <v>VIGENTE</v>
          </cell>
          <cell r="BR138" t="str">
            <v xml:space="preserve">https://community.secop.gov.co/Public/Tendering/ContractDetailView/Index?UniqueIdentifier=CO1.PCCNTR.8927000 </v>
          </cell>
          <cell r="BS138" t="str">
            <v>MONICA.RAMIREZ</v>
          </cell>
          <cell r="BT138" t="str">
            <v>@parquesnacionales.gov.co</v>
          </cell>
          <cell r="BU138" t="str">
            <v>planeacion.farallones@parquesnacionales.gov.co</v>
          </cell>
          <cell r="BV138" t="str">
            <v>PROFESIONAL</v>
          </cell>
          <cell r="CB138">
            <v>2890000</v>
          </cell>
          <cell r="CC138">
            <v>7225000</v>
          </cell>
          <cell r="CD138">
            <v>7225000</v>
          </cell>
          <cell r="CE138">
            <v>7225000</v>
          </cell>
          <cell r="CF138">
            <v>7225000</v>
          </cell>
          <cell r="CG138">
            <v>7225000</v>
          </cell>
          <cell r="CH138">
            <v>7225000</v>
          </cell>
          <cell r="CI138">
            <v>7225000</v>
          </cell>
          <cell r="CJ138">
            <v>7225000</v>
          </cell>
          <cell r="CK138">
            <v>7225000</v>
          </cell>
          <cell r="CL138">
            <v>7225000</v>
          </cell>
          <cell r="CM138">
            <v>7225000</v>
          </cell>
          <cell r="CN138">
            <v>0</v>
          </cell>
        </row>
        <row r="139">
          <cell r="A139" t="str">
            <v>CD-DTPA-137-2026</v>
          </cell>
          <cell r="B139" t="str">
            <v>1 FONAM</v>
          </cell>
          <cell r="C139" t="str">
            <v>CPS-DTPA-137-2026</v>
          </cell>
          <cell r="D139" t="str">
            <v xml:space="preserve">STEFANY CHALA GALLEGO </v>
          </cell>
          <cell r="E139">
            <v>46038</v>
          </cell>
          <cell r="F139" t="str">
            <v>DP06-3202038-17-021 - Prestar servicios de apoyo a la gestion con plena autonomia tecnica y administrativa en el PNN Los Katios para el desarrollo de las actividades de mantenimiento de viveros para la produccion de plantulas, en el marco de la conservacion de la diversidad biologica de las areas protegidas del SINAP</v>
          </cell>
          <cell r="G139" t="str">
            <v>APOYO A LA GESTIÓN</v>
          </cell>
          <cell r="H139" t="str">
            <v>2 CONTRATACIÓN DIRECTA</v>
          </cell>
          <cell r="I139" t="str">
            <v>14 PRESTACIÓN DE SERVICIOS</v>
          </cell>
          <cell r="J139" t="str">
            <v>N/A</v>
          </cell>
          <cell r="K139">
            <v>80111600</v>
          </cell>
          <cell r="L139">
            <v>926</v>
          </cell>
          <cell r="M139">
            <v>5126</v>
          </cell>
          <cell r="N139">
            <v>46038</v>
          </cell>
          <cell r="O139">
            <v>2293000</v>
          </cell>
          <cell r="P139">
            <v>20637000</v>
          </cell>
          <cell r="Q139" t="str">
            <v>VEINTE MILLONES SEISCIENTOS TREINTA Y SIETE MIL PESOS M/CTE</v>
          </cell>
          <cell r="R139" t="str">
            <v>1 PERSONA NATURAL</v>
          </cell>
          <cell r="S139" t="str">
            <v>3 CÉDULA DE CIUDADANÍA</v>
          </cell>
          <cell r="T139">
            <v>1003758464</v>
          </cell>
          <cell r="U139">
            <v>1</v>
          </cell>
          <cell r="W139" t="str">
            <v>11 NO SE DILIGENCIA INFORMACIÓN PARA ESTE FORMULARIO EN ESTE PERÍODO DE REPORTE</v>
          </cell>
          <cell r="X139" t="str">
            <v>FEMENINO</v>
          </cell>
          <cell r="Y139" t="str">
            <v>Chocó</v>
          </cell>
          <cell r="Z139" t="str">
            <v>Unguia</v>
          </cell>
          <cell r="AA139" t="str">
            <v>STEFANY</v>
          </cell>
          <cell r="AC139" t="str">
            <v>CHALA</v>
          </cell>
          <cell r="AD139" t="str">
            <v>GALLEGO</v>
          </cell>
          <cell r="AE139" t="str">
            <v>NO</v>
          </cell>
          <cell r="AF139" t="str">
            <v>6 NO CONSTITUYÓ GARANTÍAS</v>
          </cell>
          <cell r="AG139" t="str">
            <v>N-A</v>
          </cell>
          <cell r="AH139" t="str">
            <v>N-A</v>
          </cell>
          <cell r="AK139" t="str">
            <v>GLORIA TERESITA SERNA ALZATE</v>
          </cell>
          <cell r="AL139" t="str">
            <v>PNN LOS KATIOS</v>
          </cell>
          <cell r="AM139" t="str">
            <v>2 SUPERVISOR</v>
          </cell>
          <cell r="AN139" t="str">
            <v>3 CÉDULA DE CIUDADANÍA</v>
          </cell>
          <cell r="AO139">
            <v>12563768</v>
          </cell>
          <cell r="AP139" t="str">
            <v>NELSON DE LA ROSA MANJARRES</v>
          </cell>
          <cell r="AQ139">
            <v>272</v>
          </cell>
          <cell r="AZ139" t="str">
            <v>N/A</v>
          </cell>
          <cell r="BA139">
            <v>46038</v>
          </cell>
          <cell r="BB139">
            <v>46371</v>
          </cell>
          <cell r="BL139" t="str">
            <v>2026753501900057E</v>
          </cell>
          <cell r="BM139">
            <v>20637000</v>
          </cell>
          <cell r="BN139" t="str">
            <v>KHAREM CARABALI MARULANDA</v>
          </cell>
          <cell r="BO139" t="str">
            <v xml:space="preserve">https://community.secop.gov.co/Public/Tendering/ContractNoticePhases/View?PPI=CO1.PPI.44853081&amp;isFromPublicArea=True&amp;isModal=False </v>
          </cell>
          <cell r="BP139" t="str">
            <v>VIGENTE</v>
          </cell>
          <cell r="BR139" t="str">
            <v xml:space="preserve">https://community.secop.gov.co/Public/Tendering/ContractDetailView/Index?UniqueIdentifier=CO1.PCCNTR.8929810 </v>
          </cell>
          <cell r="BS139" t="str">
            <v>STEFANY.CHALA</v>
          </cell>
          <cell r="BT139" t="str">
            <v>@parquesnacionales.gov.co</v>
          </cell>
          <cell r="BU139" t="str">
            <v>stefanychalagallego045@gmail.com</v>
          </cell>
          <cell r="BV139" t="str">
            <v>OPERARIO</v>
          </cell>
          <cell r="CB139">
            <v>1146500</v>
          </cell>
          <cell r="CC139">
            <v>2293000</v>
          </cell>
          <cell r="CD139">
            <v>2293000</v>
          </cell>
          <cell r="CE139">
            <v>2293000</v>
          </cell>
          <cell r="CF139">
            <v>2293000</v>
          </cell>
          <cell r="CG139">
            <v>2293000</v>
          </cell>
          <cell r="CH139">
            <v>2293000</v>
          </cell>
          <cell r="CI139">
            <v>2293000</v>
          </cell>
          <cell r="CJ139">
            <v>2293000</v>
          </cell>
          <cell r="CK139">
            <v>1146500</v>
          </cell>
          <cell r="CN139">
            <v>0</v>
          </cell>
        </row>
        <row r="140">
          <cell r="A140" t="str">
            <v>CD-DTPA-138-2026</v>
          </cell>
          <cell r="B140" t="str">
            <v>1 FONAM</v>
          </cell>
          <cell r="C140" t="str">
            <v>CPS-DTPA-138-2026</v>
          </cell>
          <cell r="D140" t="str">
            <v>RUBEN ARMANDO HURTADO PALMA</v>
          </cell>
          <cell r="E140">
            <v>46038</v>
          </cell>
          <cell r="F140" t="str">
            <v>DP00-3202032-1-055 Prestar servicios de apoyo a la gestión con autonomia tecnica y administrativa en la DTPA, para contribuir al fortalecimiento de la gestion documental en las diferentes etapas de los procesos sancionatorios ambientales y demas actuaciones administrativas de la DTPA y sus areas protegidas, en el marco de la conservaciion de la diversidad biologica de las areas s Protegidas del SINAP Nacional.</v>
          </cell>
          <cell r="G140" t="str">
            <v>APOYO A LA GESTIÓN</v>
          </cell>
          <cell r="H140" t="str">
            <v>2 CONTRATACIÓN DIRECTA</v>
          </cell>
          <cell r="I140" t="str">
            <v>14 PRESTACIÓN DE SERVICIOS</v>
          </cell>
          <cell r="J140" t="str">
            <v>N/A</v>
          </cell>
          <cell r="K140">
            <v>80111600</v>
          </cell>
          <cell r="L140">
            <v>1426</v>
          </cell>
          <cell r="M140">
            <v>4926</v>
          </cell>
          <cell r="N140">
            <v>46038</v>
          </cell>
          <cell r="O140">
            <v>3782000</v>
          </cell>
          <cell r="P140">
            <v>19918533</v>
          </cell>
          <cell r="Q140" t="str">
            <v>DIECINUEVE MILLONES NOVECIENTOS DIECIOCHO MIL QUINIENTOS TREINTA Y TRES PESOS M/CTE</v>
          </cell>
          <cell r="R140" t="str">
            <v>1 PERSONA NATURAL</v>
          </cell>
          <cell r="S140" t="str">
            <v>3 CÉDULA DE CIUDADANÍA</v>
          </cell>
          <cell r="T140">
            <v>94070463</v>
          </cell>
          <cell r="U140">
            <v>8</v>
          </cell>
          <cell r="W140" t="str">
            <v>11 NO SE DILIGENCIA INFORMACIÓN PARA ESTE FORMULARIO EN ESTE PERÍODO DE REPORTE</v>
          </cell>
          <cell r="X140" t="str">
            <v>MASCULINO</v>
          </cell>
          <cell r="Y140" t="str">
            <v>Valle del Cauca</v>
          </cell>
          <cell r="Z140" t="str">
            <v>Santiago de Cali</v>
          </cell>
          <cell r="AA140" t="str">
            <v>RUBEN</v>
          </cell>
          <cell r="AB140" t="str">
            <v>ARMANDO</v>
          </cell>
          <cell r="AC140" t="str">
            <v>HURTADO</v>
          </cell>
          <cell r="AD140" t="str">
            <v>PALMA</v>
          </cell>
          <cell r="AE140" t="str">
            <v>NO</v>
          </cell>
          <cell r="AF140" t="str">
            <v>6 NO CONSTITUYÓ GARANTÍAS</v>
          </cell>
          <cell r="AG140" t="str">
            <v>N-A</v>
          </cell>
          <cell r="AH140" t="str">
            <v>N-A</v>
          </cell>
          <cell r="AK140" t="str">
            <v>GLORIA TERESITA SERNA ALZATE</v>
          </cell>
          <cell r="AL140" t="str">
            <v>DTPA</v>
          </cell>
          <cell r="AM140" t="str">
            <v>2 SUPERVISOR</v>
          </cell>
          <cell r="AN140" t="str">
            <v>3 CÉDULA DE CIUDADANÍA</v>
          </cell>
          <cell r="AO140">
            <v>25292225</v>
          </cell>
          <cell r="AP140" t="str">
            <v>CAROL JOHANNA ORTEGA SANCHEZ</v>
          </cell>
          <cell r="AQ140">
            <v>158</v>
          </cell>
          <cell r="AZ140" t="str">
            <v>N/A</v>
          </cell>
          <cell r="BA140">
            <v>46038</v>
          </cell>
          <cell r="BB140">
            <v>46196</v>
          </cell>
          <cell r="BL140" t="str">
            <v>2026753501900058E</v>
          </cell>
          <cell r="BM140">
            <v>19918533</v>
          </cell>
          <cell r="BN140" t="str">
            <v>MARGARITA E VICTORIA ACOSTA</v>
          </cell>
          <cell r="BO140" t="str">
            <v xml:space="preserve">https://community.secop.gov.co/Public/Tendering/ContractNoticePhases/View?PPI=CO1.PPI.44858645&amp;isFromPublicArea=True&amp;isModal=False </v>
          </cell>
          <cell r="BP140" t="str">
            <v>VIGENTE</v>
          </cell>
          <cell r="BR140" t="str">
            <v xml:space="preserve">https://community.secop.gov.co/Public/Tendering/ContractDetailView/Index?UniqueIdentifier=CO1.PCCNTR.8928824 </v>
          </cell>
          <cell r="BS140" t="str">
            <v>RUBEN.HURTADO</v>
          </cell>
          <cell r="BT140" t="str">
            <v>@parquesnacionales.gov.co</v>
          </cell>
          <cell r="BU140" t="str">
            <v>archivojuridica.dtpa@parquesnacionales.gov.co</v>
          </cell>
          <cell r="BV140" t="str">
            <v>TECNOLOGO</v>
          </cell>
          <cell r="CB140">
            <v>1891000</v>
          </cell>
          <cell r="CC140">
            <v>3782000</v>
          </cell>
          <cell r="CD140">
            <v>3782000</v>
          </cell>
          <cell r="CE140">
            <v>3782000</v>
          </cell>
          <cell r="CF140">
            <v>3782000</v>
          </cell>
          <cell r="CG140">
            <v>2899533</v>
          </cell>
          <cell r="CN140">
            <v>0</v>
          </cell>
        </row>
        <row r="141">
          <cell r="A141" t="str">
            <v>CD-DTPA-139-2026</v>
          </cell>
          <cell r="B141" t="str">
            <v>2 NACION</v>
          </cell>
          <cell r="C141" t="str">
            <v>CPS-DTPA-139-2026</v>
          </cell>
          <cell r="D141" t="str">
            <v>JUAN CARLOS CORTES ANDRADES</v>
          </cell>
          <cell r="E141">
            <v>46038</v>
          </cell>
          <cell r="F141" t="str">
            <v>DP10-3202060-18-1-018 Prestar servicios profesionales con plena autonomía técnica y administrativa para ejecutar el proceso de restauración en las áreas degradadas y/o intervenidas del PNN Utría y/o sus zonas de influencia, en el marco de la conservación de la diversidad biológica de las áreas del SINAP a nivel nacional."</v>
          </cell>
          <cell r="G141" t="str">
            <v>PROFESIONAL</v>
          </cell>
          <cell r="H141" t="str">
            <v>2 CONTRATACIÓN DIRECTA</v>
          </cell>
          <cell r="I141" t="str">
            <v>14 PRESTACIÓN DE SERVICIOS</v>
          </cell>
          <cell r="J141" t="str">
            <v>N/A</v>
          </cell>
          <cell r="K141">
            <v>80111600</v>
          </cell>
          <cell r="L141">
            <v>326</v>
          </cell>
          <cell r="M141">
            <v>9226</v>
          </cell>
          <cell r="N141">
            <v>46038</v>
          </cell>
          <cell r="O141">
            <v>5260000</v>
          </cell>
          <cell r="P141">
            <v>56282000</v>
          </cell>
          <cell r="Q141" t="str">
            <v>CINCUENTA Y SEIS MILLONES DOSCIENTOS OCHENTA Y DOS MIL PESOS M/CTE</v>
          </cell>
          <cell r="R141" t="str">
            <v>1 PERSONA NATURAL</v>
          </cell>
          <cell r="S141" t="str">
            <v>3 CÉDULA DE CIUDADANÍA</v>
          </cell>
          <cell r="T141">
            <v>80739561</v>
          </cell>
          <cell r="U141">
            <v>4</v>
          </cell>
          <cell r="W141" t="str">
            <v>11 NO SE DILIGENCIA INFORMACIÓN PARA ESTE FORMULARIO EN ESTE PERÍODO DE REPORTE</v>
          </cell>
          <cell r="X141" t="str">
            <v>MASCULINO</v>
          </cell>
          <cell r="Y141" t="str">
            <v>Chocó</v>
          </cell>
          <cell r="Z141" t="str">
            <v>Quibdo</v>
          </cell>
          <cell r="AA141" t="str">
            <v>JUAN</v>
          </cell>
          <cell r="AB141" t="str">
            <v>CARLOS</v>
          </cell>
          <cell r="AC141" t="str">
            <v>CORTES</v>
          </cell>
          <cell r="AD141" t="str">
            <v>ANDRADES</v>
          </cell>
          <cell r="AE141" t="str">
            <v>SI</v>
          </cell>
          <cell r="AF141" t="str">
            <v>1 PÓLIZA</v>
          </cell>
          <cell r="AG141" t="str">
            <v>12 SEGUROS DEL ESTADO</v>
          </cell>
          <cell r="AH141" t="str">
            <v>2 CUMPLIMIENTO</v>
          </cell>
          <cell r="AI141">
            <v>46038</v>
          </cell>
          <cell r="AJ141" t="str">
            <v>45-46-101034828</v>
          </cell>
          <cell r="AK141" t="str">
            <v>GLORIA TERESITA SERNA ALZATE</v>
          </cell>
          <cell r="AL141" t="str">
            <v>PNN UTRÍA</v>
          </cell>
          <cell r="AM141" t="str">
            <v>2 SUPERVISOR</v>
          </cell>
          <cell r="AN141" t="str">
            <v>3 CÉDULA DE CIUDADANÍA</v>
          </cell>
          <cell r="AO141">
            <v>66848955</v>
          </cell>
          <cell r="AP141" t="str">
            <v>MARIA XIMENA ZORRILLA A.</v>
          </cell>
          <cell r="AQ141">
            <v>321</v>
          </cell>
          <cell r="AZ141">
            <v>46038</v>
          </cell>
          <cell r="BA141">
            <v>46038</v>
          </cell>
          <cell r="BB141">
            <v>46362</v>
          </cell>
          <cell r="BL141" t="str">
            <v>2026753501000081E</v>
          </cell>
          <cell r="BM141">
            <v>56282000</v>
          </cell>
          <cell r="BN141" t="str">
            <v>JULIANA ISABEL MONTES ROMERO</v>
          </cell>
          <cell r="BO141" t="str">
            <v xml:space="preserve">https://community.secop.gov.co/Public/Tendering/ContractNoticePhases/View?PPI=CO1.PPI.44859141&amp;isFromPublicArea=True&amp;isModal=False </v>
          </cell>
          <cell r="BP141" t="str">
            <v>VIGENTE</v>
          </cell>
          <cell r="BR141" t="str">
            <v xml:space="preserve">https://community.secop.gov.co/Public/Tendering/ContractDetailView/Index?UniqueIdentifier=CO1.PCCNTR.8929162 </v>
          </cell>
          <cell r="BS141" t="str">
            <v>JUAN.CORTES</v>
          </cell>
          <cell r="BT141" t="str">
            <v>@parquesnacionales.gov.co</v>
          </cell>
          <cell r="BU141" t="str">
            <v>juancautch@gmail.com</v>
          </cell>
          <cell r="BV141" t="str">
            <v>PROFESIONAL</v>
          </cell>
          <cell r="CB141">
            <v>2630000</v>
          </cell>
          <cell r="CC141">
            <v>5260000</v>
          </cell>
          <cell r="CD141">
            <v>5260000</v>
          </cell>
          <cell r="CE141">
            <v>5260000</v>
          </cell>
          <cell r="CF141">
            <v>5260000</v>
          </cell>
          <cell r="CG141">
            <v>5260000</v>
          </cell>
          <cell r="CH141">
            <v>5260000</v>
          </cell>
          <cell r="CI141">
            <v>5260000</v>
          </cell>
          <cell r="CJ141">
            <v>5260000</v>
          </cell>
          <cell r="CK141">
            <v>5260000</v>
          </cell>
          <cell r="CL141">
            <v>5260000</v>
          </cell>
          <cell r="CM141">
            <v>1052000</v>
          </cell>
          <cell r="CN141">
            <v>0</v>
          </cell>
        </row>
        <row r="142">
          <cell r="A142" t="str">
            <v>CD-DTPA-140-2026</v>
          </cell>
          <cell r="B142" t="str">
            <v>1 FONAM</v>
          </cell>
          <cell r="C142" t="str">
            <v>CPS-DTPA-140-2026</v>
          </cell>
          <cell r="D142" t="str">
            <v xml:space="preserve">JUAN CAMILO CUESTA MORENO </v>
          </cell>
          <cell r="E142">
            <v>46038</v>
          </cell>
          <cell r="F142" t="str">
            <v>DP06-3202008-9-007 - Prestar servicios de apoyo a la gestion con plena autonomia tecnica y administrativa en el PNN los Katios, para la implementacion de las acciones del Plan de Ordenamiento Ecoturistico, en el marco de la conservacion de la diversidad biologica de las areas protegidas del SINAP nacional</v>
          </cell>
          <cell r="G142" t="str">
            <v>APOYO A LA GESTIÓN</v>
          </cell>
          <cell r="H142" t="str">
            <v>2 CONTRATACIÓN DIRECTA</v>
          </cell>
          <cell r="I142" t="str">
            <v>14 PRESTACIÓN DE SERVICIOS</v>
          </cell>
          <cell r="J142" t="str">
            <v>N/A</v>
          </cell>
          <cell r="K142">
            <v>80111600</v>
          </cell>
          <cell r="L142">
            <v>1526</v>
          </cell>
          <cell r="M142">
            <v>5426</v>
          </cell>
          <cell r="N142">
            <v>46038</v>
          </cell>
          <cell r="O142">
            <v>3037000</v>
          </cell>
          <cell r="P142">
            <v>33508233</v>
          </cell>
          <cell r="Q142" t="str">
            <v>TREINTA Y TRES MILLONES QUINIENTOS OCHO MIL DOSCIENTOS TREINTA Y TRES PESOS M/CTE</v>
          </cell>
          <cell r="R142" t="str">
            <v>1 PERSONA NATURAL</v>
          </cell>
          <cell r="S142" t="str">
            <v>3 CÉDULA DE CIUDADANÍA</v>
          </cell>
          <cell r="T142">
            <v>1193549020</v>
          </cell>
          <cell r="U142">
            <v>7</v>
          </cell>
          <cell r="W142" t="str">
            <v>11 NO SE DILIGENCIA INFORMACIÓN PARA ESTE FORMULARIO EN ESTE PERÍODO DE REPORTE</v>
          </cell>
          <cell r="X142" t="str">
            <v>MASCULINO</v>
          </cell>
          <cell r="Y142" t="str">
            <v>Chocó</v>
          </cell>
          <cell r="Z142" t="str">
            <v>Riosucio</v>
          </cell>
          <cell r="AA142" t="str">
            <v>JUAN</v>
          </cell>
          <cell r="AB142" t="str">
            <v>CAMILO</v>
          </cell>
          <cell r="AC142" t="str">
            <v>CUESTA</v>
          </cell>
          <cell r="AD142" t="str">
            <v>MORENO</v>
          </cell>
          <cell r="AE142" t="str">
            <v>NO</v>
          </cell>
          <cell r="AF142" t="str">
            <v>6 NO CONSTITUYÓ GARANTÍAS</v>
          </cell>
          <cell r="AG142" t="str">
            <v>N-A</v>
          </cell>
          <cell r="AH142" t="str">
            <v>N-A</v>
          </cell>
          <cell r="AK142" t="str">
            <v>GLORIA TERESITA SERNA ALZATE</v>
          </cell>
          <cell r="AL142" t="str">
            <v>PNN LOS KATIOS</v>
          </cell>
          <cell r="AM142" t="str">
            <v>2 SUPERVISOR</v>
          </cell>
          <cell r="AN142" t="str">
            <v>3 CÉDULA DE CIUDADANÍA</v>
          </cell>
          <cell r="AO142">
            <v>12563768</v>
          </cell>
          <cell r="AP142" t="str">
            <v>NELSON DE LA ROSA MANJARRES</v>
          </cell>
          <cell r="AQ142">
            <v>334</v>
          </cell>
          <cell r="AZ142" t="str">
            <v>N/A</v>
          </cell>
          <cell r="BA142">
            <v>46038</v>
          </cell>
          <cell r="BB142">
            <v>46372</v>
          </cell>
          <cell r="BL142" t="str">
            <v>2026753501900059E</v>
          </cell>
          <cell r="BM142">
            <v>33508233</v>
          </cell>
          <cell r="BN142" t="str">
            <v>KHAREM CARABALI MARULANDA</v>
          </cell>
          <cell r="BO142" t="str">
            <v xml:space="preserve">https://community.secop.gov.co/Public/Tendering/ContractNoticePhases/View?PPI=CO1.PPI.44866290&amp;isFromPublicArea=True&amp;isModal=False </v>
          </cell>
          <cell r="BP142" t="str">
            <v>VIGENTE</v>
          </cell>
          <cell r="BR142" t="str">
            <v xml:space="preserve">https://community.secop.gov.co/Public/Tendering/ContractDetailView/Index?UniqueIdentifier=CO1.PCCNTR.8934817 </v>
          </cell>
          <cell r="BS142" t="str">
            <v>JUAN.CUESTA</v>
          </cell>
          <cell r="BT142" t="str">
            <v>@parquesnacionales.gov.co</v>
          </cell>
          <cell r="BU142" t="str">
            <v>juancam20.16@gmail.com</v>
          </cell>
          <cell r="BV142" t="str">
            <v>TECNICO</v>
          </cell>
          <cell r="CB142">
            <v>1518500</v>
          </cell>
          <cell r="CC142">
            <v>3037000</v>
          </cell>
          <cell r="CD142">
            <v>3037000</v>
          </cell>
          <cell r="CE142">
            <v>3037000</v>
          </cell>
          <cell r="CF142">
            <v>3037000</v>
          </cell>
          <cell r="CG142">
            <v>3037000</v>
          </cell>
          <cell r="CH142">
            <v>3037000</v>
          </cell>
          <cell r="CI142">
            <v>3037000</v>
          </cell>
          <cell r="CJ142">
            <v>3037000</v>
          </cell>
          <cell r="CK142">
            <v>3037000</v>
          </cell>
          <cell r="CL142">
            <v>3037000</v>
          </cell>
          <cell r="CM142">
            <v>1619733</v>
          </cell>
          <cell r="CN142">
            <v>0</v>
          </cell>
        </row>
        <row r="143">
          <cell r="A143" t="str">
            <v>CD-DTPA-141-2026</v>
          </cell>
          <cell r="B143" t="str">
            <v>2 NACION</v>
          </cell>
          <cell r="C143" t="str">
            <v>CPS-DTPA-141-2026</v>
          </cell>
          <cell r="D143" t="str">
            <v>LUIS MIGUEL VARGAS AGUAS-CANCELADO</v>
          </cell>
          <cell r="E143">
            <v>46038</v>
          </cell>
          <cell r="H143" t="str">
            <v>2 CONTRATACIÓN DIRECTA</v>
          </cell>
          <cell r="I143" t="str">
            <v>14 PRESTACIÓN DE SERVICIOS</v>
          </cell>
          <cell r="J143" t="str">
            <v>N/A</v>
          </cell>
          <cell r="K143">
            <v>80111600</v>
          </cell>
          <cell r="R143" t="str">
            <v>1 PERSONA NATURAL</v>
          </cell>
          <cell r="S143" t="str">
            <v>3 CÉDULA DE CIUDADANÍA</v>
          </cell>
          <cell r="W143" t="str">
            <v>11 NO SE DILIGENCIA INFORMACIÓN PARA ESTE FORMULARIO EN ESTE PERÍODO DE REPORTE</v>
          </cell>
          <cell r="AK143" t="str">
            <v>GLORIA TERESITA SERNA ALZATE</v>
          </cell>
          <cell r="AM143" t="str">
            <v>2 SUPERVISOR</v>
          </cell>
          <cell r="AN143" t="str">
            <v>3 CÉDULA DE CIUDADANÍA</v>
          </cell>
          <cell r="AO143" t="e">
            <v>#N/A</v>
          </cell>
          <cell r="BM143">
            <v>0</v>
          </cell>
          <cell r="BN143" t="str">
            <v>MARGARITA E VICTORIA ACOSTA</v>
          </cell>
          <cell r="BP143" t="str">
            <v>VIGENTE</v>
          </cell>
          <cell r="BR143" t="str">
            <v>https://community.secop.gov.co/Public/Tendering/ContractDetailView/Index?UniqueIdentifier=</v>
          </cell>
          <cell r="BT143" t="str">
            <v>@parquesnacionales.gov.co</v>
          </cell>
          <cell r="CN143">
            <v>0</v>
          </cell>
        </row>
        <row r="144">
          <cell r="A144" t="str">
            <v>CD-DTPA-142-2026</v>
          </cell>
          <cell r="B144" t="str">
            <v>2 NACION</v>
          </cell>
          <cell r="C144" t="str">
            <v>CPS-DTPA-142-2026</v>
          </cell>
          <cell r="D144" t="str">
            <v>ANGELICA MARIA HERNANDEZ PALMA</v>
          </cell>
          <cell r="E144">
            <v>46038</v>
          </cell>
          <cell r="F144" t="str">
            <v>DP00-3202008-15-020 Prestar servicios profesionales con plena autonomía técnica y administrativa en Dirección Territorial Pacífico en la implementación y seguimiento de los programas de cooperación nacional e internacional que se desarrollan en la Dirección Territorial y sus áreas protegidas, en el marco de la conservación de la diversidad biológica de las áreas protegidas del SINAP nacional</v>
          </cell>
          <cell r="G144" t="str">
            <v>PROFESIONAL</v>
          </cell>
          <cell r="H144" t="str">
            <v>2 CONTRATACIÓN DIRECTA</v>
          </cell>
          <cell r="I144" t="str">
            <v>14 PRESTACIÓN DE SERVICIOS</v>
          </cell>
          <cell r="J144" t="str">
            <v>N/A</v>
          </cell>
          <cell r="K144">
            <v>80111600</v>
          </cell>
          <cell r="L144">
            <v>126</v>
          </cell>
          <cell r="M144">
            <v>9126</v>
          </cell>
          <cell r="N144">
            <v>46038</v>
          </cell>
          <cell r="O144">
            <v>7225000</v>
          </cell>
          <cell r="P144">
            <v>79475000</v>
          </cell>
          <cell r="Q144" t="str">
            <v>SETENTA Y NUEVE MILLONES CUATROCIENTOS SETENTA Y CINCO MIL PESOS M/CTE</v>
          </cell>
          <cell r="R144" t="str">
            <v>1 PERSONA NATURAL</v>
          </cell>
          <cell r="S144" t="str">
            <v>3 CÉDULA DE CIUDADANÍA</v>
          </cell>
          <cell r="T144">
            <v>1130604226</v>
          </cell>
          <cell r="U144">
            <v>3</v>
          </cell>
          <cell r="W144" t="str">
            <v>11 NO SE DILIGENCIA INFORMACIÓN PARA ESTE FORMULARIO EN ESTE PERÍODO DE REPORTE</v>
          </cell>
          <cell r="X144" t="str">
            <v>FEMENINO</v>
          </cell>
          <cell r="Y144" t="str">
            <v>Valle del Cauca</v>
          </cell>
          <cell r="Z144" t="str">
            <v>Santiago de Cali</v>
          </cell>
          <cell r="AA144" t="str">
            <v>ANGELICA</v>
          </cell>
          <cell r="AB144" t="str">
            <v>MARÍA</v>
          </cell>
          <cell r="AC144" t="str">
            <v>HERNANDEZ</v>
          </cell>
          <cell r="AD144" t="str">
            <v>PALMA</v>
          </cell>
          <cell r="AE144" t="str">
            <v>SI</v>
          </cell>
          <cell r="AF144" t="str">
            <v>1 PÓLIZA</v>
          </cell>
          <cell r="AG144" t="str">
            <v>12 SEGUROS DEL ESTADO</v>
          </cell>
          <cell r="AH144" t="str">
            <v>2 CUMPLIMIENTO</v>
          </cell>
          <cell r="AI144">
            <v>46038</v>
          </cell>
          <cell r="AJ144" t="str">
            <v>45-46-101034871</v>
          </cell>
          <cell r="AK144" t="str">
            <v>GLORIA TERESITA SERNA ALZATE</v>
          </cell>
          <cell r="AL144" t="str">
            <v>DTPA</v>
          </cell>
          <cell r="AM144" t="str">
            <v>2 SUPERVISOR</v>
          </cell>
          <cell r="AN144" t="str">
            <v>3 CÉDULA DE CIUDADANÍA</v>
          </cell>
          <cell r="AO144">
            <v>79307788</v>
          </cell>
          <cell r="AP144" t="str">
            <v>JUAN IVAN SANCHEZ BERNAL</v>
          </cell>
          <cell r="AQ144">
            <v>330</v>
          </cell>
          <cell r="BA144">
            <v>46038</v>
          </cell>
          <cell r="BB144">
            <v>46371</v>
          </cell>
          <cell r="BL144" t="str">
            <v>2026753501000082E</v>
          </cell>
          <cell r="BM144">
            <v>79475000</v>
          </cell>
          <cell r="BN144" t="str">
            <v>JULIANA ISABEL MONTES ROMERO</v>
          </cell>
          <cell r="BO144" t="str">
            <v xml:space="preserve">https://community.secop.gov.co/Public/Tendering/ContractNoticePhases/View?PPI=CO1.PPI.44870555&amp;isFromPublicArea=True&amp;isModal=False </v>
          </cell>
          <cell r="BP144" t="str">
            <v>VIGENTE</v>
          </cell>
          <cell r="BR144" t="str">
            <v xml:space="preserve">https://community.secop.gov.co/Public/Tendering/ContractDetailView/Index?UniqueIdentifier=CO1.PCCNTR.8934989 </v>
          </cell>
          <cell r="BS144" t="str">
            <v>ANGELICA.HERNANDEZ</v>
          </cell>
          <cell r="BT144" t="str">
            <v>@parquesnacionales.gov.co</v>
          </cell>
          <cell r="BU144" t="str">
            <v>cooperacion.dtpa@parquesnacionales.gov.co</v>
          </cell>
          <cell r="BV144" t="str">
            <v>PROFESIONAL</v>
          </cell>
          <cell r="CB144">
            <v>3612500</v>
          </cell>
          <cell r="CC144">
            <v>7225000</v>
          </cell>
          <cell r="CD144">
            <v>7225000</v>
          </cell>
          <cell r="CE144">
            <v>7225000</v>
          </cell>
          <cell r="CF144">
            <v>7225000</v>
          </cell>
          <cell r="CG144">
            <v>7225000</v>
          </cell>
          <cell r="CH144">
            <v>7225000</v>
          </cell>
          <cell r="CI144">
            <v>7225000</v>
          </cell>
          <cell r="CJ144">
            <v>7225000</v>
          </cell>
          <cell r="CK144">
            <v>7225000</v>
          </cell>
          <cell r="CL144">
            <v>7225000</v>
          </cell>
          <cell r="CM144">
            <v>3612500</v>
          </cell>
          <cell r="CN144">
            <v>0</v>
          </cell>
        </row>
        <row r="145">
          <cell r="A145" t="str">
            <v>CD-DTPA-143-2026</v>
          </cell>
          <cell r="B145" t="str">
            <v>1 FONAM</v>
          </cell>
          <cell r="C145" t="str">
            <v>CPS-DTPA-143-2026</v>
          </cell>
          <cell r="D145" t="str">
            <v>ANDRES GARCIA VELASQUEZ</v>
          </cell>
          <cell r="E145">
            <v>46038</v>
          </cell>
          <cell r="F145" t="str">
            <v>DP05-3202052-8-005 Prestar servicios profesionales con plena autonomía técnica y administrativa en el PNN Gorgona para la actualización del planes de manejo y sus anexos, en el marco de la conservación de la diversidad biológica de las áreas protegidas del SINAP nacional</v>
          </cell>
          <cell r="G145" t="str">
            <v>PROFESIONAL</v>
          </cell>
          <cell r="H145" t="str">
            <v>2 CONTRATACIÓN DIRECTA</v>
          </cell>
          <cell r="I145" t="str">
            <v>14 PRESTACIÓN DE SERVICIOS</v>
          </cell>
          <cell r="J145" t="str">
            <v>N/A</v>
          </cell>
          <cell r="K145">
            <v>80111600</v>
          </cell>
          <cell r="L145">
            <v>626</v>
          </cell>
          <cell r="M145">
            <v>6226</v>
          </cell>
          <cell r="N145">
            <v>46038</v>
          </cell>
          <cell r="O145">
            <v>6540000</v>
          </cell>
          <cell r="P145">
            <v>73248000</v>
          </cell>
          <cell r="Q145" t="str">
            <v>SETENTA Y TRES MILLONES DOSCIENTOS CUARENTA Y OCHO MIL PESOS M/CTE</v>
          </cell>
          <cell r="R145" t="str">
            <v>1 PERSONA NATURAL</v>
          </cell>
          <cell r="S145" t="str">
            <v>3 CÉDULA DE CIUDADANÍA</v>
          </cell>
          <cell r="T145">
            <v>10003070</v>
          </cell>
          <cell r="U145">
            <v>6</v>
          </cell>
          <cell r="W145" t="str">
            <v>11 NO SE DILIGENCIA INFORMACIÓN PARA ESTE FORMULARIO EN ESTE PERÍODO DE REPORTE</v>
          </cell>
          <cell r="X145" t="str">
            <v>MASCULINO</v>
          </cell>
          <cell r="Y145" t="str">
            <v>Risaralda</v>
          </cell>
          <cell r="Z145" t="str">
            <v>Pereira</v>
          </cell>
          <cell r="AA145" t="str">
            <v>ANDRÉS</v>
          </cell>
          <cell r="AC145" t="str">
            <v>GARCÍA</v>
          </cell>
          <cell r="AD145" t="str">
            <v>VELASQUEZ</v>
          </cell>
          <cell r="AE145" t="str">
            <v>SI</v>
          </cell>
          <cell r="AF145" t="str">
            <v>1 PÓLIZA</v>
          </cell>
          <cell r="AG145" t="str">
            <v>12 SEGUROS DEL ESTADO</v>
          </cell>
          <cell r="AH145" t="str">
            <v>2 CUMPLIMIENTO</v>
          </cell>
          <cell r="AI145">
            <v>46038</v>
          </cell>
          <cell r="AJ145" t="str">
            <v>45-46-101034893</v>
          </cell>
          <cell r="AK145" t="str">
            <v>GLORIA TERESITA SERNA ALZATE</v>
          </cell>
          <cell r="AL145" t="str">
            <v>PNN GORGONA</v>
          </cell>
          <cell r="AM145" t="str">
            <v>2 SUPERVISOR</v>
          </cell>
          <cell r="AN145" t="str">
            <v>3 CÉDULA DE CIUDADANÍA</v>
          </cell>
          <cell r="AO145">
            <v>6499218</v>
          </cell>
          <cell r="AP145" t="str">
            <v>ANDRES MAURICIO ROJAS CAÑAS</v>
          </cell>
          <cell r="AQ145">
            <v>333</v>
          </cell>
          <cell r="AZ145">
            <v>46038</v>
          </cell>
          <cell r="BA145">
            <v>46038</v>
          </cell>
          <cell r="BB145">
            <v>46377</v>
          </cell>
          <cell r="BL145" t="str">
            <v>2026753501900060E</v>
          </cell>
          <cell r="BM145">
            <v>73248000</v>
          </cell>
          <cell r="BN145" t="str">
            <v>DIANA PATRICIA GUERRERO</v>
          </cell>
          <cell r="BO145" t="str">
            <v xml:space="preserve">https://community.secop.gov.co/Public/Tendering/ContractNoticePhases/View?PPI=CO1.PPI.44837061&amp;isFromPublicArea=True&amp;isModal=False </v>
          </cell>
          <cell r="BP145" t="str">
            <v>VIGENTE</v>
          </cell>
          <cell r="BR145" t="str">
            <v xml:space="preserve">https://community.secop.gov.co/Public/Tendering/ContractDetailView/Index?UniqueIdentifier=CO1.PCCNTR.8935386 </v>
          </cell>
          <cell r="BS145" t="str">
            <v>ANDRES.GARCIA</v>
          </cell>
          <cell r="BT145" t="str">
            <v>@parquesnacionales.gov.co</v>
          </cell>
          <cell r="BU145" t="str">
            <v>andresgarvelasquez@gmail.com</v>
          </cell>
          <cell r="BV145" t="str">
            <v>PROFESIONAL</v>
          </cell>
          <cell r="CB145">
            <v>3270000</v>
          </cell>
          <cell r="CC145">
            <v>6540000</v>
          </cell>
          <cell r="CD145">
            <v>6540000</v>
          </cell>
          <cell r="CE145">
            <v>6540000</v>
          </cell>
          <cell r="CF145">
            <v>6540000</v>
          </cell>
          <cell r="CG145">
            <v>6540000</v>
          </cell>
          <cell r="CH145">
            <v>6540000</v>
          </cell>
          <cell r="CI145">
            <v>6540000</v>
          </cell>
          <cell r="CJ145">
            <v>6540000</v>
          </cell>
          <cell r="CK145">
            <v>6540000</v>
          </cell>
          <cell r="CL145">
            <v>6540000</v>
          </cell>
          <cell r="CM145">
            <v>4578000</v>
          </cell>
          <cell r="CN145">
            <v>0</v>
          </cell>
        </row>
        <row r="146">
          <cell r="A146" t="str">
            <v>CPS-DTPA-144-2026</v>
          </cell>
          <cell r="B146" t="str">
            <v>2 NACION</v>
          </cell>
          <cell r="C146" t="str">
            <v>CPS-DTPA-144-2026</v>
          </cell>
          <cell r="D146" t="str">
            <v>LUIS MIGUEL VARGAS AGUAS</v>
          </cell>
          <cell r="E146">
            <v>46038</v>
          </cell>
          <cell r="F146" t="str">
            <v>DP01-3202032-1-006 - Prestar servicio de apoyo a la gestión con plena autonomia tecnica y administrativa del DNMI Cabo Manglares en el desarrollo de las acciones operativas de la estrategia de prevencion, vigilancia y control en las áreas protegidas administradas por PNNC en el marco de la conservaciionde la diversidad biológica de las áreas protegidas del SINAP nacional.</v>
          </cell>
          <cell r="G146" t="str">
            <v>APOYO A LA GESTIÓN</v>
          </cell>
          <cell r="H146" t="str">
            <v>2 CONTRATACIÓN DIRECTA</v>
          </cell>
          <cell r="I146" t="str">
            <v>14 PRESTACIÓN DE SERVICIOS</v>
          </cell>
          <cell r="J146" t="str">
            <v>N/A</v>
          </cell>
          <cell r="K146">
            <v>80111600</v>
          </cell>
          <cell r="L146">
            <v>726</v>
          </cell>
          <cell r="M146">
            <v>9326</v>
          </cell>
          <cell r="N146">
            <v>46038</v>
          </cell>
          <cell r="O146">
            <v>2293000</v>
          </cell>
          <cell r="P146">
            <v>23541467</v>
          </cell>
          <cell r="Q146" t="str">
            <v>VEINTITRÉS MILLONES QUINIENTOS CUARENTA Y UN MIL CUATROCIENTOS SESENTA Y SIETE PESOS M/CTE</v>
          </cell>
          <cell r="R146" t="str">
            <v>1 PERSONA NATURAL</v>
          </cell>
          <cell r="S146" t="str">
            <v>3 CÉDULA DE CIUDADANÍA</v>
          </cell>
          <cell r="T146">
            <v>1087128150</v>
          </cell>
          <cell r="U146">
            <v>5</v>
          </cell>
          <cell r="W146" t="str">
            <v>11 NO SE DILIGENCIA INFORMACIÓN PARA ESTE FORMULARIO EN ESTE PERÍODO DE REPORTE</v>
          </cell>
          <cell r="X146" t="str">
            <v>MASCULINO</v>
          </cell>
          <cell r="Y146" t="str">
            <v>Nariño</v>
          </cell>
          <cell r="Z146" t="str">
            <v>Tumaco</v>
          </cell>
          <cell r="AA146" t="str">
            <v>LUIS</v>
          </cell>
          <cell r="AB146" t="str">
            <v>MIGUEL</v>
          </cell>
          <cell r="AC146" t="str">
            <v>VARGAS</v>
          </cell>
          <cell r="AD146" t="str">
            <v>AGUAS</v>
          </cell>
          <cell r="AE146" t="str">
            <v>NO</v>
          </cell>
          <cell r="AF146" t="str">
            <v>6 NO CONSTITUYÓ GARANTÍAS</v>
          </cell>
          <cell r="AG146" t="str">
            <v>N-A</v>
          </cell>
          <cell r="AH146" t="str">
            <v>N-A</v>
          </cell>
          <cell r="AK146" t="str">
            <v>GLORIA TERESITA SERNA ALZATE</v>
          </cell>
          <cell r="AL146" t="str">
            <v>DNMI CABO MANGLARES</v>
          </cell>
          <cell r="AM146" t="str">
            <v>2 SUPERVISOR</v>
          </cell>
          <cell r="AN146" t="str">
            <v>3 CÉDULA DE CIUDADANÍA</v>
          </cell>
          <cell r="AO146">
            <v>1088973417</v>
          </cell>
          <cell r="AP146" t="str">
            <v>MIYER IVÁN CERÓN MUÑOZ</v>
          </cell>
          <cell r="AQ146">
            <v>308</v>
          </cell>
          <cell r="AZ146" t="str">
            <v>N/A</v>
          </cell>
          <cell r="BA146">
            <v>46038</v>
          </cell>
          <cell r="BB146">
            <v>46352</v>
          </cell>
          <cell r="BL146" t="str">
            <v>2026753501000083E</v>
          </cell>
          <cell r="BM146">
            <v>23541467</v>
          </cell>
          <cell r="BN146" t="str">
            <v>MARGARITA E VICTORIA ACOSTA</v>
          </cell>
          <cell r="BO146" t="str">
            <v xml:space="preserve">https://community.secop.gov.co/Public/Tendering/ContractNoticePhases/View?PPI=CO1.PPI.44879007&amp;isFromPublicArea=True&amp;isModal=False </v>
          </cell>
          <cell r="BP146" t="str">
            <v>VIGENTE</v>
          </cell>
          <cell r="BR146" t="str">
            <v xml:space="preserve">https://community.secop.gov.co/Public/Tendering/ContractDetailView/Index?UniqueIdentifier=CO1.PCCNTR.8937201 </v>
          </cell>
          <cell r="BS146" t="str">
            <v>LUIS.AGUAS</v>
          </cell>
          <cell r="BT146" t="str">
            <v>@parquesnacionales.gov.co</v>
          </cell>
          <cell r="BU146" t="str">
            <v>luismiguelvargasaguas@gmail.com</v>
          </cell>
          <cell r="BV146" t="str">
            <v>OPERARIO</v>
          </cell>
          <cell r="CB146">
            <v>917200</v>
          </cell>
          <cell r="CC146">
            <v>2293000</v>
          </cell>
          <cell r="CD146">
            <v>2293000</v>
          </cell>
          <cell r="CE146">
            <v>2293000</v>
          </cell>
          <cell r="CF146">
            <v>2293000</v>
          </cell>
          <cell r="CG146">
            <v>2293000</v>
          </cell>
          <cell r="CH146">
            <v>2293000</v>
          </cell>
          <cell r="CI146">
            <v>2293000</v>
          </cell>
          <cell r="CJ146">
            <v>2293000</v>
          </cell>
          <cell r="CK146">
            <v>2293000</v>
          </cell>
          <cell r="CL146">
            <v>1987267</v>
          </cell>
          <cell r="CN146">
            <v>0</v>
          </cell>
        </row>
        <row r="147">
          <cell r="A147" t="str">
            <v>CD-DTPA-145-2026</v>
          </cell>
          <cell r="B147" t="str">
            <v>1 FONAM</v>
          </cell>
          <cell r="C147" t="str">
            <v>CPS-DTPA-145-2026</v>
          </cell>
          <cell r="D147" t="str">
            <v xml:space="preserve">GELEN CORDOBA VENTE </v>
          </cell>
          <cell r="E147">
            <v>46041</v>
          </cell>
          <cell r="F147" t="str">
            <v>DP03-3202008-15-001 Prestar servicios profesionales con plena autonomía tecnica y administrativa en el DNMI Yurupari- Malpelo para el desarrollo de actividades en los procesos de gestión precontractual, postcontractual y administrativos en el marco de la conservacion de la diversidad biologica de las areas protegidas del SINAP nacional</v>
          </cell>
          <cell r="G147" t="str">
            <v>PROFESIONAL</v>
          </cell>
          <cell r="H147" t="str">
            <v>2 CONTRATACIÓN DIRECTA</v>
          </cell>
          <cell r="I147" t="str">
            <v>14 PRESTACIÓN DE SERVICIOS</v>
          </cell>
          <cell r="J147" t="str">
            <v>N/A</v>
          </cell>
          <cell r="K147">
            <v>80111600</v>
          </cell>
          <cell r="L147">
            <v>1126</v>
          </cell>
          <cell r="M147">
            <v>6326</v>
          </cell>
          <cell r="N147">
            <v>46041</v>
          </cell>
          <cell r="O147">
            <v>4327000</v>
          </cell>
          <cell r="P147">
            <v>43414233</v>
          </cell>
          <cell r="Q147" t="str">
            <v>CUARENTA Y TRES MILLONES CUATROCIENTOS CATORCE MIL DOSCIENTOS TREINTA Y TRES PESOS M/CTE</v>
          </cell>
          <cell r="R147" t="str">
            <v>1 PERSONA NATURAL</v>
          </cell>
          <cell r="S147" t="str">
            <v>3 CÉDULA DE CIUDADANÍA</v>
          </cell>
          <cell r="T147">
            <v>38474354</v>
          </cell>
          <cell r="U147">
            <v>4</v>
          </cell>
          <cell r="W147" t="str">
            <v>11 NO SE DILIGENCIA INFORMACIÓN PARA ESTE FORMULARIO EN ESTE PERÍODO DE REPORTE</v>
          </cell>
          <cell r="X147" t="str">
            <v>FEMENINO</v>
          </cell>
          <cell r="Y147" t="str">
            <v>Valle del Cauca</v>
          </cell>
          <cell r="Z147" t="str">
            <v>Buenaventura</v>
          </cell>
          <cell r="AA147" t="str">
            <v>GELEN</v>
          </cell>
          <cell r="AC147" t="str">
            <v>CORDOBA</v>
          </cell>
          <cell r="AD147" t="str">
            <v>VENTE</v>
          </cell>
          <cell r="AE147" t="str">
            <v>SI</v>
          </cell>
          <cell r="AF147" t="str">
            <v>1 PÓLIZA</v>
          </cell>
          <cell r="AG147" t="str">
            <v>12 SEGUROS DEL ESTADO</v>
          </cell>
          <cell r="AH147" t="str">
            <v>2 CUMPLIMIENTO</v>
          </cell>
          <cell r="AI147">
            <v>46041</v>
          </cell>
          <cell r="AJ147" t="str">
            <v>45-46-101035130</v>
          </cell>
          <cell r="AK147" t="str">
            <v>GLORIA TERESITA SERNA ALZATE</v>
          </cell>
          <cell r="AL147" t="str">
            <v>DNMI YURUPARÍ</v>
          </cell>
          <cell r="AM147" t="str">
            <v>2 SUPERVISOR</v>
          </cell>
          <cell r="AN147" t="str">
            <v>3 CÉDULA DE CIUDADANÍA</v>
          </cell>
          <cell r="AO147">
            <v>7178273</v>
          </cell>
          <cell r="AP147" t="str">
            <v>CARLOS ANDRÉS GÚZMAN AVILA</v>
          </cell>
          <cell r="AQ147">
            <v>304</v>
          </cell>
          <cell r="AZ147">
            <v>46041</v>
          </cell>
          <cell r="BA147">
            <v>46041</v>
          </cell>
          <cell r="BB147">
            <v>46345</v>
          </cell>
          <cell r="BL147" t="str">
            <v>2026753501900061E</v>
          </cell>
          <cell r="BM147">
            <v>43414233</v>
          </cell>
          <cell r="BN147" t="str">
            <v>KHAREM CARABALI MARULANDA</v>
          </cell>
          <cell r="BO147" t="str">
            <v xml:space="preserve">https://community.secop.gov.co/Public/Tendering/ContractNoticePhases/View?PPI=CO1.PPI.44882571&amp;isFromPublicArea=True&amp;isModal=False </v>
          </cell>
          <cell r="BP147" t="str">
            <v>VIGENTE</v>
          </cell>
          <cell r="BR147" t="str">
            <v xml:space="preserve">https://community.secop.gov.co/Public/Tendering/ContractDetailView/Index?UniqueIdentifier=CO1.PCCNTR.8939212 </v>
          </cell>
          <cell r="BS147" t="str">
            <v>GELEN.CORDOBA</v>
          </cell>
          <cell r="BT147" t="str">
            <v>@parquesnacionales.gov.co</v>
          </cell>
          <cell r="BU147" t="str">
            <v>yurupari@parquesnacionales.gov.co</v>
          </cell>
          <cell r="BV147" t="str">
            <v>PROFESIONAL</v>
          </cell>
          <cell r="CB147">
            <v>1730800</v>
          </cell>
          <cell r="CC147">
            <v>4327000</v>
          </cell>
          <cell r="CD147">
            <v>4327000</v>
          </cell>
          <cell r="CE147">
            <v>4327000</v>
          </cell>
          <cell r="CF147">
            <v>4327000</v>
          </cell>
          <cell r="CG147">
            <v>4327000</v>
          </cell>
          <cell r="CH147">
            <v>4327000</v>
          </cell>
          <cell r="CI147">
            <v>4327000</v>
          </cell>
          <cell r="CJ147">
            <v>4327000</v>
          </cell>
          <cell r="CK147">
            <v>4327000</v>
          </cell>
          <cell r="CL147">
            <v>2740433</v>
          </cell>
          <cell r="CN147">
            <v>0</v>
          </cell>
        </row>
        <row r="148">
          <cell r="A148" t="str">
            <v>CD-DTPA-146-2026</v>
          </cell>
          <cell r="B148" t="str">
            <v>1 FONAM</v>
          </cell>
          <cell r="C148" t="str">
            <v>CPS-DTPA-146-2026</v>
          </cell>
          <cell r="D148" t="str">
            <v>DAYANA MARCELA ALEGRIA CAICEDO</v>
          </cell>
          <cell r="E148">
            <v>46041</v>
          </cell>
          <cell r="F148" t="str">
            <v>DP04-3202032-1-041 DP04-3202032-1-042 Prestar servicios profesionales con plena autonomía técnica y administrativa en el PNN Farallones de Cali, para desarrollar la articulación, seguimiento y ejecuciòn de acciones orientadas a la implementación de las estrategias de prevención, vigilancia y control en el área protegida, con énfasis en los ecosistemas andinos y de páramo, en el marco de la conservación de la diversidad biológica de las Áreas Protegidas del SINAP Nacional.</v>
          </cell>
          <cell r="G148" t="str">
            <v>PROFESIONAL</v>
          </cell>
          <cell r="H148" t="str">
            <v>2 CONTRATACIÓN DIRECTA</v>
          </cell>
          <cell r="I148" t="str">
            <v>14 PRESTACIÓN DE SERVICIOS</v>
          </cell>
          <cell r="J148" t="str">
            <v>N/A</v>
          </cell>
          <cell r="K148">
            <v>80111600</v>
          </cell>
          <cell r="L148">
            <v>1226</v>
          </cell>
          <cell r="M148">
            <v>6426</v>
          </cell>
          <cell r="N148">
            <v>46041</v>
          </cell>
          <cell r="O148">
            <v>3783000</v>
          </cell>
          <cell r="P148">
            <v>41486900</v>
          </cell>
          <cell r="Q148" t="str">
            <v>CUARENTA Y UN MILLONES CUATROCIENTOS OCHENTA Y SEIS MIL NOVECIENTOS PESOS M/CTE</v>
          </cell>
          <cell r="R148" t="str">
            <v>1 PERSONA NATURAL</v>
          </cell>
          <cell r="S148" t="str">
            <v>3 CÉDULA DE CIUDADANÍA</v>
          </cell>
          <cell r="T148">
            <v>1144083000</v>
          </cell>
          <cell r="U148">
            <v>1</v>
          </cell>
          <cell r="W148" t="str">
            <v>11 NO SE DILIGENCIA INFORMACIÓN PARA ESTE FORMULARIO EN ESTE PERÍODO DE REPORTE</v>
          </cell>
          <cell r="X148" t="str">
            <v>FEMENINO</v>
          </cell>
          <cell r="Y148" t="str">
            <v>Valle del Cauca</v>
          </cell>
          <cell r="Z148" t="str">
            <v>Santiago de Cali</v>
          </cell>
          <cell r="AA148" t="str">
            <v>DAYANA</v>
          </cell>
          <cell r="AB148" t="str">
            <v>MARCELA</v>
          </cell>
          <cell r="AC148" t="str">
            <v>ALEGRIA</v>
          </cell>
          <cell r="AD148" t="str">
            <v>CAICEDO</v>
          </cell>
          <cell r="AE148" t="str">
            <v>SI</v>
          </cell>
          <cell r="AF148" t="str">
            <v>1 PÓLIZA</v>
          </cell>
          <cell r="AG148" t="str">
            <v>12 SEGUROS DEL ESTADO</v>
          </cell>
          <cell r="AH148" t="str">
            <v>2 CUMPLIMIENTO</v>
          </cell>
          <cell r="AI148">
            <v>46041</v>
          </cell>
          <cell r="AJ148" t="str">
            <v>45-46-101035142</v>
          </cell>
          <cell r="AK148" t="str">
            <v>GLORIA TERESITA SERNA ALZATE</v>
          </cell>
          <cell r="AL148" t="str">
            <v>PNN FARALLONES DE CALI</v>
          </cell>
          <cell r="AM148" t="str">
            <v>2 SUPERVISOR</v>
          </cell>
          <cell r="AN148" t="str">
            <v>3 CÉDULA DE CIUDADANÍA</v>
          </cell>
          <cell r="AO148">
            <v>29120620</v>
          </cell>
          <cell r="AP148" t="str">
            <v>MARIA JULIANA CERON</v>
          </cell>
          <cell r="AQ148">
            <v>329</v>
          </cell>
          <cell r="AZ148">
            <v>46041</v>
          </cell>
          <cell r="BA148">
            <v>46041</v>
          </cell>
          <cell r="BB148">
            <v>46373</v>
          </cell>
          <cell r="BL148" t="str">
            <v>2026753501900062E</v>
          </cell>
          <cell r="BM148">
            <v>41486900</v>
          </cell>
          <cell r="BN148" t="str">
            <v>WENDY ISABEL DAVID</v>
          </cell>
          <cell r="BO148" t="str">
            <v xml:space="preserve">https://community.secop.gov.co/Public/Tendering/ContractNoticePhases/View?PPI=CO1.PPI.44887608&amp;isFromPublicArea=True&amp;isModal=False </v>
          </cell>
          <cell r="BP148" t="str">
            <v>VIGENTE</v>
          </cell>
          <cell r="BR148" t="str">
            <v xml:space="preserve">https://community.secop.gov.co/Public/Tendering/ContractDetailView/Index?UniqueIdentifier=CO1.PCCNTR.8966684 </v>
          </cell>
          <cell r="BS148" t="str">
            <v>DAYANA.ALEGRIA</v>
          </cell>
          <cell r="BT148" t="str">
            <v>@parquesnacionales.gov.co</v>
          </cell>
          <cell r="BU148" t="str">
            <v>dayanaalegria38@gmail.com</v>
          </cell>
          <cell r="BV148" t="str">
            <v>PROFESIONAL</v>
          </cell>
          <cell r="CB148">
            <v>1513200</v>
          </cell>
          <cell r="CC148">
            <v>3783000</v>
          </cell>
          <cell r="CD148">
            <v>3783000</v>
          </cell>
          <cell r="CE148">
            <v>3783000</v>
          </cell>
          <cell r="CF148">
            <v>3783000</v>
          </cell>
          <cell r="CG148">
            <v>3783000</v>
          </cell>
          <cell r="CH148">
            <v>3783000</v>
          </cell>
          <cell r="CI148">
            <v>3783000</v>
          </cell>
          <cell r="CJ148">
            <v>3783000</v>
          </cell>
          <cell r="CK148">
            <v>3783000</v>
          </cell>
          <cell r="CL148">
            <v>3783000</v>
          </cell>
          <cell r="CM148">
            <v>2143700</v>
          </cell>
          <cell r="CN148">
            <v>0</v>
          </cell>
        </row>
        <row r="149">
          <cell r="A149" t="str">
            <v>CD-DTPA-147-2026</v>
          </cell>
          <cell r="B149" t="str">
            <v>1 FONAM</v>
          </cell>
          <cell r="C149" t="str">
            <v>CPS-DTPA-147-2026</v>
          </cell>
          <cell r="D149" t="str">
            <v>KAREN FERNANDA OSORIO MARIN</v>
          </cell>
          <cell r="E149">
            <v>46041</v>
          </cell>
          <cell r="F149" t="str">
            <v>DP04-3202056-5-160 Prestar servicios profesionales con plena autonomía técnica y administrativa en el PNN Farallones de Cali, para desarrollar la implementación de acciones de educación ambiental y fortalecimiento de capacidades con actores estratégicos, promoviendo la participación comunitaria y la apropiación de los valores naturales y culturales del área protegida, con énfasis en los ecosistemas andinos y de páramo, en el marco de la conservación de la diversidad biológica de las Áreas</v>
          </cell>
          <cell r="G149" t="str">
            <v>PROFESIONAL</v>
          </cell>
          <cell r="H149" t="str">
            <v>2 CONTRATACIÓN DIRECTA</v>
          </cell>
          <cell r="I149" t="str">
            <v>14 PRESTACIÓN DE SERVICIOS</v>
          </cell>
          <cell r="J149" t="str">
            <v>N/A</v>
          </cell>
          <cell r="K149">
            <v>80111600</v>
          </cell>
          <cell r="L149">
            <v>1226</v>
          </cell>
          <cell r="M149">
            <v>7326</v>
          </cell>
          <cell r="N149">
            <v>46041</v>
          </cell>
          <cell r="O149">
            <v>3783000</v>
          </cell>
          <cell r="P149">
            <v>37830000</v>
          </cell>
          <cell r="Q149" t="str">
            <v>TREINTA Y SIETE MILLONES OCHOCIENTOS TREINTA MIL PESOS M/CTE</v>
          </cell>
          <cell r="R149" t="str">
            <v>1 PERSONA NATURAL</v>
          </cell>
          <cell r="S149" t="str">
            <v>3 CÉDULA DE CIUDADANÍA</v>
          </cell>
          <cell r="T149">
            <v>1094953835</v>
          </cell>
          <cell r="U149">
            <v>5</v>
          </cell>
          <cell r="W149" t="str">
            <v>11 NO SE DILIGENCIA INFORMACIÓN PARA ESTE FORMULARIO EN ESTE PERÍODO DE REPORTE</v>
          </cell>
          <cell r="X149" t="str">
            <v>FEMENINO</v>
          </cell>
          <cell r="Y149" t="str">
            <v>Quindio</v>
          </cell>
          <cell r="Z149" t="str">
            <v>Armenia</v>
          </cell>
          <cell r="AA149" t="str">
            <v>KAREN</v>
          </cell>
          <cell r="AB149" t="str">
            <v>FERNANDA</v>
          </cell>
          <cell r="AC149" t="str">
            <v>OSORIO</v>
          </cell>
          <cell r="AD149" t="str">
            <v>MARIN</v>
          </cell>
          <cell r="AE149" t="str">
            <v>SI</v>
          </cell>
          <cell r="AF149" t="str">
            <v>1 PÓLIZA</v>
          </cell>
          <cell r="AG149" t="str">
            <v>12 SEGUROS DEL ESTADO</v>
          </cell>
          <cell r="AH149" t="str">
            <v>2 CUMPLIMIENTO</v>
          </cell>
          <cell r="AI149">
            <v>46041</v>
          </cell>
          <cell r="AJ149" t="str">
            <v>45-46-101035158</v>
          </cell>
          <cell r="AK149" t="str">
            <v>GLORIA TERESITA SERNA ALZATE</v>
          </cell>
          <cell r="AL149" t="str">
            <v>PNN FARALLONES DE CALI</v>
          </cell>
          <cell r="AM149" t="str">
            <v>2 SUPERVISOR</v>
          </cell>
          <cell r="AN149" t="str">
            <v>3 CÉDULA DE CIUDADANÍA</v>
          </cell>
          <cell r="AO149">
            <v>29120620</v>
          </cell>
          <cell r="AP149" t="str">
            <v>MARIA JULIANA CERON</v>
          </cell>
          <cell r="AQ149">
            <v>300</v>
          </cell>
          <cell r="AZ149">
            <v>46041</v>
          </cell>
          <cell r="BA149">
            <v>46041</v>
          </cell>
          <cell r="BB149">
            <v>46344</v>
          </cell>
          <cell r="BL149" t="str">
            <v>2026753501900063E</v>
          </cell>
          <cell r="BM149">
            <v>37830000</v>
          </cell>
          <cell r="BN149" t="str">
            <v>WENDY ISABEL DAVID</v>
          </cell>
          <cell r="BO149" t="str">
            <v xml:space="preserve">https://community.secop.gov.co/Public/Tendering/ContractNoticePhases/View?PPI=CO1.PPI.44923822&amp;isFromPublicArea=True&amp;isModal=False </v>
          </cell>
          <cell r="BP149" t="str">
            <v>VIGENTE</v>
          </cell>
          <cell r="BR149" t="str">
            <v xml:space="preserve">https://community.secop.gov.co/Public/Tendering/ContractDetailView/Index?UniqueIdentifier=CO1.PCCNTR.8967223 </v>
          </cell>
          <cell r="BS149" t="str">
            <v>KAREN.OSORIO</v>
          </cell>
          <cell r="BT149" t="str">
            <v>@parquesnacionales.gov.co</v>
          </cell>
          <cell r="BU149" t="str">
            <v>kfosriom@gmail.com</v>
          </cell>
          <cell r="BV149" t="str">
            <v>PROFESIONAL</v>
          </cell>
          <cell r="CB149">
            <v>1513200</v>
          </cell>
          <cell r="CC149">
            <v>3783000</v>
          </cell>
          <cell r="CD149">
            <v>3783000</v>
          </cell>
          <cell r="CE149">
            <v>3783000</v>
          </cell>
          <cell r="CF149">
            <v>3783000</v>
          </cell>
          <cell r="CG149">
            <v>3783000</v>
          </cell>
          <cell r="CH149">
            <v>3783000</v>
          </cell>
          <cell r="CI149">
            <v>3783000</v>
          </cell>
          <cell r="CJ149">
            <v>3783000</v>
          </cell>
          <cell r="CK149">
            <v>3783000</v>
          </cell>
          <cell r="CL149">
            <v>2269800</v>
          </cell>
          <cell r="CN149">
            <v>0</v>
          </cell>
        </row>
        <row r="150">
          <cell r="A150" t="str">
            <v>CD-DTPA-148-2026</v>
          </cell>
          <cell r="B150" t="str">
            <v>1 FONAM</v>
          </cell>
          <cell r="C150" t="str">
            <v>CPS-DTPA-148-2026</v>
          </cell>
          <cell r="D150" t="str">
            <v>LEONARDO BELALCAZAR SALCEDO</v>
          </cell>
          <cell r="E150">
            <v>46041</v>
          </cell>
          <cell r="F150" t="str">
            <v>DP04-3202008-9-019 DP04-3202008 Prestar servicios profesionales con plena autonomía técnica y administrativa en el PNN Farallones de Cali, para brindar acompañamiento en la implementación de los instrumentos de planeación, a través de la ejecución de acciones de monitoreo, investigación, estudios ecológicos y seguimiento a la fauna silvestre, con énfasis en los ecosistemas andinos y de páramo, en el marco de la conservación de la diversidad biológica de las Áreas Protegidas del SINAP Nacional.</v>
          </cell>
          <cell r="G150" t="str">
            <v>PROFESIONAL</v>
          </cell>
          <cell r="H150" t="str">
            <v>2 CONTRATACIÓN DIRECTA</v>
          </cell>
          <cell r="I150" t="str">
            <v>14 PRESTACIÓN DE SERVICIOS</v>
          </cell>
          <cell r="J150" t="str">
            <v>N/A</v>
          </cell>
          <cell r="K150">
            <v>80111600</v>
          </cell>
          <cell r="L150">
            <v>1226</v>
          </cell>
          <cell r="M150">
            <v>7026</v>
          </cell>
          <cell r="N150">
            <v>46041</v>
          </cell>
          <cell r="O150">
            <v>4327000</v>
          </cell>
          <cell r="P150">
            <v>34471767</v>
          </cell>
          <cell r="Q150" t="str">
            <v>TREINTA Y CUATRO MILLONES CUATROCIENTOS SETENTA Y UN MIL SETECIENTOS SESENTA Y SIETE PESOS M/CTE</v>
          </cell>
          <cell r="R150" t="str">
            <v>1 PERSONA NATURAL</v>
          </cell>
          <cell r="S150" t="str">
            <v>3 CÉDULA DE CIUDADANÍA</v>
          </cell>
          <cell r="T150">
            <v>1107527970</v>
          </cell>
          <cell r="U150">
            <v>1</v>
          </cell>
          <cell r="W150" t="str">
            <v>11 NO SE DILIGENCIA INFORMACIÓN PARA ESTE FORMULARIO EN ESTE PERÍODO DE REPORTE</v>
          </cell>
          <cell r="X150" t="str">
            <v>MASCULINO</v>
          </cell>
          <cell r="Y150" t="str">
            <v>Valle del Cauca</v>
          </cell>
          <cell r="Z150" t="str">
            <v>Santiago de Cali</v>
          </cell>
          <cell r="AA150" t="str">
            <v>LEONARDO</v>
          </cell>
          <cell r="AC150" t="str">
            <v>BELALCAZAR</v>
          </cell>
          <cell r="AD150" t="str">
            <v>SALCEDO</v>
          </cell>
          <cell r="AE150" t="str">
            <v>SI</v>
          </cell>
          <cell r="AF150" t="str">
            <v>1 PÓLIZA</v>
          </cell>
          <cell r="AG150" t="str">
            <v>12 SEGUROS DEL ESTADO</v>
          </cell>
          <cell r="AH150" t="str">
            <v>2 CUMPLIMIENTO</v>
          </cell>
          <cell r="AI150">
            <v>46041</v>
          </cell>
          <cell r="AJ150" t="str">
            <v>45-46-101035150</v>
          </cell>
          <cell r="AK150" t="str">
            <v>GLORIA TERESITA SERNA ALZATE</v>
          </cell>
          <cell r="AL150" t="str">
            <v>PNN FARALLONES DE CALI</v>
          </cell>
          <cell r="AM150" t="str">
            <v>2 SUPERVISOR</v>
          </cell>
          <cell r="AN150" t="str">
            <v>3 CÉDULA DE CIUDADANÍA</v>
          </cell>
          <cell r="AO150">
            <v>1017125021</v>
          </cell>
          <cell r="AP150" t="str">
            <v>CAROLINA RIVERA BUILES</v>
          </cell>
          <cell r="AQ150">
            <v>239</v>
          </cell>
          <cell r="AZ150">
            <v>46041</v>
          </cell>
          <cell r="BA150">
            <v>46041</v>
          </cell>
          <cell r="BB150">
            <v>46282</v>
          </cell>
          <cell r="BL150" t="str">
            <v>2026753501900064E</v>
          </cell>
          <cell r="BM150">
            <v>34471767</v>
          </cell>
          <cell r="BN150" t="str">
            <v>WENDY ISABEL DAVID</v>
          </cell>
          <cell r="BO150" t="str">
            <v xml:space="preserve">https://community.secop.gov.co/Public/Tendering/ContractNoticePhases/View?PPI=CO1.PPI.44915077&amp;isFromPublicArea=True&amp;isModal=False </v>
          </cell>
          <cell r="BP150" t="str">
            <v>VIGENTE</v>
          </cell>
          <cell r="BR150" t="str">
            <v xml:space="preserve">https://community.secop.gov.co/Public/Tendering/ContractDetailView/Index?UniqueIdentifier=CO1.PCCNTR.8967945 </v>
          </cell>
          <cell r="BS150" t="str">
            <v>LEONARDO.BELALCAZAR</v>
          </cell>
          <cell r="BT150" t="str">
            <v>@parquesnacionales.gov.co</v>
          </cell>
          <cell r="BU150" t="str">
            <v>leonardolbs@javerianacali.edu.co</v>
          </cell>
          <cell r="BV150" t="str">
            <v>PROFESIONAL</v>
          </cell>
          <cell r="CB150">
            <v>1730800</v>
          </cell>
          <cell r="CC150">
            <v>4327000</v>
          </cell>
          <cell r="CD150">
            <v>4327000</v>
          </cell>
          <cell r="CE150">
            <v>4327000</v>
          </cell>
          <cell r="CF150">
            <v>4327000</v>
          </cell>
          <cell r="CG150">
            <v>4327000</v>
          </cell>
          <cell r="CH150">
            <v>4327000</v>
          </cell>
          <cell r="CI150">
            <v>4327000</v>
          </cell>
          <cell r="CJ150">
            <v>2451967</v>
          </cell>
          <cell r="CN150">
            <v>0</v>
          </cell>
        </row>
        <row r="151">
          <cell r="A151" t="str">
            <v>CD-DTPA-149-2026</v>
          </cell>
          <cell r="B151" t="str">
            <v>1 FONAM</v>
          </cell>
          <cell r="C151" t="str">
            <v>CPS-DTPA-149-2026</v>
          </cell>
          <cell r="D151" t="str">
            <v>JOHN SEBASTIAN OVALLE TALAGA</v>
          </cell>
          <cell r="E151">
            <v>46041</v>
          </cell>
          <cell r="F151" t="str">
            <v>DP04-3202008-9-021DP04-3202008-9-022 Prestar servicios profesionales con plena autonomía técnica y administrativa en el PNN Farallones de Cali, para brindar acompañamiento en la implementación de los instrumentos de planeación, a través de la ejecución de acciones de monitoreo, investigación, estudios ecológicos y seguimiento a la fauna silvestre, con énfasis en los ecosistemas andinos y de páramo, en el marco de la conservación de la diversidad biológica de las Áreas</v>
          </cell>
          <cell r="G151" t="str">
            <v>PROFESIONAL</v>
          </cell>
          <cell r="H151" t="str">
            <v>2 CONTRATACIÓN DIRECTA</v>
          </cell>
          <cell r="I151" t="str">
            <v>14 PRESTACIÓN DE SERVICIOS</v>
          </cell>
          <cell r="J151" t="str">
            <v>N/A</v>
          </cell>
          <cell r="K151">
            <v>80111600</v>
          </cell>
          <cell r="L151">
            <v>1226</v>
          </cell>
          <cell r="M151">
            <v>7126</v>
          </cell>
          <cell r="N151">
            <v>46041</v>
          </cell>
          <cell r="O151">
            <v>4327000</v>
          </cell>
          <cell r="P151">
            <v>43125767</v>
          </cell>
          <cell r="Q151" t="str">
            <v>CUARENTA Y TRES MILLONES CIENTO VEINTICINCO MIL SETECIENTOS SESENTA Y SIETE PESOS M/CTE</v>
          </cell>
          <cell r="R151" t="str">
            <v>1 PERSONA NATURAL</v>
          </cell>
          <cell r="S151" t="str">
            <v>3 CÉDULA DE CIUDADANÍA</v>
          </cell>
          <cell r="T151">
            <v>1144184881</v>
          </cell>
          <cell r="U151">
            <v>5</v>
          </cell>
          <cell r="W151" t="str">
            <v>11 NO SE DILIGENCIA INFORMACIÓN PARA ESTE FORMULARIO EN ESTE PERÍODO DE REPORTE</v>
          </cell>
          <cell r="X151" t="str">
            <v>MASCULINO</v>
          </cell>
          <cell r="Y151" t="str">
            <v>Valle del Cauca</v>
          </cell>
          <cell r="Z151" t="str">
            <v>Santiago de Cali</v>
          </cell>
          <cell r="AA151" t="str">
            <v>JOHN</v>
          </cell>
          <cell r="AB151" t="str">
            <v>SEBASTIAN</v>
          </cell>
          <cell r="AC151" t="str">
            <v>OVALLE</v>
          </cell>
          <cell r="AD151" t="str">
            <v>TALAGA</v>
          </cell>
          <cell r="AE151" t="str">
            <v>SI</v>
          </cell>
          <cell r="AF151" t="str">
            <v>1 PÓLIZA</v>
          </cell>
          <cell r="AG151" t="str">
            <v>12 SEGUROS DEL ESTADO</v>
          </cell>
          <cell r="AH151" t="str">
            <v>2 CUMPLIMIENTO</v>
          </cell>
          <cell r="AI151">
            <v>46041</v>
          </cell>
          <cell r="AJ151" t="str">
            <v>45-46-101035180</v>
          </cell>
          <cell r="AK151" t="str">
            <v>GLORIA TERESITA SERNA ALZATE</v>
          </cell>
          <cell r="AL151" t="str">
            <v>PNN FARALLONES DE CALI</v>
          </cell>
          <cell r="AM151" t="str">
            <v>2 SUPERVISOR</v>
          </cell>
          <cell r="AN151" t="str">
            <v>3 CÉDULA DE CIUDADANÍA</v>
          </cell>
          <cell r="AO151">
            <v>1017125021</v>
          </cell>
          <cell r="AP151" t="str">
            <v>CAROLINA RIVERA BUILES</v>
          </cell>
          <cell r="AQ151">
            <v>299</v>
          </cell>
          <cell r="AZ151">
            <v>46041</v>
          </cell>
          <cell r="BA151">
            <v>46041</v>
          </cell>
          <cell r="BB151">
            <v>46343</v>
          </cell>
          <cell r="BL151" t="str">
            <v>2026753501900065E</v>
          </cell>
          <cell r="BM151">
            <v>43125767</v>
          </cell>
          <cell r="BN151" t="str">
            <v>WENDY ISABEL DAVID</v>
          </cell>
          <cell r="BO151" t="str">
            <v xml:space="preserve">https://community.secop.gov.co/Public/Tendering/ContractNoticePhases/View?PPI=CO1.PPI.44920735&amp;isFromPublicArea=True&amp;isModal=False </v>
          </cell>
          <cell r="BP151" t="str">
            <v>VIGENTE</v>
          </cell>
          <cell r="BR151" t="str">
            <v xml:space="preserve">https://community.secop.gov.co/Public/Tendering/ContractDetailView/Index?UniqueIdentifier=CO1.PCCNTR.8968404 </v>
          </cell>
          <cell r="BS151" t="str">
            <v>JOHN.OVALLE</v>
          </cell>
          <cell r="BT151" t="str">
            <v>@parquesnacionales.gov.co</v>
          </cell>
          <cell r="BU151" t="str">
            <v>sebastian.ovalle@outlook.com</v>
          </cell>
          <cell r="BV151" t="str">
            <v>PROFESIONAL</v>
          </cell>
          <cell r="CB151">
            <v>1730800</v>
          </cell>
          <cell r="CC151">
            <v>4327000</v>
          </cell>
          <cell r="CD151">
            <v>4327000</v>
          </cell>
          <cell r="CE151">
            <v>4327000</v>
          </cell>
          <cell r="CF151">
            <v>4327000</v>
          </cell>
          <cell r="CG151">
            <v>4327000</v>
          </cell>
          <cell r="CH151">
            <v>4327000</v>
          </cell>
          <cell r="CI151">
            <v>4327000</v>
          </cell>
          <cell r="CJ151">
            <v>4327000</v>
          </cell>
          <cell r="CK151">
            <v>4327000</v>
          </cell>
          <cell r="CL151">
            <v>2451967</v>
          </cell>
          <cell r="CN151">
            <v>0</v>
          </cell>
        </row>
        <row r="152">
          <cell r="A152" t="str">
            <v>CD-DTPA-150-2026</v>
          </cell>
          <cell r="B152" t="str">
            <v>1 FONAM</v>
          </cell>
          <cell r="C152" t="str">
            <v>CPS-DTPA-150-2026</v>
          </cell>
          <cell r="D152" t="str">
            <v>MARIA CAMILA FREYRE GUASPUD</v>
          </cell>
          <cell r="E152">
            <v>46041</v>
          </cell>
          <cell r="F152" t="str">
            <v>DP04-3202008-9-025P restar servicios profesionales con plena autonomía técnica y administrativa en el PNN Farallones de Cali, para brindar acompañamiento a la implementación de los instrumentos de planeación, a través de la ejecución de acciones de monitoreo e investigación ecológica orientadas al seguimiento de especies de flora y fauna de interés para la conservación, con énfasis en los ecosistemas andinos y de páramo, en el marco de la conservación de la diversidad biológica de las Áreas Protegidas.</v>
          </cell>
          <cell r="G152" t="str">
            <v>PROFESIONAL</v>
          </cell>
          <cell r="H152" t="str">
            <v>2 CONTRATACIÓN DIRECTA</v>
          </cell>
          <cell r="I152" t="str">
            <v>14 PRESTACIÓN DE SERVICIOS</v>
          </cell>
          <cell r="J152" t="str">
            <v>N/A</v>
          </cell>
          <cell r="K152">
            <v>80111600</v>
          </cell>
          <cell r="L152">
            <v>1226</v>
          </cell>
          <cell r="M152">
            <v>7226</v>
          </cell>
          <cell r="N152">
            <v>46041</v>
          </cell>
          <cell r="O152">
            <v>3783000</v>
          </cell>
          <cell r="P152">
            <v>30137900</v>
          </cell>
          <cell r="Q152" t="str">
            <v>TREINTA MILLONES CIENTO TREINTA Y SIETE MIL NOVECIENTOS PESOS M/CTE</v>
          </cell>
          <cell r="R152" t="str">
            <v>1 PERSONA NATURAL</v>
          </cell>
          <cell r="S152" t="str">
            <v>3 CÉDULA DE CIUDADANÍA</v>
          </cell>
          <cell r="T152">
            <v>1005895897</v>
          </cell>
          <cell r="U152">
            <v>9</v>
          </cell>
          <cell r="W152" t="str">
            <v>11 NO SE DILIGENCIA INFORMACIÓN PARA ESTE FORMULARIO EN ESTE PERÍODO DE REPORTE</v>
          </cell>
          <cell r="X152" t="str">
            <v>FEMENINO</v>
          </cell>
          <cell r="Y152" t="str">
            <v>Valle del Cauca</v>
          </cell>
          <cell r="Z152" t="str">
            <v>Santiago de Cali</v>
          </cell>
          <cell r="AA152" t="str">
            <v>MARÍA</v>
          </cell>
          <cell r="AB152" t="str">
            <v>CAMILA</v>
          </cell>
          <cell r="AC152" t="str">
            <v>FREYRE</v>
          </cell>
          <cell r="AD152" t="str">
            <v>GUASPUD</v>
          </cell>
          <cell r="AE152" t="str">
            <v>SI</v>
          </cell>
          <cell r="AF152" t="str">
            <v>1 PÓLIZA</v>
          </cell>
          <cell r="AG152" t="str">
            <v>12 SEGUROS DEL ESTADO</v>
          </cell>
          <cell r="AH152" t="str">
            <v>2 CUMPLIMIENTO</v>
          </cell>
          <cell r="AI152">
            <v>46041</v>
          </cell>
          <cell r="AJ152" t="str">
            <v>45-46-101035164</v>
          </cell>
          <cell r="AK152" t="str">
            <v>GLORIA TERESITA SERNA ALZATE</v>
          </cell>
          <cell r="AL152" t="str">
            <v>PNN FARALLONES DE CALI</v>
          </cell>
          <cell r="AM152" t="str">
            <v>2 SUPERVISOR</v>
          </cell>
          <cell r="AN152" t="str">
            <v>3 CÉDULA DE CIUDADANÍA</v>
          </cell>
          <cell r="AO152">
            <v>1017125021</v>
          </cell>
          <cell r="AP152" t="str">
            <v>CAROLINA RIVERA BUILES</v>
          </cell>
          <cell r="AQ152">
            <v>239</v>
          </cell>
          <cell r="AZ152">
            <v>46041</v>
          </cell>
          <cell r="BA152">
            <v>46041</v>
          </cell>
          <cell r="BB152">
            <v>46282</v>
          </cell>
          <cell r="BL152" t="str">
            <v>2026753501900066E</v>
          </cell>
          <cell r="BM152">
            <v>30137900</v>
          </cell>
          <cell r="BN152" t="str">
            <v>WENDY ISABEL DAVID</v>
          </cell>
          <cell r="BO152" t="str">
            <v xml:space="preserve">https://community.secop.gov.co/Public/Tendering/ContractNoticePhases/View?PPI=CO1.PPI.44922761&amp;isFromPublicArea=True&amp;isModal=False </v>
          </cell>
          <cell r="BP152" t="str">
            <v>VIGENTE</v>
          </cell>
          <cell r="BR152" t="str">
            <v xml:space="preserve">https://community.secop.gov.co/Public/Tendering/ContractDetailView/Index?UniqueIdentifier=CO1.PCCNTR.8971428 </v>
          </cell>
          <cell r="BS152" t="str">
            <v>MARIA.FREYRE</v>
          </cell>
          <cell r="BT152" t="str">
            <v>@parquesnacionales.gov.co</v>
          </cell>
          <cell r="BU152" t="str">
            <v>mariacfreyreguaspud@gmail.com</v>
          </cell>
          <cell r="BV152" t="str">
            <v>PROFESIONAL</v>
          </cell>
          <cell r="CB152">
            <v>1513200</v>
          </cell>
          <cell r="CC152">
            <v>3783000</v>
          </cell>
          <cell r="CD152">
            <v>3783000</v>
          </cell>
          <cell r="CE152">
            <v>3783000</v>
          </cell>
          <cell r="CF152">
            <v>3783000</v>
          </cell>
          <cell r="CG152">
            <v>3783000</v>
          </cell>
          <cell r="CH152">
            <v>3783000</v>
          </cell>
          <cell r="CI152">
            <v>3783000</v>
          </cell>
          <cell r="CJ152">
            <v>2143700</v>
          </cell>
          <cell r="CN152">
            <v>0</v>
          </cell>
        </row>
        <row r="153">
          <cell r="A153" t="str">
            <v>CD-DTPA-151-2026</v>
          </cell>
          <cell r="B153" t="str">
            <v>1 FONAM</v>
          </cell>
          <cell r="C153" t="str">
            <v>CPS-DTPA-151-2026</v>
          </cell>
          <cell r="D153" t="str">
            <v>LUISA FERNANDA GARZÓN VANEGAS</v>
          </cell>
          <cell r="E153">
            <v>46041</v>
          </cell>
          <cell r="F153" t="str">
            <v>DP04-3202032-1-037 DP04-3202032-1-038 Prestar servicios profesionales con plena autonomía técnica y administrativa en el PNN Farallones de Cali, para implementar acciones de prevención, vigilancia y control, así como la ejecución de acciones encaminadas al fortalecimiento de los procesos técnicos y administrativos del área protegida, con énfasis en los ecosistemas andinos y de páramo, en el marco de la conservación de la diversidad biológica de las Áreas Protegidas del SINAP Nacional.</v>
          </cell>
          <cell r="G153" t="str">
            <v>PROFESIONAL</v>
          </cell>
          <cell r="H153" t="str">
            <v>2 CONTRATACIÓN DIRECTA</v>
          </cell>
          <cell r="I153" t="str">
            <v>14 PRESTACIÓN DE SERVICIOS</v>
          </cell>
          <cell r="J153" t="str">
            <v>N/A</v>
          </cell>
          <cell r="K153">
            <v>80111600</v>
          </cell>
          <cell r="L153">
            <v>1226</v>
          </cell>
          <cell r="M153">
            <v>7526</v>
          </cell>
          <cell r="N153">
            <v>46041</v>
          </cell>
          <cell r="O153">
            <v>4760000</v>
          </cell>
          <cell r="P153">
            <v>52201333</v>
          </cell>
          <cell r="Q153" t="str">
            <v>CINCUENTA Y DOS MILLONES DOSCIENTOS UN MIL TRESCIENTOS TREINTA Y TRES PESOS M/CTE</v>
          </cell>
          <cell r="R153" t="str">
            <v>1 PERSONA NATURAL</v>
          </cell>
          <cell r="S153" t="str">
            <v>3 CÉDULA DE CIUDADANÍA</v>
          </cell>
          <cell r="T153">
            <v>1118559079</v>
          </cell>
          <cell r="U153">
            <v>0</v>
          </cell>
          <cell r="W153" t="str">
            <v>11 NO SE DILIGENCIA INFORMACIÓN PARA ESTE FORMULARIO EN ESTE PERÍODO DE REPORTE</v>
          </cell>
          <cell r="X153" t="str">
            <v>FEMENINO</v>
          </cell>
          <cell r="Y153" t="str">
            <v>Meta</v>
          </cell>
          <cell r="Z153" t="str">
            <v>Villavicencio</v>
          </cell>
          <cell r="AA153" t="str">
            <v>LUISA</v>
          </cell>
          <cell r="AB153" t="str">
            <v>FERNANDA</v>
          </cell>
          <cell r="AC153" t="str">
            <v>GARZÓN</v>
          </cell>
          <cell r="AD153" t="str">
            <v>VANEGAS</v>
          </cell>
          <cell r="AE153" t="str">
            <v>SI</v>
          </cell>
          <cell r="AF153" t="str">
            <v>1 PÓLIZA</v>
          </cell>
          <cell r="AG153" t="str">
            <v>12 SEGUROS DEL ESTADO</v>
          </cell>
          <cell r="AH153" t="str">
            <v>2 CUMPLIMIENTO</v>
          </cell>
          <cell r="AI153">
            <v>46041</v>
          </cell>
          <cell r="AJ153" t="str">
            <v>11-44-101275541</v>
          </cell>
          <cell r="AK153" t="str">
            <v>GLORIA TERESITA SERNA ALZATE</v>
          </cell>
          <cell r="AL153" t="str">
            <v>PNN FARALLONES DE CALI</v>
          </cell>
          <cell r="AM153" t="str">
            <v>2 SUPERVISOR</v>
          </cell>
          <cell r="AN153" t="str">
            <v>3 CÉDULA DE CIUDADANÍA</v>
          </cell>
          <cell r="AO153">
            <v>29120620</v>
          </cell>
          <cell r="AP153" t="str">
            <v>MARIA JULIANA CERON</v>
          </cell>
          <cell r="AQ153">
            <v>329</v>
          </cell>
          <cell r="AZ153">
            <v>46041</v>
          </cell>
          <cell r="BA153">
            <v>46041</v>
          </cell>
          <cell r="BB153">
            <v>46373</v>
          </cell>
          <cell r="BL153" t="str">
            <v>2026753501900067E</v>
          </cell>
          <cell r="BM153">
            <v>52201333</v>
          </cell>
          <cell r="BN153" t="str">
            <v>WENDY ISABEL DAVID</v>
          </cell>
          <cell r="BO153" t="str">
            <v xml:space="preserve">https://community.secop.gov.co/Public/Tendering/ContractNoticePhases/View?PPI=CO1.PPI.44924375&amp;isFromPublicArea=True&amp;isModal=False </v>
          </cell>
          <cell r="BP153" t="str">
            <v>VIGENTE</v>
          </cell>
          <cell r="BR153" t="str">
            <v xml:space="preserve">https://community.secop.gov.co/Public/Tendering/ContractDetailView/Index?UniqueIdentifier=CO1.PCCNTR.8971923 </v>
          </cell>
          <cell r="BS153" t="str">
            <v>LUISA.GARZON</v>
          </cell>
          <cell r="BT153" t="str">
            <v>@parquesnacionales.gov.co</v>
          </cell>
          <cell r="BU153" t="str">
            <v>ingambientaluisagarzon@gmail.com</v>
          </cell>
          <cell r="BV153" t="str">
            <v>PROFESIONAL</v>
          </cell>
          <cell r="CB153">
            <v>1904000</v>
          </cell>
          <cell r="CC153">
            <v>4760000</v>
          </cell>
          <cell r="CD153">
            <v>4760000</v>
          </cell>
          <cell r="CE153">
            <v>4760000</v>
          </cell>
          <cell r="CF153">
            <v>4760000</v>
          </cell>
          <cell r="CG153">
            <v>4760000</v>
          </cell>
          <cell r="CH153">
            <v>4760000</v>
          </cell>
          <cell r="CI153">
            <v>4760000</v>
          </cell>
          <cell r="CJ153">
            <v>4760000</v>
          </cell>
          <cell r="CK153">
            <v>4760000</v>
          </cell>
          <cell r="CL153">
            <v>4760000</v>
          </cell>
          <cell r="CM153">
            <v>2697333</v>
          </cell>
          <cell r="CN153">
            <v>0</v>
          </cell>
        </row>
        <row r="154">
          <cell r="A154" t="str">
            <v>CD-DTPA-152-2026</v>
          </cell>
          <cell r="B154" t="str">
            <v>1 FONAM</v>
          </cell>
          <cell r="C154" t="str">
            <v>CPS-DTPA-152-2026</v>
          </cell>
          <cell r="D154" t="str">
            <v>JOSEP EMERSON LEMOS TORRES</v>
          </cell>
          <cell r="E154">
            <v>46041</v>
          </cell>
          <cell r="F154" t="str">
            <v>DP04-3202032-1-045; DP04-3202032-1-046 Prestar servicios profesionales con plena autonomia tecnica y administrativa en el PNN Farallones de Cali, para la ejecución y seguimiento de acciones de tipo tecnico y operativo orientadas al fortalecimiento de la gestion ambiental y al cumplimiento de las estrategias del area protegida, con enfasis en los ecosistemas andinos y de paramo, en el marco de la conservacion de la diversidad biologica de las areas Protegidas del SINAP Nacional ambiental y</v>
          </cell>
          <cell r="G154" t="str">
            <v>PROFESIONAL</v>
          </cell>
          <cell r="H154" t="str">
            <v>2 CONTRATACIÓN DIRECTA</v>
          </cell>
          <cell r="I154" t="str">
            <v>14 PRESTACIÓN DE SERVICIOS</v>
          </cell>
          <cell r="J154" t="str">
            <v>N/A</v>
          </cell>
          <cell r="K154">
            <v>80111600</v>
          </cell>
          <cell r="L154">
            <v>1226</v>
          </cell>
          <cell r="M154">
            <v>6526</v>
          </cell>
          <cell r="N154">
            <v>46041</v>
          </cell>
          <cell r="O154">
            <v>3934000</v>
          </cell>
          <cell r="P154">
            <v>43142867</v>
          </cell>
          <cell r="Q154" t="str">
            <v>CUARENTA Y TRES MILLONES CIENTO CUARENTA Y DOS MIL OCHOCIENTOS SESENTA Y SIETE PESOS M/CTE</v>
          </cell>
          <cell r="R154" t="str">
            <v>1 PERSONA NATURAL</v>
          </cell>
          <cell r="S154" t="str">
            <v>3 CÉDULA DE CIUDADANÍA</v>
          </cell>
          <cell r="T154">
            <v>1144149742</v>
          </cell>
          <cell r="U154">
            <v>1</v>
          </cell>
          <cell r="W154" t="str">
            <v>11 NO SE DILIGENCIA INFORMACIÓN PARA ESTE FORMULARIO EN ESTE PERÍODO DE REPORTE</v>
          </cell>
          <cell r="X154" t="str">
            <v>MASCULINO</v>
          </cell>
          <cell r="Y154" t="str">
            <v>Valle del Cauca</v>
          </cell>
          <cell r="Z154" t="str">
            <v>Santiago de Cali</v>
          </cell>
          <cell r="AA154" t="str">
            <v>JOSEPH</v>
          </cell>
          <cell r="AB154" t="str">
            <v>EMERSON</v>
          </cell>
          <cell r="AC154" t="str">
            <v>LEMOS</v>
          </cell>
          <cell r="AD154" t="str">
            <v>TORRES</v>
          </cell>
          <cell r="AE154" t="str">
            <v>SI</v>
          </cell>
          <cell r="AF154" t="str">
            <v>1 PÓLIZA</v>
          </cell>
          <cell r="AG154" t="str">
            <v>12 SEGUROS DEL ESTADO</v>
          </cell>
          <cell r="AH154" t="str">
            <v>2 CUMPLIMIENTO</v>
          </cell>
          <cell r="AI154">
            <v>46041</v>
          </cell>
          <cell r="AJ154" t="str">
            <v>11-44-101275549</v>
          </cell>
          <cell r="AK154" t="str">
            <v>GLORIA TERESITA SERNA ALZATE</v>
          </cell>
          <cell r="AL154" t="str">
            <v>PNN FARALLONES DE CALI</v>
          </cell>
          <cell r="AM154" t="str">
            <v>2 SUPERVISOR</v>
          </cell>
          <cell r="AN154" t="str">
            <v>3 CÉDULA DE CIUDADANÍA</v>
          </cell>
          <cell r="AO154">
            <v>29120620</v>
          </cell>
          <cell r="AP154" t="str">
            <v>MARIA JULIANA CERON</v>
          </cell>
          <cell r="AQ154">
            <v>332</v>
          </cell>
          <cell r="AZ154">
            <v>46041</v>
          </cell>
          <cell r="BA154">
            <v>46041</v>
          </cell>
          <cell r="BB154">
            <v>46373</v>
          </cell>
          <cell r="BL154" t="str">
            <v>2026753501900068E</v>
          </cell>
          <cell r="BM154">
            <v>43142867</v>
          </cell>
          <cell r="BN154" t="str">
            <v>KHAREM CARABALI MARULANDA</v>
          </cell>
          <cell r="BO154" t="str">
            <v xml:space="preserve">https://community.secop.gov.co/Public/Tendering/ContractNoticePhases/View?PPI=CO1.PPI.44941082&amp;isFromPublicArea=True&amp;isModal=False </v>
          </cell>
          <cell r="BP154" t="str">
            <v>VIGENTE</v>
          </cell>
          <cell r="BR154" t="str">
            <v xml:space="preserve">https://community.secop.gov.co/Public/Tendering/ContractDetailView/Index?UniqueIdentifier=CO1.PCCNTR.8975929 </v>
          </cell>
          <cell r="BS154" t="str">
            <v>JOSEPH.LEMOS</v>
          </cell>
          <cell r="BT154" t="str">
            <v>@parquesnacionales.gov.co</v>
          </cell>
          <cell r="BU154" t="str">
            <v>jelemospnn@gmail.com</v>
          </cell>
          <cell r="BV154" t="str">
            <v>PROFESIONAL</v>
          </cell>
          <cell r="CB154">
            <v>1573600</v>
          </cell>
          <cell r="CC154">
            <v>3934000</v>
          </cell>
          <cell r="CD154">
            <v>3934000</v>
          </cell>
          <cell r="CE154">
            <v>3934000</v>
          </cell>
          <cell r="CF154">
            <v>3934000</v>
          </cell>
          <cell r="CG154">
            <v>3934000</v>
          </cell>
          <cell r="CH154">
            <v>3934000</v>
          </cell>
          <cell r="CI154">
            <v>3934000</v>
          </cell>
          <cell r="CJ154">
            <v>3934000</v>
          </cell>
          <cell r="CK154">
            <v>3934000</v>
          </cell>
          <cell r="CL154">
            <v>3934000</v>
          </cell>
          <cell r="CM154">
            <v>2229267</v>
          </cell>
          <cell r="CN154">
            <v>0</v>
          </cell>
        </row>
        <row r="155">
          <cell r="A155" t="str">
            <v>CD-DTPA-153-2026</v>
          </cell>
          <cell r="B155" t="str">
            <v>1 FONAM</v>
          </cell>
          <cell r="C155" t="str">
            <v>CPS-DTPA-153-2026</v>
          </cell>
          <cell r="D155" t="str">
            <v xml:space="preserve">EIDER DAVID MONTAÑO SANCHEZ </v>
          </cell>
          <cell r="E155">
            <v>46041</v>
          </cell>
          <cell r="F155" t="str">
            <v>DP04-3202032-1-073; DP04-3202032-1-074 Prestar servicios de apoyo a la gestion con autonomia tecnica y administrativa en el PNN Farallones de Cali, para contribuir a la implementacion de acciones de prevencion, vigilancia y control orientadas a la reduccion de presiones antropicas, especialmente las asociadas a la minería, con enfasis en los ecosistemas andinos y de páramo, en el marco de la conservacion de la diversidad biologica de las Áreas Protegidas del SINAP Nacional</v>
          </cell>
          <cell r="G155" t="str">
            <v>APOYO A LA GESTIÓN</v>
          </cell>
          <cell r="H155" t="str">
            <v>2 CONTRATACIÓN DIRECTA</v>
          </cell>
          <cell r="I155" t="str">
            <v>14 PRESTACIÓN DE SERVICIOS</v>
          </cell>
          <cell r="J155" t="str">
            <v>N/A</v>
          </cell>
          <cell r="K155">
            <v>80111600</v>
          </cell>
          <cell r="L155">
            <v>1226</v>
          </cell>
          <cell r="M155">
            <v>7726</v>
          </cell>
          <cell r="N155">
            <v>46041</v>
          </cell>
          <cell r="O155">
            <v>3037000</v>
          </cell>
          <cell r="P155">
            <v>30268767</v>
          </cell>
          <cell r="Q155" t="str">
            <v>TREINTA MILLONES DOSCIENTOS SESENTA Y OCHO MIL SETECIENTOS SESENTA Y SIETE PESOS M/CTE</v>
          </cell>
          <cell r="R155" t="str">
            <v>1 PERSONA NATURAL</v>
          </cell>
          <cell r="S155" t="str">
            <v>3 CÉDULA DE CIUDADANÍA</v>
          </cell>
          <cell r="T155">
            <v>1088311705</v>
          </cell>
          <cell r="U155">
            <v>1</v>
          </cell>
          <cell r="W155" t="str">
            <v>11 NO SE DILIGENCIA INFORMACIÓN PARA ESTE FORMULARIO EN ESTE PERÍODO DE REPORTE</v>
          </cell>
          <cell r="X155" t="str">
            <v>MASCULINO</v>
          </cell>
          <cell r="Y155" t="str">
            <v>Cauca</v>
          </cell>
          <cell r="Z155" t="str">
            <v>Guapi</v>
          </cell>
          <cell r="AA155" t="str">
            <v>EIDER</v>
          </cell>
          <cell r="AB155" t="str">
            <v>DAVID</v>
          </cell>
          <cell r="AC155" t="str">
            <v>MONTAÑO</v>
          </cell>
          <cell r="AD155" t="str">
            <v>SANCHEZ</v>
          </cell>
          <cell r="AE155" t="str">
            <v>NO</v>
          </cell>
          <cell r="AF155" t="str">
            <v>6 NO CONSTITUYÓ GARANTÍAS</v>
          </cell>
          <cell r="AG155" t="str">
            <v>N-A</v>
          </cell>
          <cell r="AH155" t="str">
            <v>N-A</v>
          </cell>
          <cell r="AK155" t="str">
            <v>GLORIA TERESITA SERNA ALZATE</v>
          </cell>
          <cell r="AL155" t="str">
            <v>PNN FARALLONES DE CALI</v>
          </cell>
          <cell r="AM155" t="str">
            <v>2 SUPERVISOR</v>
          </cell>
          <cell r="AN155" t="str">
            <v>3 CÉDULA DE CIUDADANÍA</v>
          </cell>
          <cell r="AO155">
            <v>1082775671</v>
          </cell>
          <cell r="AP155" t="str">
            <v>JUAN MANUEL GUZMÁN LÓPEZ</v>
          </cell>
          <cell r="AQ155">
            <v>302</v>
          </cell>
          <cell r="AZ155" t="str">
            <v>N/A</v>
          </cell>
          <cell r="BA155">
            <v>46041</v>
          </cell>
          <cell r="BB155">
            <v>46343</v>
          </cell>
          <cell r="BL155" t="str">
            <v>2026753501900069E</v>
          </cell>
          <cell r="BM155">
            <v>30268767</v>
          </cell>
          <cell r="BN155" t="str">
            <v>KHAREM CARABALI MARULANDA</v>
          </cell>
          <cell r="BO155" t="str">
            <v xml:space="preserve">https://community.secop.gov.co/Public/Tendering/ContractNoticePhases/View?PPI=CO1.PPI.44947120&amp;isFromPublicArea=True&amp;isModal=False </v>
          </cell>
          <cell r="BP155" t="str">
            <v>VIGENTE</v>
          </cell>
          <cell r="BR155" t="str">
            <v xml:space="preserve">https://community.secop.gov.co/Public/Tendering/ContractDetailView/Index?UniqueIdentifier=CO1.PCCNTR.8978708 </v>
          </cell>
          <cell r="BS155" t="str">
            <v>EIDER.MONTANO</v>
          </cell>
          <cell r="BT155" t="str">
            <v>@parquesnacionales.gov.co</v>
          </cell>
          <cell r="BU155" t="str">
            <v>eydercartel@gmail.com</v>
          </cell>
          <cell r="BV155" t="str">
            <v>TECNICO</v>
          </cell>
          <cell r="CB155">
            <v>1214800</v>
          </cell>
          <cell r="CC155">
            <v>3037000</v>
          </cell>
          <cell r="CD155">
            <v>3037000</v>
          </cell>
          <cell r="CE155">
            <v>3037000</v>
          </cell>
          <cell r="CF155">
            <v>3037000</v>
          </cell>
          <cell r="CG155">
            <v>3037000</v>
          </cell>
          <cell r="CH155">
            <v>3037000</v>
          </cell>
          <cell r="CI155">
            <v>3037000</v>
          </cell>
          <cell r="CJ155">
            <v>3037000</v>
          </cell>
          <cell r="CK155">
            <v>3037000</v>
          </cell>
          <cell r="CL155">
            <v>1720967</v>
          </cell>
          <cell r="CN155">
            <v>0</v>
          </cell>
        </row>
        <row r="156">
          <cell r="A156" t="str">
            <v>CD-DTPA-154-2026</v>
          </cell>
          <cell r="B156" t="str">
            <v>2 NACION</v>
          </cell>
          <cell r="C156" t="str">
            <v>CPS-DTPA-154-2026</v>
          </cell>
          <cell r="D156" t="str">
            <v>LIBY MAHOMI MICOLTA QUIÑONEZ</v>
          </cell>
          <cell r="E156">
            <v>46041</v>
          </cell>
          <cell r="F156" t="str">
            <v xml:space="preserve">DP05-3202008-10-011Prestar servicios profesionales con plena autonomía técnica y administrativa en el Parque Nacional Natural Gorgona para el desarrollo de las acciones definidas en las estrategias especiales de manejo, en el marco del proyecto de la conservación de la diversidad biológica de las áreas protegidas del SINAP nacional. </v>
          </cell>
          <cell r="G156" t="str">
            <v>PROFESIONAL</v>
          </cell>
          <cell r="H156" t="str">
            <v>2 CONTRATACIÓN DIRECTA</v>
          </cell>
          <cell r="I156" t="str">
            <v>14 PRESTACIÓN DE SERVICIOS</v>
          </cell>
          <cell r="J156" t="str">
            <v>N/A</v>
          </cell>
          <cell r="K156">
            <v>80111600</v>
          </cell>
          <cell r="L156">
            <v>626</v>
          </cell>
          <cell r="M156">
            <v>9726</v>
          </cell>
          <cell r="N156">
            <v>46041</v>
          </cell>
          <cell r="O156">
            <v>3783000</v>
          </cell>
          <cell r="P156">
            <v>43126200</v>
          </cell>
          <cell r="Q156" t="str">
            <v>CUARENTA Y TRES MILLONES CIENTO VEINTISÉIS MIL DOSCIENTOS PESOS M/CTE</v>
          </cell>
          <cell r="R156" t="str">
            <v>1 PERSONA NATURAL</v>
          </cell>
          <cell r="S156" t="str">
            <v>3 CÉDULA DE CIUDADANÍA</v>
          </cell>
          <cell r="T156">
            <v>1007572096</v>
          </cell>
          <cell r="U156">
            <v>7</v>
          </cell>
          <cell r="W156" t="str">
            <v>11 NO SE DILIGENCIA INFORMACIÓN PARA ESTE FORMULARIO EN ESTE PERÍODO DE REPORTE</v>
          </cell>
          <cell r="X156" t="str">
            <v>FEMENINO</v>
          </cell>
          <cell r="Y156" t="str">
            <v>Nariño</v>
          </cell>
          <cell r="Z156" t="str">
            <v>El Charco</v>
          </cell>
          <cell r="AA156" t="str">
            <v>LIBY</v>
          </cell>
          <cell r="AB156" t="str">
            <v>MAHOMI</v>
          </cell>
          <cell r="AC156" t="str">
            <v>MICOLTA</v>
          </cell>
          <cell r="AD156" t="str">
            <v>QUIÑONEZ</v>
          </cell>
          <cell r="AE156" t="str">
            <v>SI</v>
          </cell>
          <cell r="AF156" t="str">
            <v>1 PÓLIZA</v>
          </cell>
          <cell r="AG156" t="str">
            <v>12 SEGUROS DEL ESTADO</v>
          </cell>
          <cell r="AH156" t="str">
            <v>2 CUMPLIMIENTO</v>
          </cell>
          <cell r="AI156">
            <v>46041</v>
          </cell>
          <cell r="AJ156" t="str">
            <v>45-46-101035170</v>
          </cell>
          <cell r="AK156" t="str">
            <v>GLORIA TERESITA SERNA ALZATE</v>
          </cell>
          <cell r="AL156" t="str">
            <v>PNN GORGONA</v>
          </cell>
          <cell r="AM156" t="str">
            <v>2 SUPERVISOR</v>
          </cell>
          <cell r="AN156" t="str">
            <v>3 CÉDULA DE CIUDADANÍA</v>
          </cell>
          <cell r="AO156">
            <v>6499218</v>
          </cell>
          <cell r="AP156" t="str">
            <v>ANDRES MAURICIO ROJAS CAÑAS</v>
          </cell>
          <cell r="AQ156">
            <v>342</v>
          </cell>
          <cell r="AZ156">
            <v>46041</v>
          </cell>
          <cell r="BA156">
            <v>46041</v>
          </cell>
          <cell r="BB156">
            <v>46386</v>
          </cell>
          <cell r="BL156" t="str">
            <v>2026753501000084E</v>
          </cell>
          <cell r="BM156">
            <v>43126200</v>
          </cell>
          <cell r="BN156" t="str">
            <v>DIANA PATRICIA GUERRERO</v>
          </cell>
          <cell r="BO156" t="str">
            <v xml:space="preserve">https://community.secop.gov.co/Public/Tendering/ContractNoticePhases/View?PPI=CO1.PPI.44950447&amp;isFromPublicArea=True&amp;isModal=False </v>
          </cell>
          <cell r="BP156" t="str">
            <v>VIGENTE</v>
          </cell>
          <cell r="BR156" t="str">
            <v xml:space="preserve">https://community.secop.gov.co/Public/Tendering/ContractDetailView/Index?UniqueIdentifier=CO1.PCCNTR.8974512 </v>
          </cell>
          <cell r="BS156" t="str">
            <v>LIBY.MICOLTA</v>
          </cell>
          <cell r="BT156" t="str">
            <v>@parquesnacionales.gov.co</v>
          </cell>
          <cell r="BU156" t="str">
            <v>libymicoltaquinonez@gmail.com</v>
          </cell>
          <cell r="BV156" t="str">
            <v>PROFESIONAL</v>
          </cell>
          <cell r="CB156">
            <v>1513200</v>
          </cell>
          <cell r="CC156">
            <v>3783000</v>
          </cell>
          <cell r="CD156">
            <v>3783000</v>
          </cell>
          <cell r="CE156">
            <v>3783000</v>
          </cell>
          <cell r="CF156">
            <v>3783000</v>
          </cell>
          <cell r="CG156">
            <v>3783000</v>
          </cell>
          <cell r="CH156">
            <v>3783000</v>
          </cell>
          <cell r="CI156">
            <v>3783000</v>
          </cell>
          <cell r="CJ156">
            <v>3783000</v>
          </cell>
          <cell r="CK156">
            <v>3783000</v>
          </cell>
          <cell r="CL156">
            <v>3783000</v>
          </cell>
          <cell r="CM156">
            <v>3783000</v>
          </cell>
          <cell r="CN156">
            <v>0</v>
          </cell>
        </row>
        <row r="157">
          <cell r="A157" t="str">
            <v>CD-DTPA-155-2026</v>
          </cell>
          <cell r="B157" t="str">
            <v>2 NACION</v>
          </cell>
          <cell r="C157" t="str">
            <v>CPS-DTPA-155-2026</v>
          </cell>
          <cell r="D157" t="str">
            <v>ALVARO JAVIER FIERRO PERDOMO</v>
          </cell>
          <cell r="E157">
            <v>46041</v>
          </cell>
          <cell r="F157" t="str">
            <v>DP05-3202056-5-004Prestar servicios de apoyo a la gestión con plena autonomía técnica y administrativa en el PNN Gorgona para el desarrollo de los procesos de comunicación y de educación ambiental con actores priorizados y vinculados a la gestión territorial, en el marco de la conservación de la diversidad biológica de las áreas protegidas del SINAP nacional</v>
          </cell>
          <cell r="G157" t="str">
            <v>APOYO A LA GESTIÓN</v>
          </cell>
          <cell r="H157" t="str">
            <v>2 CONTRATACIÓN DIRECTA</v>
          </cell>
          <cell r="I157" t="str">
            <v>14 PRESTACIÓN DE SERVICIOS</v>
          </cell>
          <cell r="J157" t="str">
            <v>N/A</v>
          </cell>
          <cell r="K157">
            <v>80111600</v>
          </cell>
          <cell r="L157">
            <v>626</v>
          </cell>
          <cell r="M157">
            <v>9626</v>
          </cell>
          <cell r="N157">
            <v>46041</v>
          </cell>
          <cell r="O157">
            <v>3782000</v>
          </cell>
          <cell r="P157">
            <v>42358400</v>
          </cell>
          <cell r="Q157" t="str">
            <v>CUARENTA Y DOS MILLONES TRESCIENTOS CINCUENTA Y OCHO MIL CUATROCIENTOS PESOS M/CTE</v>
          </cell>
          <cell r="R157" t="str">
            <v>1 PERSONA NATURAL</v>
          </cell>
          <cell r="S157" t="str">
            <v>3 CÉDULA DE CIUDADANÍA</v>
          </cell>
          <cell r="T157">
            <v>1081159124</v>
          </cell>
          <cell r="U157">
            <v>4</v>
          </cell>
          <cell r="W157" t="str">
            <v>11 NO SE DILIGENCIA INFORMACIÓN PARA ESTE FORMULARIO EN ESTE PERÍODO DE REPORTE</v>
          </cell>
          <cell r="X157" t="str">
            <v>MASCULINO</v>
          </cell>
          <cell r="Y157" t="str">
            <v>Huila</v>
          </cell>
          <cell r="Z157" t="str">
            <v>Neiva</v>
          </cell>
          <cell r="AA157" t="str">
            <v>ALVARO</v>
          </cell>
          <cell r="AB157" t="str">
            <v>JAVIER</v>
          </cell>
          <cell r="AC157" t="str">
            <v>FIERRO</v>
          </cell>
          <cell r="AD157" t="str">
            <v>PERDOMO</v>
          </cell>
          <cell r="AE157" t="str">
            <v>NO</v>
          </cell>
          <cell r="AF157" t="str">
            <v>6 NO CONSTITUYÓ GARANTÍAS</v>
          </cell>
          <cell r="AG157" t="str">
            <v>N-A</v>
          </cell>
          <cell r="AH157" t="str">
            <v>N-A</v>
          </cell>
          <cell r="AK157" t="str">
            <v>GLORIA TERESITA SERNA ALZATE</v>
          </cell>
          <cell r="AL157" t="str">
            <v>PNN GORGONA</v>
          </cell>
          <cell r="AM157" t="str">
            <v>2 SUPERVISOR</v>
          </cell>
          <cell r="AN157" t="str">
            <v>3 CÉDULA DE CIUDADANÍA</v>
          </cell>
          <cell r="AO157">
            <v>6499218</v>
          </cell>
          <cell r="AP157" t="str">
            <v>ANDRES MAURICIO ROJAS CAÑAS</v>
          </cell>
          <cell r="AQ157">
            <v>336</v>
          </cell>
          <cell r="AZ157" t="str">
            <v>N/A</v>
          </cell>
          <cell r="BA157">
            <v>46041</v>
          </cell>
          <cell r="BB157">
            <v>46380</v>
          </cell>
          <cell r="BL157" t="str">
            <v>2026753501000085E</v>
          </cell>
          <cell r="BM157">
            <v>42358400</v>
          </cell>
          <cell r="BN157" t="str">
            <v>DIANA PATRICIA GUERRERO</v>
          </cell>
          <cell r="BO157" t="str">
            <v xml:space="preserve">https://community.secop.gov.co/Public/Tendering/ContractNoticePhases/View?PPI=CO1.PPI.44960557&amp;isFromPublicArea=True&amp;isModal=False </v>
          </cell>
          <cell r="BP157" t="str">
            <v>VIGENTE</v>
          </cell>
          <cell r="BR157" t="str">
            <v xml:space="preserve">https://community.secop.gov.co/Public/Tendering/ContractDetailView/Index?UniqueIdentifier=CO1.PCCNTR.8974726 </v>
          </cell>
          <cell r="BS157" t="str">
            <v>ALVARO.FIERRO</v>
          </cell>
          <cell r="BT157" t="str">
            <v>@parquesnacionales.gov.co</v>
          </cell>
          <cell r="BU157" t="str">
            <v>eduambiental.gorgona@parquesnacionales.gov.co</v>
          </cell>
          <cell r="BV157" t="str">
            <v>TECNOLOGO</v>
          </cell>
          <cell r="CB157">
            <v>1512800</v>
          </cell>
          <cell r="CC157">
            <v>3782000</v>
          </cell>
          <cell r="CD157">
            <v>3782000</v>
          </cell>
          <cell r="CE157">
            <v>3782000</v>
          </cell>
          <cell r="CF157">
            <v>3782000</v>
          </cell>
          <cell r="CG157">
            <v>3782000</v>
          </cell>
          <cell r="CH157">
            <v>3782000</v>
          </cell>
          <cell r="CI157">
            <v>3782000</v>
          </cell>
          <cell r="CJ157">
            <v>3782000</v>
          </cell>
          <cell r="CK157">
            <v>3782000</v>
          </cell>
          <cell r="CL157">
            <v>3782000</v>
          </cell>
          <cell r="CM157">
            <v>3025600</v>
          </cell>
          <cell r="CN157">
            <v>0</v>
          </cell>
        </row>
        <row r="158">
          <cell r="A158" t="str">
            <v>CD-DTPA-156-2026</v>
          </cell>
          <cell r="B158" t="str">
            <v>2 NACION</v>
          </cell>
          <cell r="C158" t="str">
            <v>CPS-DTPA-156-2026</v>
          </cell>
          <cell r="D158" t="str">
            <v>NELLY CAMPAZ CORTES</v>
          </cell>
          <cell r="E158">
            <v>46041</v>
          </cell>
          <cell r="F158" t="str">
            <v>DP05-3202008-9-007Prestar los servicios de apoyo a la gestión con plena autonomía técnica y administrativa en el PNN Gorgona para el desarrollo de las acciones operativas relacionadas con la implementación de la estrategia de investigación y monitoreo en el área protegida en el marco de la conservación de la diversidad biológica de las áreas protegidas del SINAP nacional</v>
          </cell>
          <cell r="G158" t="str">
            <v>APOYO A LA GESTIÓN</v>
          </cell>
          <cell r="H158" t="str">
            <v>2 CONTRATACIÓN DIRECTA</v>
          </cell>
          <cell r="I158" t="str">
            <v>14 PRESTACIÓN DE SERVICIOS</v>
          </cell>
          <cell r="J158" t="str">
            <v>N/A</v>
          </cell>
          <cell r="K158">
            <v>80111600</v>
          </cell>
          <cell r="L158">
            <v>626</v>
          </cell>
          <cell r="M158">
            <v>9826</v>
          </cell>
          <cell r="N158">
            <v>46041</v>
          </cell>
          <cell r="O158">
            <v>2293000</v>
          </cell>
          <cell r="P158">
            <v>21172033</v>
          </cell>
          <cell r="Q158" t="str">
            <v>VEINTIÚN MILLONES CIENTO SETENTA Y DOS MIL TREINTA Y TRES PESOS M/CTE</v>
          </cell>
          <cell r="R158" t="str">
            <v>1 PERSONA NATURAL</v>
          </cell>
          <cell r="S158" t="str">
            <v>3 CÉDULA DE CIUDADANÍA</v>
          </cell>
          <cell r="T158">
            <v>34678345</v>
          </cell>
          <cell r="U158">
            <v>1</v>
          </cell>
          <cell r="W158" t="str">
            <v>11 NO SE DILIGENCIA INFORMACIÓN PARA ESTE FORMULARIO EN ESTE PERÍODO DE REPORTE</v>
          </cell>
          <cell r="X158" t="str">
            <v>FEMENINO</v>
          </cell>
          <cell r="Y158" t="str">
            <v>Cauca</v>
          </cell>
          <cell r="Z158" t="str">
            <v>Guapi</v>
          </cell>
          <cell r="AA158" t="str">
            <v>NELLY</v>
          </cell>
          <cell r="AC158" t="str">
            <v>CAMPAZ</v>
          </cell>
          <cell r="AD158" t="str">
            <v>CORTES</v>
          </cell>
          <cell r="AE158" t="str">
            <v>NO</v>
          </cell>
          <cell r="AF158" t="str">
            <v>6 NO CONSTITUYÓ GARANTÍAS</v>
          </cell>
          <cell r="AG158" t="str">
            <v>N-A</v>
          </cell>
          <cell r="AH158" t="str">
            <v>N-A</v>
          </cell>
          <cell r="AK158" t="str">
            <v>GLORIA TERESITA SERNA ALZATE</v>
          </cell>
          <cell r="AL158" t="str">
            <v>PNN GORGONA</v>
          </cell>
          <cell r="AM158" t="str">
            <v>2 SUPERVISOR</v>
          </cell>
          <cell r="AN158" t="str">
            <v>3 CÉDULA DE CIUDADANÍA</v>
          </cell>
          <cell r="AO158">
            <v>6499218</v>
          </cell>
          <cell r="AP158" t="str">
            <v>ANDRES MAURICIO ROJAS CAÑAS</v>
          </cell>
          <cell r="AQ158">
            <v>277</v>
          </cell>
          <cell r="AZ158" t="str">
            <v>N/A</v>
          </cell>
          <cell r="BA158">
            <v>46041</v>
          </cell>
          <cell r="BB158">
            <v>46320</v>
          </cell>
          <cell r="BL158" t="str">
            <v>2026753501000086E</v>
          </cell>
          <cell r="BM158">
            <v>21172033</v>
          </cell>
          <cell r="BN158" t="str">
            <v>DIANA PATRICIA GUERRERO</v>
          </cell>
          <cell r="BO158" t="str">
            <v xml:space="preserve">https://community.secop.gov.co/Public/Tendering/ContractNoticePhases/View?PPI=CO1.PPI.44961132&amp;isFromPublicArea=True&amp;isModal=False </v>
          </cell>
          <cell r="BP158" t="str">
            <v>VIGENTE</v>
          </cell>
          <cell r="BR158" t="str">
            <v xml:space="preserve">https://community.secop.gov.co/Public/Tendering/ContractDetailView/Index?UniqueIdentifier=CO1.PCCNTR.8975121 </v>
          </cell>
          <cell r="BS158" t="str">
            <v>NELLY.CAMPAZ</v>
          </cell>
          <cell r="BT158" t="str">
            <v>@parquesnacionales.gov.co</v>
          </cell>
          <cell r="BU158" t="str">
            <v>nellycampazcortes@gmail.com</v>
          </cell>
          <cell r="BV158" t="str">
            <v>OPERARIO</v>
          </cell>
          <cell r="CB158">
            <v>917200</v>
          </cell>
          <cell r="CC158">
            <v>2293000</v>
          </cell>
          <cell r="CD158">
            <v>2293000</v>
          </cell>
          <cell r="CE158">
            <v>2293000</v>
          </cell>
          <cell r="CF158">
            <v>2293000</v>
          </cell>
          <cell r="CG158">
            <v>2293000</v>
          </cell>
          <cell r="CH158">
            <v>2293000</v>
          </cell>
          <cell r="CI158">
            <v>2293000</v>
          </cell>
          <cell r="CJ158">
            <v>2293000</v>
          </cell>
          <cell r="CK158">
            <v>1910833</v>
          </cell>
          <cell r="CN158">
            <v>0</v>
          </cell>
        </row>
        <row r="159">
          <cell r="A159" t="str">
            <v>CD-DTPA-157-2026</v>
          </cell>
          <cell r="B159" t="str">
            <v>1 FONAM</v>
          </cell>
          <cell r="C159" t="str">
            <v>CPS-DTPA-157-2026</v>
          </cell>
          <cell r="D159" t="str">
            <v xml:space="preserve">DANY LEANDRO MORA AGUILAR </v>
          </cell>
          <cell r="E159">
            <v>46041</v>
          </cell>
          <cell r="F159" t="str">
            <v>DP04-3202032-1-067; DP04-3202032-1-068 Prestar servicios de apoyo a la gestion con autonomía tecnica y administrativa en el PNN Farallones de Cali, para contribuir al desarrollo de acciones de prevencion, vigilancia y control orientadas a la reduccion de presiones antropicas en el area protegida, especialmente las asociadas a la minería, con enfasis en los ecosistemas andinos y de paramo, en el marco de la conservacion de la diversidad biologica de las areas Protegidas del SINAP Nacional</v>
          </cell>
          <cell r="G159" t="str">
            <v>APOYO A LA GESTIÓN</v>
          </cell>
          <cell r="H159" t="str">
            <v>2 CONTRATACIÓN DIRECTA</v>
          </cell>
          <cell r="I159" t="str">
            <v>14 PRESTACIÓN DE SERVICIOS</v>
          </cell>
          <cell r="J159" t="str">
            <v>N/A</v>
          </cell>
          <cell r="K159">
            <v>80111600</v>
          </cell>
          <cell r="L159">
            <v>1226</v>
          </cell>
          <cell r="M159">
            <v>7826</v>
          </cell>
          <cell r="N159">
            <v>46041</v>
          </cell>
          <cell r="O159">
            <v>3324000</v>
          </cell>
          <cell r="P159">
            <v>29805200</v>
          </cell>
          <cell r="Q159" t="str">
            <v>VEINTINUEVE MILLONES OCHOCIENTOS CINCO MIL DOSCIENTOS PESOS M/CTE</v>
          </cell>
          <cell r="R159" t="str">
            <v>1 PERSONA NATURAL</v>
          </cell>
          <cell r="S159" t="str">
            <v>3 CÉDULA DE CIUDADANÍA</v>
          </cell>
          <cell r="T159">
            <v>1114727581</v>
          </cell>
          <cell r="U159">
            <v>3</v>
          </cell>
          <cell r="W159" t="str">
            <v>11 NO SE DILIGENCIA INFORMACIÓN PARA ESTE FORMULARIO EN ESTE PERÍODO DE REPORTE</v>
          </cell>
          <cell r="X159" t="str">
            <v>MASCULINO</v>
          </cell>
          <cell r="Y159" t="str">
            <v>Valle del Cauca</v>
          </cell>
          <cell r="Z159" t="str">
            <v>Dagua</v>
          </cell>
          <cell r="AA159" t="str">
            <v>DANY</v>
          </cell>
          <cell r="AB159" t="str">
            <v>LEANDRO</v>
          </cell>
          <cell r="AC159" t="str">
            <v>MORA</v>
          </cell>
          <cell r="AD159" t="str">
            <v>AGUILAR</v>
          </cell>
          <cell r="AE159" t="str">
            <v>NO</v>
          </cell>
          <cell r="AF159" t="str">
            <v>6 NO CONSTITUYÓ GARANTÍAS</v>
          </cell>
          <cell r="AG159" t="str">
            <v>N-A</v>
          </cell>
          <cell r="AH159" t="str">
            <v>N-A</v>
          </cell>
          <cell r="AK159" t="str">
            <v>GLORIA TERESITA SERNA ALZATE</v>
          </cell>
          <cell r="AL159" t="str">
            <v>PNN FARALLONES DE CALI</v>
          </cell>
          <cell r="AM159" t="str">
            <v>2 SUPERVISOR</v>
          </cell>
          <cell r="AN159" t="str">
            <v>3 CÉDULA DE CIUDADANÍA</v>
          </cell>
          <cell r="AO159">
            <v>1082775671</v>
          </cell>
          <cell r="AP159" t="str">
            <v>JUAN MANUEL GUZMÁN LÓPEZ</v>
          </cell>
          <cell r="AQ159">
            <v>271</v>
          </cell>
          <cell r="AZ159" t="str">
            <v>N/A</v>
          </cell>
          <cell r="BA159">
            <v>46041</v>
          </cell>
          <cell r="BB159">
            <v>46312</v>
          </cell>
          <cell r="BL159" t="str">
            <v>2026753501900070E</v>
          </cell>
          <cell r="BM159">
            <v>29805200</v>
          </cell>
          <cell r="BN159" t="str">
            <v>KHAREM CARABALI MARULANDA</v>
          </cell>
          <cell r="BO159" t="str">
            <v xml:space="preserve">https://community.secop.gov.co/Public/Tendering/ContractNoticePhases/View?PPI=CO1.PPI.44953121&amp;isFromPublicArea=True&amp;isModal=False </v>
          </cell>
          <cell r="BP159" t="str">
            <v>VIGENTE</v>
          </cell>
          <cell r="BR159" t="str">
            <v xml:space="preserve">https://community.secop.gov.co/Public/Tendering/ContractDetailView/Index?UniqueIdentifier=CO1.PCCNTR.8982476 </v>
          </cell>
          <cell r="BS159" t="str">
            <v>DANY.MORA</v>
          </cell>
          <cell r="BT159" t="str">
            <v>@parquesnacionales.gov.co</v>
          </cell>
          <cell r="BU159" t="str">
            <v>dannyleandromora87@gmail.com</v>
          </cell>
          <cell r="BV159" t="str">
            <v>TECNOLOGO</v>
          </cell>
          <cell r="CB159">
            <v>1329600</v>
          </cell>
          <cell r="CC159">
            <v>3324000</v>
          </cell>
          <cell r="CD159">
            <v>3324000</v>
          </cell>
          <cell r="CE159">
            <v>3324000</v>
          </cell>
          <cell r="CF159">
            <v>3324000</v>
          </cell>
          <cell r="CG159">
            <v>3324000</v>
          </cell>
          <cell r="CH159">
            <v>3324000</v>
          </cell>
          <cell r="CI159">
            <v>3324000</v>
          </cell>
          <cell r="CJ159">
            <v>3324000</v>
          </cell>
          <cell r="CK159">
            <v>1883600</v>
          </cell>
          <cell r="CN159">
            <v>0</v>
          </cell>
        </row>
        <row r="160">
          <cell r="A160" t="str">
            <v>CD-DTPA-158-2026</v>
          </cell>
          <cell r="B160" t="str">
            <v>2 NACION</v>
          </cell>
          <cell r="C160" t="str">
            <v>CPS-DTPA-158-2026</v>
          </cell>
          <cell r="D160" t="str">
            <v>FELIBERTO PAREDES MINA</v>
          </cell>
          <cell r="E160">
            <v>46041</v>
          </cell>
          <cell r="F160" t="str">
            <v>DP05-3202032-1-003Prestar de servicios de apoyo a la gestion para el desarrollo de las acciones asistenciales en la implementación de la estrategia de prevención, vigilancia y control en el área protegida, en el marco de la conservación de la diversidad biológica de las áreas protegidas del SINAP nacional.</v>
          </cell>
          <cell r="G160" t="str">
            <v>APOYO A LA GESTIÓN</v>
          </cell>
          <cell r="H160" t="str">
            <v>2 CONTRATACIÓN DIRECTA</v>
          </cell>
          <cell r="I160" t="str">
            <v>14 PRESTACIÓN DE SERVICIOS</v>
          </cell>
          <cell r="J160" t="str">
            <v>N/A</v>
          </cell>
          <cell r="K160">
            <v>80111600</v>
          </cell>
          <cell r="L160">
            <v>626</v>
          </cell>
          <cell r="M160">
            <v>10026</v>
          </cell>
          <cell r="N160">
            <v>46041</v>
          </cell>
          <cell r="O160">
            <v>2385000</v>
          </cell>
          <cell r="P160">
            <v>24009000</v>
          </cell>
          <cell r="Q160" t="str">
            <v>VEINTICUATRO MILLONES NUEVE MIL PESOS M/CTE</v>
          </cell>
          <cell r="R160" t="str">
            <v>1 PERSONA NATURAL</v>
          </cell>
          <cell r="S160" t="str">
            <v>3 CÉDULA DE CIUDADANÍA</v>
          </cell>
          <cell r="T160">
            <v>10386402</v>
          </cell>
          <cell r="U160">
            <v>0</v>
          </cell>
          <cell r="W160" t="str">
            <v>11 NO SE DILIGENCIA INFORMACIÓN PARA ESTE FORMULARIO EN ESTE PERÍODO DE REPORTE</v>
          </cell>
          <cell r="X160" t="str">
            <v>MASCULINO</v>
          </cell>
          <cell r="Y160" t="str">
            <v>Cauca</v>
          </cell>
          <cell r="Z160" t="str">
            <v>Guapi</v>
          </cell>
          <cell r="AA160" t="str">
            <v>FELIBERTO</v>
          </cell>
          <cell r="AC160" t="str">
            <v>PAREDES</v>
          </cell>
          <cell r="AD160" t="str">
            <v>MINA</v>
          </cell>
          <cell r="AE160" t="str">
            <v>NO</v>
          </cell>
          <cell r="AF160" t="str">
            <v>6 NO CONSTITUYÓ GARANTÍAS</v>
          </cell>
          <cell r="AG160" t="str">
            <v>N-A</v>
          </cell>
          <cell r="AH160" t="str">
            <v>N-A</v>
          </cell>
          <cell r="AK160" t="str">
            <v>GLORIA TERESITA SERNA ALZATE</v>
          </cell>
          <cell r="AL160" t="str">
            <v>PNN GORGONA</v>
          </cell>
          <cell r="AM160" t="str">
            <v>2 SUPERVISOR</v>
          </cell>
          <cell r="AN160" t="str">
            <v>3 CÉDULA DE CIUDADANÍA</v>
          </cell>
          <cell r="AO160">
            <v>6499218</v>
          </cell>
          <cell r="AP160" t="str">
            <v>ANDRES MAURICIO ROJAS CAÑAS</v>
          </cell>
          <cell r="AQ160">
            <v>302</v>
          </cell>
          <cell r="AZ160" t="str">
            <v>N/A</v>
          </cell>
          <cell r="BA160">
            <v>46041</v>
          </cell>
          <cell r="BB160">
            <v>46346</v>
          </cell>
          <cell r="BL160" t="str">
            <v>2026753501000087E</v>
          </cell>
          <cell r="BM160">
            <v>24009000</v>
          </cell>
          <cell r="BN160" t="str">
            <v>DIANA PATRICIA GUERRERO</v>
          </cell>
          <cell r="BO160" t="str">
            <v xml:space="preserve">https://community.secop.gov.co/Public/Tendering/ContractNoticePhases/View?PPI=CO1.PPI.44961187&amp;isFromPublicArea=True&amp;isModal=False </v>
          </cell>
          <cell r="BP160" t="str">
            <v>VIGENTE</v>
          </cell>
          <cell r="BR160" t="str">
            <v xml:space="preserve">https://community.secop.gov.co/Public/Tendering/ContractDetailView/Index?UniqueIdentifier=CO1.PCCNTR.8976520 </v>
          </cell>
          <cell r="BS160" t="str">
            <v>FELIBERTO.PAREDES</v>
          </cell>
          <cell r="BT160" t="str">
            <v>@parquesnacionales.gov.co</v>
          </cell>
          <cell r="BU160" t="str">
            <v>paredesminafeliberto@gmail.com</v>
          </cell>
          <cell r="BV160" t="str">
            <v>OPERARIO</v>
          </cell>
          <cell r="CB160">
            <v>954000</v>
          </cell>
          <cell r="CC160">
            <v>2385000</v>
          </cell>
          <cell r="CD160">
            <v>2385000</v>
          </cell>
          <cell r="CE160">
            <v>2385000</v>
          </cell>
          <cell r="CF160">
            <v>2385000</v>
          </cell>
          <cell r="CG160">
            <v>2385000</v>
          </cell>
          <cell r="CH160">
            <v>2385000</v>
          </cell>
          <cell r="CI160">
            <v>2385000</v>
          </cell>
          <cell r="CJ160">
            <v>2385000</v>
          </cell>
          <cell r="CK160">
            <v>2385000</v>
          </cell>
          <cell r="CL160">
            <v>1590000</v>
          </cell>
          <cell r="CN160">
            <v>0</v>
          </cell>
        </row>
        <row r="161">
          <cell r="A161" t="str">
            <v>CD-DTPA-159-2026</v>
          </cell>
          <cell r="B161" t="str">
            <v>1 FONAM</v>
          </cell>
          <cell r="C161" t="str">
            <v>CPS-DTPA-159-2026</v>
          </cell>
          <cell r="D161" t="str">
            <v xml:space="preserve">GUILLERMO MEDARDO PANTOJA CAICEDO </v>
          </cell>
          <cell r="E161">
            <v>46041</v>
          </cell>
          <cell r="F161" t="str">
            <v>DP04-3202032-1-077; DP04-3202032-1-078 Prestar servicios de apoyo a la gestion con autonomia tecnica y administrativa en el PNN Farallones de Cali, para contribuir a la implementacion de acciones de prevencion, vigilancia y control orientadas a la reduccion de presiones antropicas, especialmente las asociadas a la minería, con enfasis en los ecosistemas andinos y de páramo, en el marco de la conservacion de la diversidad biologica de las areas Protegidas del SINAP Nacional</v>
          </cell>
          <cell r="G161" t="str">
            <v>APOYO A LA GESTIÓN</v>
          </cell>
          <cell r="H161" t="str">
            <v>2 CONTRATACIÓN DIRECTA</v>
          </cell>
          <cell r="I161" t="str">
            <v>14 PRESTACIÓN DE SERVICIOS</v>
          </cell>
          <cell r="J161" t="str">
            <v>N/A</v>
          </cell>
          <cell r="K161">
            <v>80111600</v>
          </cell>
          <cell r="L161">
            <v>1226</v>
          </cell>
          <cell r="M161">
            <v>8126</v>
          </cell>
          <cell r="N161">
            <v>46041</v>
          </cell>
          <cell r="O161">
            <v>2511000</v>
          </cell>
          <cell r="P161">
            <v>27537300</v>
          </cell>
          <cell r="Q161" t="str">
            <v>VEINTISIETE MILLONES QUINIENTOS TREINTA Y SIETE MIL TRESCIENTOS PESOS M/CTE</v>
          </cell>
          <cell r="R161" t="str">
            <v>1 PERSONA NATURAL</v>
          </cell>
          <cell r="S161" t="str">
            <v>3 CÉDULA DE CIUDADANÍA</v>
          </cell>
          <cell r="T161">
            <v>1144057325</v>
          </cell>
          <cell r="U161">
            <v>8</v>
          </cell>
          <cell r="W161" t="str">
            <v>11 NO SE DILIGENCIA INFORMACIÓN PARA ESTE FORMULARIO EN ESTE PERÍODO DE REPORTE</v>
          </cell>
          <cell r="X161" t="str">
            <v>MASCULINO</v>
          </cell>
          <cell r="Y161" t="str">
            <v>Valle del Cauca</v>
          </cell>
          <cell r="Z161" t="str">
            <v>Buenaventura</v>
          </cell>
          <cell r="AA161" t="str">
            <v>GUILLERMO</v>
          </cell>
          <cell r="AB161" t="str">
            <v>MEDARDO</v>
          </cell>
          <cell r="AC161" t="str">
            <v>PANTOJA</v>
          </cell>
          <cell r="AD161" t="str">
            <v>CAICEDO</v>
          </cell>
          <cell r="AE161" t="str">
            <v>NO</v>
          </cell>
          <cell r="AF161" t="str">
            <v>6 NO CONSTITUYÓ GARANTÍAS</v>
          </cell>
          <cell r="AG161" t="str">
            <v>N-A</v>
          </cell>
          <cell r="AH161" t="str">
            <v>N-A</v>
          </cell>
          <cell r="AK161" t="str">
            <v>GLORIA TERESITA SERNA ALZATE</v>
          </cell>
          <cell r="AL161" t="str">
            <v>PNN FARALLONES DE CALI</v>
          </cell>
          <cell r="AM161" t="str">
            <v>2 SUPERVISOR</v>
          </cell>
          <cell r="AN161" t="str">
            <v>3 CÉDULA DE CIUDADANÍA</v>
          </cell>
          <cell r="AO161">
            <v>1082775671</v>
          </cell>
          <cell r="AP161" t="str">
            <v>JUAN MANUEL GUZMÁN LÓPEZ</v>
          </cell>
          <cell r="AQ161">
            <v>332</v>
          </cell>
          <cell r="AZ161" t="str">
            <v>N/A</v>
          </cell>
          <cell r="BA161">
            <v>46041</v>
          </cell>
          <cell r="BB161">
            <v>46373</v>
          </cell>
          <cell r="BL161" t="str">
            <v>2026753501900071E</v>
          </cell>
          <cell r="BM161">
            <v>27537300</v>
          </cell>
          <cell r="BN161" t="str">
            <v>KHAREM CARABALI MARULANDA</v>
          </cell>
          <cell r="BO161" t="str">
            <v xml:space="preserve">https://community.secop.gov.co/Public/Tendering/ContractNoticePhases/View?PPI=CO1.PPI.44954484&amp;isFromPublicArea=True&amp;isModal=False </v>
          </cell>
          <cell r="BP161" t="str">
            <v>VIGENTE</v>
          </cell>
          <cell r="BR161" t="str">
            <v xml:space="preserve">https://community.secop.gov.co/Public/Tendering/ContractDetailView/Index?UniqueIdentifier=CO1.PCCNTR.8983671 </v>
          </cell>
          <cell r="BS161" t="str">
            <v>GUILLERMO.PANTOJA</v>
          </cell>
          <cell r="BT161" t="str">
            <v>@parquesnacionales.gov.co</v>
          </cell>
          <cell r="BU161" t="str">
            <v>pantojaguillermo070@gmail.com</v>
          </cell>
          <cell r="BV161" t="str">
            <v>OPERARIO</v>
          </cell>
          <cell r="CB161">
            <v>1004400</v>
          </cell>
          <cell r="CC161">
            <v>2511000</v>
          </cell>
          <cell r="CD161">
            <v>2511000</v>
          </cell>
          <cell r="CE161">
            <v>2511000</v>
          </cell>
          <cell r="CF161">
            <v>2511000</v>
          </cell>
          <cell r="CG161">
            <v>2511000</v>
          </cell>
          <cell r="CH161">
            <v>2511000</v>
          </cell>
          <cell r="CI161">
            <v>2511000</v>
          </cell>
          <cell r="CJ161">
            <v>2511000</v>
          </cell>
          <cell r="CK161">
            <v>2511000</v>
          </cell>
          <cell r="CL161">
            <v>2511000</v>
          </cell>
          <cell r="CM161">
            <v>1422900</v>
          </cell>
          <cell r="CN161">
            <v>0</v>
          </cell>
        </row>
        <row r="162">
          <cell r="A162" t="str">
            <v>CD-DTPA-160-2026</v>
          </cell>
          <cell r="B162" t="str">
            <v>1 FONAM</v>
          </cell>
          <cell r="C162" t="str">
            <v>CPS-DTPA-160-2026</v>
          </cell>
          <cell r="D162" t="str">
            <v xml:space="preserve">CRISTIAN DAVID BENAVIDES TELLO </v>
          </cell>
          <cell r="E162">
            <v>46041</v>
          </cell>
          <cell r="F162" t="str">
            <v>DP04-3202032-1-085; DP04-3202032-1-086 Prestar servicios de apoyo a la gestion con autonomia tecnica y administrativa en el PNN Farallones de Cali, para contribuir a la implementacion de acciones de prevencion, vigilancia y control orientadas a la reduccion de presiones antropicas, especialmente las asociadas a la mineria, con enfasis en los ecosistemas andinos y de paramo, en el marco de la conservacion de la diversidad biologica de las Areas Protegidas del SINAP Nacional</v>
          </cell>
          <cell r="G162" t="str">
            <v>APOYO A LA GESTIÓN</v>
          </cell>
          <cell r="H162" t="str">
            <v>2 CONTRATACIÓN DIRECTA</v>
          </cell>
          <cell r="I162" t="str">
            <v>14 PRESTACIÓN DE SERVICIOS</v>
          </cell>
          <cell r="J162" t="str">
            <v>N/A</v>
          </cell>
          <cell r="K162">
            <v>80111600</v>
          </cell>
          <cell r="L162">
            <v>1226</v>
          </cell>
          <cell r="M162">
            <v>9126</v>
          </cell>
          <cell r="N162">
            <v>46042</v>
          </cell>
          <cell r="O162">
            <v>2437000</v>
          </cell>
          <cell r="P162">
            <v>26725767</v>
          </cell>
          <cell r="Q162" t="str">
            <v>VEINTISÉIS MILLONES SETECIENTOS VEINTICINCO MIL SETECIENTOS SESENTA Y SIETE PESOS M/CTE</v>
          </cell>
          <cell r="R162" t="str">
            <v>1 PERSONA NATURAL</v>
          </cell>
          <cell r="S162" t="str">
            <v>3 CÉDULA DE CIUDADANÍA</v>
          </cell>
          <cell r="T162">
            <v>1114735177</v>
          </cell>
          <cell r="U162">
            <v>4</v>
          </cell>
          <cell r="W162" t="str">
            <v>11 NO SE DILIGENCIA INFORMACIÓN PARA ESTE FORMULARIO EN ESTE PERÍODO DE REPORTE</v>
          </cell>
          <cell r="X162" t="str">
            <v>MASCULINO</v>
          </cell>
          <cell r="Y162" t="str">
            <v>Valle del Cauca</v>
          </cell>
          <cell r="Z162" t="str">
            <v>Dagua</v>
          </cell>
          <cell r="AA162" t="str">
            <v>CRISTIAN</v>
          </cell>
          <cell r="AB162" t="str">
            <v>DAVID</v>
          </cell>
          <cell r="AC162" t="str">
            <v>BENAVIDES</v>
          </cell>
          <cell r="AD162" t="str">
            <v>TELLO</v>
          </cell>
          <cell r="AE162" t="str">
            <v>NO</v>
          </cell>
          <cell r="AF162" t="str">
            <v>6 NO CONSTITUYÓ GARANTÍAS</v>
          </cell>
          <cell r="AG162" t="str">
            <v>N-A</v>
          </cell>
          <cell r="AH162" t="str">
            <v>N-A</v>
          </cell>
          <cell r="AK162" t="str">
            <v>GLORIA TERESITA SERNA ALZATE</v>
          </cell>
          <cell r="AL162" t="str">
            <v>PNN FARALLONES DE CALI</v>
          </cell>
          <cell r="AM162" t="str">
            <v>2 SUPERVISOR</v>
          </cell>
          <cell r="AN162" t="str">
            <v>3 CÉDULA DE CIUDADANÍA</v>
          </cell>
          <cell r="AO162">
            <v>1082775671</v>
          </cell>
          <cell r="AP162" t="str">
            <v>JUAN MANUEL GUZMÁN LÓPEZ</v>
          </cell>
          <cell r="AQ162">
            <v>332</v>
          </cell>
          <cell r="AZ162" t="str">
            <v>N/A</v>
          </cell>
          <cell r="BA162">
            <v>46042</v>
          </cell>
          <cell r="BB162">
            <v>46374</v>
          </cell>
          <cell r="BL162" t="str">
            <v>2026753501900072E</v>
          </cell>
          <cell r="BM162">
            <v>26725767</v>
          </cell>
          <cell r="BN162" t="str">
            <v>KHAREM CARABALI MARULANDA</v>
          </cell>
          <cell r="BO162" t="str">
            <v xml:space="preserve">https://community.secop.gov.co/Public/Tendering/ContractNoticePhases/View?PPI=CO1.PPI.44956822&amp;isFromPublicArea=True&amp;isModal=False </v>
          </cell>
          <cell r="BP162" t="str">
            <v>VIGENTE</v>
          </cell>
          <cell r="BR162" t="str">
            <v xml:space="preserve">https://community.secop.gov.co/Public/Tendering/ContractDetailView/Index?UniqueIdentifier=CO1.PCCNTR.8989793 </v>
          </cell>
          <cell r="BS162" t="str">
            <v>CRISTIAN.BENAVIDES</v>
          </cell>
          <cell r="BT162" t="str">
            <v>@parquesnacionales.gov.co</v>
          </cell>
          <cell r="BU162" t="str">
            <v>cdobenavidestello057@gmail.com</v>
          </cell>
          <cell r="BV162" t="str">
            <v>OPERARIO</v>
          </cell>
          <cell r="CB162">
            <v>893567</v>
          </cell>
          <cell r="CC162">
            <v>2437000</v>
          </cell>
          <cell r="CD162">
            <v>2437000</v>
          </cell>
          <cell r="CE162">
            <v>2437000</v>
          </cell>
          <cell r="CF162">
            <v>2437000</v>
          </cell>
          <cell r="CG162">
            <v>2437000</v>
          </cell>
          <cell r="CH162">
            <v>2437000</v>
          </cell>
          <cell r="CI162">
            <v>2437000</v>
          </cell>
          <cell r="CJ162">
            <v>2437000</v>
          </cell>
          <cell r="CK162">
            <v>2437000</v>
          </cell>
          <cell r="CL162">
            <v>2437000</v>
          </cell>
          <cell r="CM162">
            <v>1462200</v>
          </cell>
          <cell r="CN162">
            <v>0</v>
          </cell>
        </row>
        <row r="163">
          <cell r="A163" t="str">
            <v>CD-DTPA-161-2026</v>
          </cell>
          <cell r="B163" t="str">
            <v>1 FONAM</v>
          </cell>
          <cell r="C163" t="str">
            <v>CPS-DTPA-161-2026</v>
          </cell>
          <cell r="D163" t="str">
            <v xml:space="preserve">LUIS FELIPE GARCIA GUTIERREZ </v>
          </cell>
          <cell r="E163">
            <v>46041</v>
          </cell>
          <cell r="F163" t="str">
            <v>DP04-3202060-18_1-168; DP04-3202060-18_1-169 Prestar servicios de apoyo a la gestión, con autonomia tecnica y administrativa, en el Parque Nacional Natural Farallones de Cali, para contribuir a la ejecucion de actividades operativas de restauracion ecologica, con enfasis en los ecosistemas andinos y de paramo, en el marco de la conservacion de la diversidad biologica de las Areas Protegidas del SINAP Nacional</v>
          </cell>
          <cell r="G163" t="str">
            <v>APOYO A LA GESTIÓN</v>
          </cell>
          <cell r="H163" t="str">
            <v>2 CONTRATACIÓN DIRECTA</v>
          </cell>
          <cell r="I163" t="str">
            <v>14 PRESTACIÓN DE SERVICIOS</v>
          </cell>
          <cell r="J163" t="str">
            <v>N/A</v>
          </cell>
          <cell r="K163">
            <v>80111600</v>
          </cell>
          <cell r="L163">
            <v>1226</v>
          </cell>
          <cell r="M163">
            <v>9726</v>
          </cell>
          <cell r="N163">
            <v>46042</v>
          </cell>
          <cell r="O163">
            <v>2385000</v>
          </cell>
          <cell r="P163">
            <v>23611500</v>
          </cell>
          <cell r="Q163" t="str">
            <v>VEINTITRÉS MILLONES SEISCIENTOS ONCE MIL QUINIENTOS PESOS M/CTE</v>
          </cell>
          <cell r="R163" t="str">
            <v>1 PERSONA NATURAL</v>
          </cell>
          <cell r="S163" t="str">
            <v>3 CÉDULA DE CIUDADANÍA</v>
          </cell>
          <cell r="T163">
            <v>1144061296</v>
          </cell>
          <cell r="U163">
            <v>8</v>
          </cell>
          <cell r="W163" t="str">
            <v>11 NO SE DILIGENCIA INFORMACIÓN PARA ESTE FORMULARIO EN ESTE PERÍODO DE REPORTE</v>
          </cell>
          <cell r="X163" t="str">
            <v>MASCULINO</v>
          </cell>
          <cell r="Y163" t="str">
            <v>Valle del Cauca</v>
          </cell>
          <cell r="Z163" t="str">
            <v>Santiago de Cali</v>
          </cell>
          <cell r="AA163" t="str">
            <v>LUIS</v>
          </cell>
          <cell r="AB163" t="str">
            <v>FELIPE</v>
          </cell>
          <cell r="AC163" t="str">
            <v>GARCIA</v>
          </cell>
          <cell r="AD163" t="str">
            <v>GUTIERREZ</v>
          </cell>
          <cell r="AE163" t="str">
            <v>NO</v>
          </cell>
          <cell r="AF163" t="str">
            <v>6 NO CONSTITUYÓ GARANTÍAS</v>
          </cell>
          <cell r="AG163" t="str">
            <v>N-A</v>
          </cell>
          <cell r="AH163" t="str">
            <v>N-A</v>
          </cell>
          <cell r="AK163" t="str">
            <v>GLORIA TERESITA SERNA ALZATE</v>
          </cell>
          <cell r="AL163" t="str">
            <v>PNN FARALLONES DE CALI</v>
          </cell>
          <cell r="AM163" t="str">
            <v>2 SUPERVISOR</v>
          </cell>
          <cell r="AN163" t="str">
            <v>3 CÉDULA DE CIUDADANÍA</v>
          </cell>
          <cell r="AO163">
            <v>29120620</v>
          </cell>
          <cell r="AP163" t="str">
            <v>MARIA JULIANA CERON</v>
          </cell>
          <cell r="AQ163">
            <v>300</v>
          </cell>
          <cell r="AZ163" t="str">
            <v>N/A</v>
          </cell>
          <cell r="BA163">
            <v>46042</v>
          </cell>
          <cell r="BB163">
            <v>46342</v>
          </cell>
          <cell r="BL163" t="str">
            <v>2026753501900073E</v>
          </cell>
          <cell r="BM163">
            <v>23611500</v>
          </cell>
          <cell r="BN163" t="str">
            <v>KHAREM CARABALI MARULANDA</v>
          </cell>
          <cell r="BO163" t="str">
            <v xml:space="preserve">https://community.secop.gov.co/Public/Tendering/ContractNoticePhases/View?PPI=CO1.PPI.44990800&amp;isFromPublicArea=True&amp;isModal=False </v>
          </cell>
          <cell r="BP163" t="str">
            <v>VIGENTE</v>
          </cell>
          <cell r="BR163" t="str">
            <v xml:space="preserve">https://community.secop.gov.co/Public/Tendering/ContractDetailView/Index?UniqueIdentifier=CO1.PCCNTR.8988593 </v>
          </cell>
          <cell r="BS163" t="str">
            <v>LUIS.GUTIERREZ</v>
          </cell>
          <cell r="BT163" t="str">
            <v>@parquesnacionales.gov.co</v>
          </cell>
          <cell r="BU163" t="str">
            <v>felipegarciagutierrez2025@gmail.com</v>
          </cell>
          <cell r="BV163" t="str">
            <v>OPERARIO</v>
          </cell>
          <cell r="CB163">
            <v>874500</v>
          </cell>
          <cell r="CC163">
            <v>2385000</v>
          </cell>
          <cell r="CD163">
            <v>2385000</v>
          </cell>
          <cell r="CE163">
            <v>2385000</v>
          </cell>
          <cell r="CF163">
            <v>2385000</v>
          </cell>
          <cell r="CG163">
            <v>2385000</v>
          </cell>
          <cell r="CH163">
            <v>2385000</v>
          </cell>
          <cell r="CI163">
            <v>2385000</v>
          </cell>
          <cell r="CJ163">
            <v>2385000</v>
          </cell>
          <cell r="CK163">
            <v>2385000</v>
          </cell>
          <cell r="CL163">
            <v>1272000</v>
          </cell>
          <cell r="CN163">
            <v>0</v>
          </cell>
        </row>
        <row r="164">
          <cell r="A164" t="str">
            <v>CD-DTPA-162-2026</v>
          </cell>
          <cell r="B164" t="str">
            <v>1 FONAM</v>
          </cell>
          <cell r="C164" t="str">
            <v>CPS-DTPA-162-2026</v>
          </cell>
          <cell r="D164" t="str">
            <v>DAVID STEVEN CASTAÑO LOPEZ</v>
          </cell>
          <cell r="E164">
            <v>46041</v>
          </cell>
          <cell r="F164" t="str">
            <v>DP04-3202053-26-148 / DP04-3202053-26-149. Prestar servicios profesionales con plena autonomía técnica y administrativa en el PNN Farallones de Cali, para la implementación de la estrategia de relacionamiento campesino mediante la gestión, orientación y desarrollo de las actividades propias de la estrategia que fortalezcan el ordenamiento territorial y la gobernanza con las comunidades campesinas presentes en el área protegida con énfasis en los ecosistemas andinos y de páramo</v>
          </cell>
          <cell r="G164" t="str">
            <v>PROFESIONAL</v>
          </cell>
          <cell r="H164" t="str">
            <v>2 CONTRATACIÓN DIRECTA</v>
          </cell>
          <cell r="I164" t="str">
            <v>14 PRESTACIÓN DE SERVICIOS</v>
          </cell>
          <cell r="J164" t="str">
            <v>N/A</v>
          </cell>
          <cell r="K164">
            <v>80111600</v>
          </cell>
          <cell r="L164">
            <v>1226</v>
          </cell>
          <cell r="M164">
            <v>7426</v>
          </cell>
          <cell r="N164">
            <v>46041</v>
          </cell>
          <cell r="O164">
            <v>6539000</v>
          </cell>
          <cell r="P164">
            <v>71711033</v>
          </cell>
          <cell r="Q164" t="str">
            <v>SETENTA Y UN MILLONES SETECIENTOS ONCE MIL TREINTA Y TRES PESOS M/CTE</v>
          </cell>
          <cell r="R164" t="str">
            <v>1 PERSONA NATURAL</v>
          </cell>
          <cell r="S164" t="str">
            <v>3 CÉDULA DE CIUDADANÍA</v>
          </cell>
          <cell r="T164">
            <v>1144042619</v>
          </cell>
          <cell r="U164">
            <v>2</v>
          </cell>
          <cell r="W164" t="str">
            <v>11 NO SE DILIGENCIA INFORMACIÓN PARA ESTE FORMULARIO EN ESTE PERÍODO DE REPORTE</v>
          </cell>
          <cell r="X164" t="str">
            <v>MASCULINO</v>
          </cell>
          <cell r="Y164" t="str">
            <v>Valle del Cauca</v>
          </cell>
          <cell r="Z164" t="str">
            <v>Santiago de Cali</v>
          </cell>
          <cell r="AA164" t="str">
            <v>DAVID</v>
          </cell>
          <cell r="AB164" t="str">
            <v>STEVEN</v>
          </cell>
          <cell r="AC164" t="str">
            <v>CASTAÑO</v>
          </cell>
          <cell r="AD164" t="str">
            <v>LÓPEZ</v>
          </cell>
          <cell r="AE164" t="str">
            <v>SI</v>
          </cell>
          <cell r="AF164" t="str">
            <v>1 PÓLIZA</v>
          </cell>
          <cell r="AG164" t="str">
            <v>12 SEGUROS DEL ESTADO</v>
          </cell>
          <cell r="AH164" t="str">
            <v>2 CUMPLIMIENTO</v>
          </cell>
          <cell r="AI164">
            <v>46041</v>
          </cell>
          <cell r="AJ164" t="str">
            <v>45-46-101035200</v>
          </cell>
          <cell r="AK164" t="str">
            <v>GLORIA TERESITA SERNA ALZATE</v>
          </cell>
          <cell r="AL164" t="str">
            <v>PNN FARALLONES DE CALI</v>
          </cell>
          <cell r="AM164" t="str">
            <v>2 SUPERVISOR</v>
          </cell>
          <cell r="AN164" t="str">
            <v>3 CÉDULA DE CIUDADANÍA</v>
          </cell>
          <cell r="AO164">
            <v>1017125021</v>
          </cell>
          <cell r="AP164" t="str">
            <v>CAROLINA RIVERA BUILES</v>
          </cell>
          <cell r="AQ164">
            <v>329</v>
          </cell>
          <cell r="AZ164">
            <v>46041</v>
          </cell>
          <cell r="BA164">
            <v>46041</v>
          </cell>
          <cell r="BB164">
            <v>46373</v>
          </cell>
          <cell r="BL164" t="str">
            <v>2026753501900074E</v>
          </cell>
          <cell r="BM164">
            <v>71711033</v>
          </cell>
          <cell r="BN164" t="str">
            <v>ALEX YANIRA PISMAG PORTILLA</v>
          </cell>
          <cell r="BO164" t="str">
            <v xml:space="preserve">https://community.secop.gov.co/Public/Tendering/ContractNoticePhases/View?PPI=CO1.PPI.44961781&amp;isFromPublicArea=True&amp;isModal=False </v>
          </cell>
          <cell r="BP164" t="str">
            <v>VIGENTE</v>
          </cell>
          <cell r="BR164" t="str">
            <v xml:space="preserve">https://community.secop.gov.co/Public/Tendering/ContractDetailView/Index?UniqueIdentifier=CO1.PCCNTR.8976981 </v>
          </cell>
          <cell r="BS164" t="str">
            <v>DAVID.CASTANO</v>
          </cell>
          <cell r="BT164" t="str">
            <v>@parquesnacionales.gov.co</v>
          </cell>
          <cell r="BU164" t="str">
            <v>dastev77@gmail.com</v>
          </cell>
          <cell r="BV164" t="str">
            <v>PROFESIONAL</v>
          </cell>
          <cell r="CB164">
            <v>2615600</v>
          </cell>
          <cell r="CC164">
            <v>6539000</v>
          </cell>
          <cell r="CD164">
            <v>6539000</v>
          </cell>
          <cell r="CE164">
            <v>6539000</v>
          </cell>
          <cell r="CF164">
            <v>6539000</v>
          </cell>
          <cell r="CG164">
            <v>6539000</v>
          </cell>
          <cell r="CH164">
            <v>6539000</v>
          </cell>
          <cell r="CI164">
            <v>6539000</v>
          </cell>
          <cell r="CJ164">
            <v>6539000</v>
          </cell>
          <cell r="CK164">
            <v>6539000</v>
          </cell>
          <cell r="CL164">
            <v>6539000</v>
          </cell>
          <cell r="CM164">
            <v>3705433</v>
          </cell>
          <cell r="CN164">
            <v>0</v>
          </cell>
        </row>
        <row r="165">
          <cell r="A165" t="str">
            <v>CD-DTPA-163-2026</v>
          </cell>
          <cell r="B165" t="str">
            <v>1 FONAM</v>
          </cell>
          <cell r="C165" t="str">
            <v>CPS-DTPA-163-2026</v>
          </cell>
          <cell r="D165" t="str">
            <v>CESAR ALFONSO ROSASCO GALLON</v>
          </cell>
          <cell r="E165">
            <v>46041</v>
          </cell>
          <cell r="F165" t="str">
            <v>DP04-3202010-25-146/DP04-3202010-25-147. Prestar servicios profesionales con plena autonomía técnica y administrativa en el PNN Farallones de Cali, para la implementación de la estrategia de ecoturismo mediante la gestión, orientación y desarrollo de acciones que fortalezcan el ordenamiento, la operación y la articulación institucional y territorial de la actividad ecoturística en el área protegida, con énfasis en los ecosistemas andinos y de páramo, en el marco de la conservación</v>
          </cell>
          <cell r="G165" t="str">
            <v>PROFESIONAL</v>
          </cell>
          <cell r="H165" t="str">
            <v>2 CONTRATACIÓN DIRECTA</v>
          </cell>
          <cell r="I165" t="str">
            <v>14 PRESTACIÓN DE SERVICIOS</v>
          </cell>
          <cell r="J165" t="str">
            <v>N/A</v>
          </cell>
          <cell r="K165">
            <v>80111600</v>
          </cell>
          <cell r="L165">
            <v>1226</v>
          </cell>
          <cell r="M165">
            <v>8326</v>
          </cell>
          <cell r="N165">
            <v>46042</v>
          </cell>
          <cell r="O165">
            <v>6539000</v>
          </cell>
          <cell r="P165">
            <v>71711033</v>
          </cell>
          <cell r="Q165" t="str">
            <v>SETENTA Y UN MILLONES SETECIENTOS ONCE MIL TREINTA Y TRES PESOS M/CTE</v>
          </cell>
          <cell r="R165" t="str">
            <v>1 PERSONA NATURAL</v>
          </cell>
          <cell r="S165" t="str">
            <v>3 CÉDULA DE CIUDADANÍA</v>
          </cell>
          <cell r="T165">
            <v>16287971</v>
          </cell>
          <cell r="U165">
            <v>7</v>
          </cell>
          <cell r="W165" t="str">
            <v>11 NO SE DILIGENCIA INFORMACIÓN PARA ESTE FORMULARIO EN ESTE PERÍODO DE REPORTE</v>
          </cell>
          <cell r="X165" t="str">
            <v>MASCULINO</v>
          </cell>
          <cell r="Y165" t="str">
            <v>Nariño</v>
          </cell>
          <cell r="Z165" t="str">
            <v>Tumaco</v>
          </cell>
          <cell r="AA165" t="str">
            <v>CESAR</v>
          </cell>
          <cell r="AB165" t="str">
            <v>ALFONSO</v>
          </cell>
          <cell r="AC165" t="str">
            <v>ROSASCO</v>
          </cell>
          <cell r="AD165" t="str">
            <v>GALLON</v>
          </cell>
          <cell r="AE165" t="str">
            <v>SI</v>
          </cell>
          <cell r="AF165" t="str">
            <v>1 PÓLIZA</v>
          </cell>
          <cell r="AG165" t="str">
            <v>12 SEGUROS DEL ESTADO</v>
          </cell>
          <cell r="AH165" t="str">
            <v>2 CUMPLIMIENTO</v>
          </cell>
          <cell r="AI165">
            <v>46041</v>
          </cell>
          <cell r="AJ165" t="str">
            <v>45-46-101035266</v>
          </cell>
          <cell r="AK165" t="str">
            <v>GLORIA TERESITA SERNA ALZATE</v>
          </cell>
          <cell r="AL165" t="str">
            <v>PNN FARALLONES DE CALI</v>
          </cell>
          <cell r="AM165" t="str">
            <v>2 SUPERVISOR</v>
          </cell>
          <cell r="AN165" t="str">
            <v>3 CÉDULA DE CIUDADANÍA</v>
          </cell>
          <cell r="AO165">
            <v>1017125021</v>
          </cell>
          <cell r="AP165" t="str">
            <v>CAROLINA RIVERA BUILES</v>
          </cell>
          <cell r="AQ165">
            <v>329</v>
          </cell>
          <cell r="AZ165">
            <v>46042</v>
          </cell>
          <cell r="BA165">
            <v>46042</v>
          </cell>
          <cell r="BB165">
            <v>46374</v>
          </cell>
          <cell r="BL165" t="str">
            <v>2026753501900075E</v>
          </cell>
          <cell r="BM165">
            <v>71711033</v>
          </cell>
          <cell r="BN165" t="str">
            <v>ALEX YANIRA PISMAG PORTILLA</v>
          </cell>
          <cell r="BO165" t="str">
            <v xml:space="preserve">https://community.secop.gov.co/Public/Tendering/ContractNoticePhases/View?PPI=CO1.PPI.44963238&amp;isFromPublicArea=True&amp;isModal=False </v>
          </cell>
          <cell r="BP165" t="str">
            <v>VIGENTE</v>
          </cell>
          <cell r="BR165" t="str">
            <v xml:space="preserve">https://community.secop.gov.co/Public/Tendering/ContractDetailView/Index?UniqueIdentifier=CO1.PCCNTR.8989566 </v>
          </cell>
          <cell r="BS165" t="str">
            <v>CESAR.ROSASCO</v>
          </cell>
          <cell r="BT165" t="str">
            <v>@parquesnacionales.gov.co</v>
          </cell>
          <cell r="BU165" t="str">
            <v>ecoturismo.farallones@parquesnacionales.gov.co</v>
          </cell>
          <cell r="BV165" t="str">
            <v>PROFESIONAL</v>
          </cell>
          <cell r="CB165">
            <v>2397633</v>
          </cell>
          <cell r="CC165">
            <v>6539000</v>
          </cell>
          <cell r="CD165">
            <v>6539000</v>
          </cell>
          <cell r="CE165">
            <v>6539000</v>
          </cell>
          <cell r="CF165">
            <v>6539000</v>
          </cell>
          <cell r="CG165">
            <v>6539000</v>
          </cell>
          <cell r="CH165">
            <v>6539000</v>
          </cell>
          <cell r="CI165">
            <v>6539000</v>
          </cell>
          <cell r="CJ165">
            <v>6539000</v>
          </cell>
          <cell r="CK165">
            <v>6539000</v>
          </cell>
          <cell r="CL165">
            <v>6539000</v>
          </cell>
          <cell r="CM165">
            <v>3923400</v>
          </cell>
          <cell r="CN165">
            <v>0</v>
          </cell>
        </row>
        <row r="166">
          <cell r="A166" t="str">
            <v>CD-DTPA-164-2026</v>
          </cell>
          <cell r="B166" t="str">
            <v>1 FONAM</v>
          </cell>
          <cell r="C166" t="str">
            <v>CPS-DTPA-164-2026</v>
          </cell>
          <cell r="D166" t="str">
            <v>JHON RICARDO OCAMPO HIDALGO</v>
          </cell>
          <cell r="E166">
            <v>46041</v>
          </cell>
          <cell r="F166" t="str">
            <v>DP04-3202008-9-023/DP04-3202008-9-024. Prestar servicios profesionales con plena autonomía técnica y administrativa en el PNN Farallones de Cali, para brindar acompañamiento a la implementación de los instrumentos de planeación, a través de la ejecución de acciones de monitoreo e investigación orientadas al seguimiento de la fauna silvestre y al diseño e implementación de estrategias de control y manejo de especies invasoras, con énfasis en los ecosistemas andinos y de páramo</v>
          </cell>
          <cell r="G166" t="str">
            <v>PROFESIONAL</v>
          </cell>
          <cell r="H166" t="str">
            <v>2 CONTRATACIÓN DIRECTA</v>
          </cell>
          <cell r="I166" t="str">
            <v>14 PRESTACIÓN DE SERVICIOS</v>
          </cell>
          <cell r="J166" t="str">
            <v>N/A</v>
          </cell>
          <cell r="K166">
            <v>80111600</v>
          </cell>
          <cell r="L166">
            <v>1226</v>
          </cell>
          <cell r="M166">
            <v>8726</v>
          </cell>
          <cell r="N166">
            <v>46042</v>
          </cell>
          <cell r="O166">
            <v>3783000</v>
          </cell>
          <cell r="P166">
            <v>37703900</v>
          </cell>
          <cell r="Q166" t="str">
            <v>TREINTA Y SIETE MILLONES SETECIENTOS TRES MIL NOVECIENTOS PESOS M/CTE</v>
          </cell>
          <cell r="R166" t="str">
            <v>1 PERSONA NATURAL</v>
          </cell>
          <cell r="S166" t="str">
            <v>3 CÉDULA DE CIUDADANÍA</v>
          </cell>
          <cell r="T166">
            <v>1112470607</v>
          </cell>
          <cell r="U166">
            <v>3</v>
          </cell>
          <cell r="W166" t="str">
            <v>11 NO SE DILIGENCIA INFORMACIÓN PARA ESTE FORMULARIO EN ESTE PERÍODO DE REPORTE</v>
          </cell>
          <cell r="X166" t="str">
            <v>MASCULINO</v>
          </cell>
          <cell r="Y166" t="str">
            <v>Caldas</v>
          </cell>
          <cell r="Z166" t="str">
            <v>Marquetalia</v>
          </cell>
          <cell r="AA166" t="str">
            <v>JHON</v>
          </cell>
          <cell r="AB166" t="str">
            <v>RICARDO</v>
          </cell>
          <cell r="AC166" t="str">
            <v>OCAMPO</v>
          </cell>
          <cell r="AD166" t="str">
            <v>HIDALGO</v>
          </cell>
          <cell r="AE166" t="str">
            <v>SI</v>
          </cell>
          <cell r="AF166" t="str">
            <v>1 PÓLIZA</v>
          </cell>
          <cell r="AG166" t="str">
            <v>12 SEGUROS DEL ESTADO</v>
          </cell>
          <cell r="AH166" t="str">
            <v>2 CUMPLIMIENTO</v>
          </cell>
          <cell r="AI166">
            <v>46041</v>
          </cell>
          <cell r="AJ166" t="str">
            <v>45-46-101035267</v>
          </cell>
          <cell r="AK166" t="str">
            <v>GLORIA TERESITA SERNA ALZATE</v>
          </cell>
          <cell r="AL166" t="str">
            <v>PNN FARALLONES DE CALI</v>
          </cell>
          <cell r="AM166" t="str">
            <v>2 SUPERVISOR</v>
          </cell>
          <cell r="AN166" t="str">
            <v>3 CÉDULA DE CIUDADANÍA</v>
          </cell>
          <cell r="AO166">
            <v>29120620</v>
          </cell>
          <cell r="AP166" t="str">
            <v>MARIA JULIANA CERON</v>
          </cell>
          <cell r="AQ166">
            <v>299</v>
          </cell>
          <cell r="AZ166">
            <v>46042</v>
          </cell>
          <cell r="BA166">
            <v>46042</v>
          </cell>
          <cell r="BB166">
            <v>46344</v>
          </cell>
          <cell r="BL166" t="str">
            <v>2026753501900076E</v>
          </cell>
          <cell r="BM166">
            <v>37703900</v>
          </cell>
          <cell r="BN166" t="str">
            <v>ALEX YANIRA PISMAG PORTILLA</v>
          </cell>
          <cell r="BO166" t="str">
            <v xml:space="preserve">https://community.secop.gov.co/Public/Tendering/ContractNoticePhases/View?PPI=CO1.PPI.44966513&amp;isFromPublicArea=True&amp;isModal=False </v>
          </cell>
          <cell r="BP166" t="str">
            <v>VIGENTE</v>
          </cell>
          <cell r="BR166" t="str">
            <v xml:space="preserve">https://community.secop.gov.co/Public/Tendering/ContractDetailView/Index?UniqueIdentifier=CO1.PCCNTR.8984575 </v>
          </cell>
          <cell r="BS166" t="str">
            <v>RICARDO.OCAMPO</v>
          </cell>
          <cell r="BT166" t="str">
            <v>@parquesnacionales.gov.co</v>
          </cell>
          <cell r="BU166" t="str">
            <v>jhon.ocampo.idalgo@correounivalle.edu.co</v>
          </cell>
          <cell r="BV166" t="str">
            <v>PROFESIONAL</v>
          </cell>
          <cell r="CB166">
            <v>1387100</v>
          </cell>
          <cell r="CC166">
            <v>3783000</v>
          </cell>
          <cell r="CD166">
            <v>3783000</v>
          </cell>
          <cell r="CE166">
            <v>3783000</v>
          </cell>
          <cell r="CF166">
            <v>3783000</v>
          </cell>
          <cell r="CG166">
            <v>3783000</v>
          </cell>
          <cell r="CH166">
            <v>3783000</v>
          </cell>
          <cell r="CI166">
            <v>3783000</v>
          </cell>
          <cell r="CJ166">
            <v>3783000</v>
          </cell>
          <cell r="CK166">
            <v>3783000</v>
          </cell>
          <cell r="CL166">
            <v>2269800</v>
          </cell>
          <cell r="CN166">
            <v>0</v>
          </cell>
        </row>
        <row r="167">
          <cell r="A167" t="str">
            <v>CD-DTPA-165-2026</v>
          </cell>
          <cell r="B167" t="str">
            <v>1 FONAM</v>
          </cell>
          <cell r="C167" t="str">
            <v>CPS-DTPA-165-2026</v>
          </cell>
          <cell r="D167" t="str">
            <v>MIGUEL ANGEL CASTRO OSORIO</v>
          </cell>
          <cell r="E167">
            <v>46041</v>
          </cell>
          <cell r="F167" t="str">
            <v>DP04-3202056-5-162 DP04-3202056-5-163 Prestar servicios profesionales con plena autonomía técnica y administrativa en el PNN Farallones de Cali, para el desarrollo de actividades de diseño, comunicación y divulgación orientadas a la valoración social del patrimonio natural y cultural, aportando a la visibilización y posicionamiento de las medidas de manejo del área protegida, con énfasis en los ecosistemas andinos y de páramo, en el marco de la conservación de la diversidad biológica de las Áreas</v>
          </cell>
          <cell r="G167" t="str">
            <v>PROFESIONAL</v>
          </cell>
          <cell r="H167" t="str">
            <v>2 CONTRATACIÓN DIRECTA</v>
          </cell>
          <cell r="I167" t="str">
            <v>14 PRESTACIÓN DE SERVICIOS</v>
          </cell>
          <cell r="J167" t="str">
            <v>N/A</v>
          </cell>
          <cell r="K167">
            <v>80111600</v>
          </cell>
          <cell r="L167">
            <v>1226</v>
          </cell>
          <cell r="M167">
            <v>6626</v>
          </cell>
          <cell r="N167">
            <v>46041</v>
          </cell>
          <cell r="O167">
            <v>4327000</v>
          </cell>
          <cell r="P167">
            <v>47452767</v>
          </cell>
          <cell r="Q167" t="str">
            <v>CUARENTA Y SIETE MILLONES CUATROCIENTOS CINCUENTA Y DOS MIL SETECIENTOS SESENTA Y SIETE PESOS M/CTE</v>
          </cell>
          <cell r="R167" t="str">
            <v>1 PERSONA NATURAL</v>
          </cell>
          <cell r="S167" t="str">
            <v>3 CÉDULA DE CIUDADANÍA</v>
          </cell>
          <cell r="T167">
            <v>1107090063</v>
          </cell>
          <cell r="U167">
            <v>8</v>
          </cell>
          <cell r="W167" t="str">
            <v>11 NO SE DILIGENCIA INFORMACIÓN PARA ESTE FORMULARIO EN ESTE PERÍODO DE REPORTE</v>
          </cell>
          <cell r="X167" t="str">
            <v>MASCULINO</v>
          </cell>
          <cell r="Y167" t="str">
            <v>Valle del Cauca</v>
          </cell>
          <cell r="Z167" t="str">
            <v>Santiago de Cali</v>
          </cell>
          <cell r="AA167" t="str">
            <v>MIGUEL</v>
          </cell>
          <cell r="AB167" t="str">
            <v>ANGEL</v>
          </cell>
          <cell r="AC167" t="str">
            <v>CASTRO</v>
          </cell>
          <cell r="AD167" t="str">
            <v>OSORIO</v>
          </cell>
          <cell r="AE167" t="str">
            <v>SI</v>
          </cell>
          <cell r="AF167" t="str">
            <v>1 PÓLIZA</v>
          </cell>
          <cell r="AG167" t="str">
            <v>12 SEGUROS DEL ESTADO</v>
          </cell>
          <cell r="AH167" t="str">
            <v>2 CUMPLIMIENTO</v>
          </cell>
          <cell r="AI167">
            <v>46041</v>
          </cell>
          <cell r="AJ167" t="str">
            <v>11-44-101275519</v>
          </cell>
          <cell r="AK167" t="str">
            <v>GLORIA TERESITA SERNA ALZATE</v>
          </cell>
          <cell r="AL167" t="str">
            <v>PNN FARALLONES DE CALI</v>
          </cell>
          <cell r="AM167" t="str">
            <v>2 SUPERVISOR</v>
          </cell>
          <cell r="AN167" t="str">
            <v>3 CÉDULA DE CIUDADANÍA</v>
          </cell>
          <cell r="AO167">
            <v>29120620</v>
          </cell>
          <cell r="AP167" t="str">
            <v>MARIA JULIANA CERON</v>
          </cell>
          <cell r="AQ167">
            <v>329</v>
          </cell>
          <cell r="AZ167">
            <v>46041</v>
          </cell>
          <cell r="BA167">
            <v>46041</v>
          </cell>
          <cell r="BB167">
            <v>46373</v>
          </cell>
          <cell r="BL167" t="str">
            <v>2026753501900077E</v>
          </cell>
          <cell r="BM167">
            <v>47452767</v>
          </cell>
          <cell r="BN167" t="str">
            <v>JULIANA ISABEL MONTES ROMERO</v>
          </cell>
          <cell r="BO167" t="str">
            <v xml:space="preserve">https://community.secop.gov.co/Public/Tendering/ContractNoticePhases/View?PPI=CO1.PPI.44961732&amp;isFromPublicArea=True&amp;isModal=False </v>
          </cell>
          <cell r="BP167" t="str">
            <v>VIGENTE</v>
          </cell>
          <cell r="BR167" t="str">
            <v xml:space="preserve">https://community.secop.gov.co/Public/Tendering/ContractDetailView/Index?UniqueIdentifier=CO1.PCCNTR.8975031 </v>
          </cell>
          <cell r="BS167" t="str">
            <v>MIGUEL.CASTRO</v>
          </cell>
          <cell r="BT167" t="str">
            <v>@parquesnacionales.gov.co</v>
          </cell>
          <cell r="BU167" t="str">
            <v>miguel_ang.castro@uao.edu.co</v>
          </cell>
          <cell r="BV167" t="str">
            <v>PROFESIONAL</v>
          </cell>
          <cell r="CB167">
            <v>1730800</v>
          </cell>
          <cell r="CC167">
            <v>4327000</v>
          </cell>
          <cell r="CD167">
            <v>4327000</v>
          </cell>
          <cell r="CE167">
            <v>4327000</v>
          </cell>
          <cell r="CF167">
            <v>4327000</v>
          </cell>
          <cell r="CG167">
            <v>4327000</v>
          </cell>
          <cell r="CH167">
            <v>4327000</v>
          </cell>
          <cell r="CI167">
            <v>4327000</v>
          </cell>
          <cell r="CJ167">
            <v>4327000</v>
          </cell>
          <cell r="CK167">
            <v>4327000</v>
          </cell>
          <cell r="CL167">
            <v>4327000</v>
          </cell>
          <cell r="CM167">
            <v>2451967</v>
          </cell>
          <cell r="CN167">
            <v>0</v>
          </cell>
        </row>
        <row r="168">
          <cell r="A168" t="str">
            <v>CD-DTPA-166-2026</v>
          </cell>
          <cell r="B168" t="str">
            <v>1 FONAM</v>
          </cell>
          <cell r="C168" t="str">
            <v>CPS-DTPA-166-2026</v>
          </cell>
          <cell r="D168" t="str">
            <v>MARIA FERNANDA PARRA OSPINA</v>
          </cell>
          <cell r="E168">
            <v>46041</v>
          </cell>
          <cell r="F168" t="str">
            <v>DP04-3202038-17-097 DP04-3202038-17-098 Prestar servicios profesionales con plena autonomía técnica y administrativa en el Parque Nacional Natural Farallones de Cali, orientados a la ejecución de actividades de viverismo, mantenimiento y manejo de plántulas, así como la implementación de acciones de restauración ecológica mediante la propuesta y ejecución de tratamientos de restauración y rehabilitación en zonas degradadas o alteradas, con énfasis en los ecosistemas andinos y de páramo</v>
          </cell>
          <cell r="G168" t="str">
            <v>PROFESIONAL</v>
          </cell>
          <cell r="H168" t="str">
            <v>2 CONTRATACIÓN DIRECTA</v>
          </cell>
          <cell r="I168" t="str">
            <v>14 PRESTACIÓN DE SERVICIOS</v>
          </cell>
          <cell r="J168" t="str">
            <v>N/A</v>
          </cell>
          <cell r="K168">
            <v>80111600</v>
          </cell>
          <cell r="L168">
            <v>1226</v>
          </cell>
          <cell r="M168">
            <v>6926</v>
          </cell>
          <cell r="N168">
            <v>46041</v>
          </cell>
          <cell r="O168">
            <v>5864000</v>
          </cell>
          <cell r="P168">
            <v>64308533</v>
          </cell>
          <cell r="Q168" t="str">
            <v>SESENTA Y CUATRO MILLONES TRESCIENTOS OCHO MIL QUINIENTOS TREINTA Y TRES PESOS M/CTE</v>
          </cell>
          <cell r="R168" t="str">
            <v>1 PERSONA NATURAL</v>
          </cell>
          <cell r="S168" t="str">
            <v>3 CÉDULA DE CIUDADANÍA</v>
          </cell>
          <cell r="T168">
            <v>1061048034</v>
          </cell>
          <cell r="U168">
            <v>0</v>
          </cell>
          <cell r="W168" t="str">
            <v>11 NO SE DILIGENCIA INFORMACIÓN PARA ESTE FORMULARIO EN ESTE PERÍODO DE REPORTE</v>
          </cell>
          <cell r="X168" t="str">
            <v>FEMENINO</v>
          </cell>
          <cell r="Y168" t="str">
            <v>Caldas</v>
          </cell>
          <cell r="Z168" t="str">
            <v>Manizalez</v>
          </cell>
          <cell r="AA168" t="str">
            <v>MARÍA</v>
          </cell>
          <cell r="AB168" t="str">
            <v>FERNANDA</v>
          </cell>
          <cell r="AC168" t="str">
            <v>PARRA</v>
          </cell>
          <cell r="AD168" t="str">
            <v>OSPINA</v>
          </cell>
          <cell r="AE168" t="str">
            <v>SI</v>
          </cell>
          <cell r="AF168" t="str">
            <v>1 PÓLIZA</v>
          </cell>
          <cell r="AG168" t="str">
            <v>12 SEGUROS DEL ESTADO</v>
          </cell>
          <cell r="AH168" t="str">
            <v>2 CUMPLIMIENTO</v>
          </cell>
          <cell r="AI168">
            <v>46041</v>
          </cell>
          <cell r="AJ168" t="str">
            <v>11-44-101275562</v>
          </cell>
          <cell r="AK168" t="str">
            <v>GLORIA TERESITA SERNA ALZATE</v>
          </cell>
          <cell r="AL168" t="str">
            <v>PNN FARALLONES DE CALI</v>
          </cell>
          <cell r="AM168" t="str">
            <v>2 SUPERVISOR</v>
          </cell>
          <cell r="AN168" t="str">
            <v>3 CÉDULA DE CIUDADANÍA</v>
          </cell>
          <cell r="AO168">
            <v>1017125021</v>
          </cell>
          <cell r="AP168" t="str">
            <v>CAROLINA RIVERA BUILES</v>
          </cell>
          <cell r="AQ168">
            <v>329</v>
          </cell>
          <cell r="AZ168">
            <v>46041</v>
          </cell>
          <cell r="BA168">
            <v>46041</v>
          </cell>
          <cell r="BB168">
            <v>46373</v>
          </cell>
          <cell r="BL168" t="str">
            <v>2026753501900078E</v>
          </cell>
          <cell r="BM168">
            <v>64308533</v>
          </cell>
          <cell r="BN168" t="str">
            <v>JULIANA ISABEL MONTES ROMERO</v>
          </cell>
          <cell r="BO168" t="str">
            <v xml:space="preserve">https://community.secop.gov.co/Public/Tendering/ContractNoticePhases/View?PPI=CO1.PPI.44962154&amp;isFromPublicArea=True&amp;isModal=False </v>
          </cell>
          <cell r="BP168" t="str">
            <v>VIGENTE</v>
          </cell>
          <cell r="BR168" t="str">
            <v xml:space="preserve">https://community.secop.gov.co/Public/Tendering/ContractDetailView/Index?UniqueIdentifier=CO1.PCCNTR.8975067 </v>
          </cell>
          <cell r="BS168" t="str">
            <v>MARIA.PARRA</v>
          </cell>
          <cell r="BT168" t="str">
            <v>@parquesnacionales.gov.co</v>
          </cell>
          <cell r="BU168" t="str">
            <v>mariaasistenteinvestigacion.mvz@gmail.com</v>
          </cell>
          <cell r="BV168" t="str">
            <v>PROFESIONAL</v>
          </cell>
          <cell r="CB168">
            <v>2345600</v>
          </cell>
          <cell r="CC168">
            <v>5864000</v>
          </cell>
          <cell r="CD168">
            <v>5864000</v>
          </cell>
          <cell r="CE168">
            <v>5864000</v>
          </cell>
          <cell r="CF168">
            <v>5864000</v>
          </cell>
          <cell r="CG168">
            <v>5864000</v>
          </cell>
          <cell r="CH168">
            <v>5864000</v>
          </cell>
          <cell r="CI168">
            <v>5864000</v>
          </cell>
          <cell r="CJ168">
            <v>5864000</v>
          </cell>
          <cell r="CK168">
            <v>5864000</v>
          </cell>
          <cell r="CL168">
            <v>5864000</v>
          </cell>
          <cell r="CM168">
            <v>3322933</v>
          </cell>
          <cell r="CN168">
            <v>0</v>
          </cell>
        </row>
        <row r="169">
          <cell r="A169" t="str">
            <v>CD-DTPA-167-2026</v>
          </cell>
          <cell r="B169" t="str">
            <v>1 FONAM</v>
          </cell>
          <cell r="C169" t="str">
            <v>CPS-DTPA-167-2026</v>
          </cell>
          <cell r="D169" t="str">
            <v xml:space="preserve">CLAUDIA VIVIANA URBANO MUÑOZ </v>
          </cell>
          <cell r="E169">
            <v>46041</v>
          </cell>
          <cell r="F169" t="str">
            <v>DP04-3202032-1-079-080 Prestar servicios de apoyo a la gestion en el PNN Farallones de Cali, para contribuir al desarrollo de acciones de prevencion, vigilancia y control orientadas a la reduccion de presiones antropicas en el area protegida, con enfasis en los ecosistemas andinos y de paramo, en el marco de la conservacion de la diversidad biologica de las areas protegidas del SINAP Nacional.</v>
          </cell>
          <cell r="G169" t="str">
            <v>APOYO A LA GESTIÓN</v>
          </cell>
          <cell r="H169" t="str">
            <v>2 CONTRATACIÓN DIRECTA</v>
          </cell>
          <cell r="I169" t="str">
            <v>14 PRESTACIÓN DE SERVICIOS</v>
          </cell>
          <cell r="J169" t="str">
            <v>N/A</v>
          </cell>
          <cell r="K169">
            <v>80111600</v>
          </cell>
          <cell r="L169">
            <v>1226</v>
          </cell>
          <cell r="M169">
            <v>7926</v>
          </cell>
          <cell r="N169">
            <v>46041</v>
          </cell>
          <cell r="O169">
            <v>2511000</v>
          </cell>
          <cell r="P169">
            <v>22515300</v>
          </cell>
          <cell r="Q169" t="str">
            <v>VEINTIDÓS MILLONES QUINIENTOS QUINCE MIL TRESCIENTOS PESOS M/CTE</v>
          </cell>
          <cell r="R169" t="str">
            <v>1 PERSONA NATURAL</v>
          </cell>
          <cell r="S169" t="str">
            <v>3 CÉDULA DE CIUDADANÍA</v>
          </cell>
          <cell r="T169">
            <v>1085660268</v>
          </cell>
          <cell r="U169">
            <v>8</v>
          </cell>
          <cell r="W169" t="str">
            <v>11 NO SE DILIGENCIA INFORMACIÓN PARA ESTE FORMULARIO EN ESTE PERÍODO DE REPORTE</v>
          </cell>
          <cell r="X169" t="str">
            <v>FEMENINO</v>
          </cell>
          <cell r="Y169" t="str">
            <v>Nariño</v>
          </cell>
          <cell r="Z169" t="str">
            <v>San Pablo</v>
          </cell>
          <cell r="AA169" t="str">
            <v>CLAUDIA</v>
          </cell>
          <cell r="AB169" t="str">
            <v>VIVIANA</v>
          </cell>
          <cell r="AC169" t="str">
            <v>URBANO</v>
          </cell>
          <cell r="AD169" t="str">
            <v>MUÑOZ</v>
          </cell>
          <cell r="AE169" t="str">
            <v>NO</v>
          </cell>
          <cell r="AF169" t="str">
            <v>6 NO CONSTITUYÓ GARANTÍAS</v>
          </cell>
          <cell r="AG169" t="str">
            <v>N-A</v>
          </cell>
          <cell r="AH169" t="str">
            <v>N-A</v>
          </cell>
          <cell r="AK169" t="str">
            <v>GLORIA TERESITA SERNA ALZATE</v>
          </cell>
          <cell r="AL169" t="str">
            <v>PNN FARALLONES DE CALI</v>
          </cell>
          <cell r="AM169" t="str">
            <v>2 SUPERVISOR</v>
          </cell>
          <cell r="AN169" t="str">
            <v>3 CÉDULA DE CIUDADANÍA</v>
          </cell>
          <cell r="AO169">
            <v>29120620</v>
          </cell>
          <cell r="AP169" t="str">
            <v>MARIA JULIANA CERON</v>
          </cell>
          <cell r="AQ169">
            <v>269</v>
          </cell>
          <cell r="AZ169" t="str">
            <v>N/A</v>
          </cell>
          <cell r="BA169">
            <v>46041</v>
          </cell>
          <cell r="BB169">
            <v>46312</v>
          </cell>
          <cell r="BL169" t="str">
            <v>2026753501900079E</v>
          </cell>
          <cell r="BM169">
            <v>22515300</v>
          </cell>
          <cell r="BN169" t="str">
            <v>MARGARITA E VICTORIA ACOSTA</v>
          </cell>
          <cell r="BO169" t="str">
            <v xml:space="preserve">https://community.secop.gov.co/Public/Tendering/ContractNoticePhases/View?PPI=CO1.PPI.44965918&amp;isFromPublicArea=True&amp;isModal=False </v>
          </cell>
          <cell r="BP169" t="str">
            <v>VIGENTE</v>
          </cell>
          <cell r="BR169" t="str">
            <v xml:space="preserve">https://community.secop.gov.co/Public/Tendering/ContractDetailView/Index?UniqueIdentifier=CO1.PCCNTR.8982772 </v>
          </cell>
          <cell r="BS169" t="str">
            <v>CLAUDIA.URBANO</v>
          </cell>
          <cell r="BT169" t="str">
            <v>@parquesnacionales.gov.co</v>
          </cell>
          <cell r="BU169" t="str">
            <v>vivianaurbano18@gmail.com</v>
          </cell>
          <cell r="BV169" t="str">
            <v>OPERARIO</v>
          </cell>
          <cell r="CB169">
            <v>1004400</v>
          </cell>
          <cell r="CC169">
            <v>2511000</v>
          </cell>
          <cell r="CD169">
            <v>2511000</v>
          </cell>
          <cell r="CE169">
            <v>2511000</v>
          </cell>
          <cell r="CF169">
            <v>2511000</v>
          </cell>
          <cell r="CG169">
            <v>2511000</v>
          </cell>
          <cell r="CH169">
            <v>2511000</v>
          </cell>
          <cell r="CI169">
            <v>2511000</v>
          </cell>
          <cell r="CJ169">
            <v>2511000</v>
          </cell>
          <cell r="CK169">
            <v>1422900</v>
          </cell>
          <cell r="CN169">
            <v>0</v>
          </cell>
        </row>
        <row r="170">
          <cell r="A170" t="str">
            <v>CD-DTPA-168-2026</v>
          </cell>
          <cell r="B170" t="str">
            <v>1 FONAM</v>
          </cell>
          <cell r="C170" t="str">
            <v>CPS-DTPA-168-2026</v>
          </cell>
          <cell r="D170" t="str">
            <v>ELIANA SOFIA MARTINEZ ANDINO</v>
          </cell>
          <cell r="E170">
            <v>46041</v>
          </cell>
          <cell r="F170" t="str">
            <v>DP04-3202010-25-142 - DP04-3202010-25-143 Prestar servicios de apoyo a la gestión con plena autonomía técnica y administrativa en el PNN Farallones de Cali, para apoyar la gestión y ordenamiento del ecoturismo, mediante el desarrollo de insumos técnicos para la construcción y análisis del contexto local y regional del área protegida relacionado con la oferta turística, en el marco del fortalecimiento del ecoturismo responsable y sostenible con énfasis en los ecosistemas andinos y de páramo,</v>
          </cell>
          <cell r="G170" t="str">
            <v>APOYO A LA GESTIÓN</v>
          </cell>
          <cell r="H170" t="str">
            <v>2 CONTRATACIÓN DIRECTA</v>
          </cell>
          <cell r="I170" t="str">
            <v>14 PRESTACIÓN DE SERVICIOS</v>
          </cell>
          <cell r="J170" t="str">
            <v>N/A</v>
          </cell>
          <cell r="K170">
            <v>80111600</v>
          </cell>
          <cell r="L170">
            <v>1226</v>
          </cell>
          <cell r="M170">
            <v>7626</v>
          </cell>
          <cell r="N170">
            <v>46041</v>
          </cell>
          <cell r="O170">
            <v>3782000</v>
          </cell>
          <cell r="P170">
            <v>32147000</v>
          </cell>
          <cell r="Q170" t="str">
            <v>TREINTA Y DOS MILLONES CIENTO CUARENTA Y SIETE MIL PESOS M/CTE</v>
          </cell>
          <cell r="R170" t="str">
            <v>1 PERSONA NATURAL</v>
          </cell>
          <cell r="S170" t="str">
            <v>3 CÉDULA DE CIUDADANÍA</v>
          </cell>
          <cell r="T170">
            <v>1144069929</v>
          </cell>
          <cell r="U170">
            <v>8</v>
          </cell>
          <cell r="W170" t="str">
            <v>11 NO SE DILIGENCIA INFORMACIÓN PARA ESTE FORMULARIO EN ESTE PERÍODO DE REPORTE</v>
          </cell>
          <cell r="X170" t="str">
            <v>FEMENINO</v>
          </cell>
          <cell r="Y170" t="str">
            <v>Nariño</v>
          </cell>
          <cell r="Z170" t="str">
            <v>Ipiales</v>
          </cell>
          <cell r="AA170" t="str">
            <v>ELIANA</v>
          </cell>
          <cell r="AB170" t="str">
            <v>SOFIA</v>
          </cell>
          <cell r="AC170" t="str">
            <v>MARTINEZ</v>
          </cell>
          <cell r="AD170" t="str">
            <v>ANDINO</v>
          </cell>
          <cell r="AE170" t="str">
            <v>NO</v>
          </cell>
          <cell r="AF170" t="str">
            <v>6 NO CONSTITUYÓ GARANTÍAS</v>
          </cell>
          <cell r="AG170" t="str">
            <v>N-A</v>
          </cell>
          <cell r="AH170" t="str">
            <v>N-A</v>
          </cell>
          <cell r="AK170" t="str">
            <v>GLORIA TERESITA SERNA ALZATE</v>
          </cell>
          <cell r="AL170" t="str">
            <v>PNN FARALLONES DE CALI</v>
          </cell>
          <cell r="AM170" t="str">
            <v>2 SUPERVISOR</v>
          </cell>
          <cell r="AN170" t="str">
            <v>3 CÉDULA DE CIUDADANÍA</v>
          </cell>
          <cell r="AO170">
            <v>1017125021</v>
          </cell>
          <cell r="AP170" t="str">
            <v>CAROLINA RIVERA BUILES</v>
          </cell>
          <cell r="AQ170">
            <v>255</v>
          </cell>
          <cell r="AZ170" t="str">
            <v>N/A</v>
          </cell>
          <cell r="BA170">
            <v>46041</v>
          </cell>
          <cell r="BB170">
            <v>46298</v>
          </cell>
          <cell r="BL170" t="str">
            <v>2026753501900080E</v>
          </cell>
          <cell r="BM170">
            <v>32147000</v>
          </cell>
          <cell r="BO170" t="str">
            <v xml:space="preserve">https://community.secop.gov.co/Public/Tendering/ContractNoticePhases/View?PPI=CO1.PPI.44972159&amp;isFromPublicArea=True&amp;isModal=False </v>
          </cell>
          <cell r="BP170" t="str">
            <v>VIGENTE</v>
          </cell>
          <cell r="BR170" t="str">
            <v xml:space="preserve">https://community.secop.gov.co/Public/Tendering/ContractDetailView/Index?UniqueIdentifier=CO1.PCCNTR.8977760 </v>
          </cell>
          <cell r="BS170" t="str">
            <v>SOFIA.MARTINEZ</v>
          </cell>
          <cell r="BT170" t="str">
            <v>@parquesnacionales.gov.co</v>
          </cell>
          <cell r="BU170" t="str">
            <v>sofimartinez.794@gmail.com</v>
          </cell>
          <cell r="BV170" t="str">
            <v>TECNOLOGO</v>
          </cell>
          <cell r="CB170">
            <v>1512800</v>
          </cell>
          <cell r="CC170">
            <v>3782000</v>
          </cell>
          <cell r="CD170">
            <v>3782000</v>
          </cell>
          <cell r="CE170">
            <v>3782000</v>
          </cell>
          <cell r="CF170">
            <v>3782000</v>
          </cell>
          <cell r="CG170">
            <v>3782000</v>
          </cell>
          <cell r="CH170">
            <v>3782000</v>
          </cell>
          <cell r="CI170">
            <v>3782000</v>
          </cell>
          <cell r="CJ170">
            <v>3782000</v>
          </cell>
          <cell r="CK170">
            <v>378200</v>
          </cell>
          <cell r="CN170">
            <v>0</v>
          </cell>
        </row>
        <row r="171">
          <cell r="A171" t="str">
            <v>CD-DTPA-169-2026</v>
          </cell>
          <cell r="B171" t="str">
            <v>1 FONAM</v>
          </cell>
          <cell r="C171" t="str">
            <v>CPS-DTPA-169-2026</v>
          </cell>
          <cell r="D171" t="str">
            <v>JOSE ANGEL BARREIRO VALENCIA</v>
          </cell>
          <cell r="E171">
            <v>46041</v>
          </cell>
          <cell r="F171" t="str">
            <v>DP01-3202060-18_1-008Prestar servicios profesionales con plena autonomia tecnica y administrativa para la implementación del programa de restauración ecológica en zonas degradadas y/o alteradas en el DNMI Cabo Manglares y/o zonas de influencia en el marco de la conservación de la diversidad biológica de las áreas protegidas del SINAP</v>
          </cell>
          <cell r="G171" t="str">
            <v>PROFESIONAL</v>
          </cell>
          <cell r="H171" t="str">
            <v>2 CONTRATACIÓN DIRECTA</v>
          </cell>
          <cell r="I171" t="str">
            <v>14 PRESTACIÓN DE SERVICIOS</v>
          </cell>
          <cell r="J171" t="str">
            <v>N/A</v>
          </cell>
          <cell r="K171">
            <v>80111600</v>
          </cell>
          <cell r="L171">
            <v>726</v>
          </cell>
          <cell r="M171">
            <v>8026</v>
          </cell>
          <cell r="N171">
            <v>46041</v>
          </cell>
          <cell r="O171">
            <v>4327000</v>
          </cell>
          <cell r="P171">
            <v>38798767</v>
          </cell>
          <cell r="Q171" t="str">
            <v>TREINTA Y OCHO MILLONES SETECIENTOS NOVENTA Y OCHO MIL SETECIENTOS SESENTA Y SIETE PESOS M/CTE</v>
          </cell>
          <cell r="R171" t="str">
            <v>1 PERSONA NATURAL</v>
          </cell>
          <cell r="S171" t="str">
            <v>3 CÉDULA DE CIUDADANÍA</v>
          </cell>
          <cell r="T171">
            <v>1004638717</v>
          </cell>
          <cell r="U171">
            <v>7</v>
          </cell>
          <cell r="W171" t="str">
            <v>11 NO SE DILIGENCIA INFORMACIÓN PARA ESTE FORMULARIO EN ESTE PERÍODO DE REPORTE</v>
          </cell>
          <cell r="X171" t="str">
            <v>MASCULINO</v>
          </cell>
          <cell r="Y171" t="str">
            <v>Nariño</v>
          </cell>
          <cell r="Z171" t="str">
            <v>Tumaco</v>
          </cell>
          <cell r="AA171" t="str">
            <v>JOSE</v>
          </cell>
          <cell r="AB171" t="str">
            <v>ANGEL</v>
          </cell>
          <cell r="AC171" t="str">
            <v>BARREIRO</v>
          </cell>
          <cell r="AD171" t="str">
            <v>VALENCIA</v>
          </cell>
          <cell r="AE171" t="str">
            <v>SI</v>
          </cell>
          <cell r="AF171" t="str">
            <v>1 PÓLIZA</v>
          </cell>
          <cell r="AG171" t="str">
            <v>12 SEGUROS DEL ESTADO</v>
          </cell>
          <cell r="AH171" t="str">
            <v>2 CUMPLIMIENTO</v>
          </cell>
          <cell r="AI171">
            <v>46041</v>
          </cell>
          <cell r="AJ171" t="str">
            <v>45-46-101035253</v>
          </cell>
          <cell r="AK171" t="str">
            <v>GLORIA TERESITA SERNA ALZATE</v>
          </cell>
          <cell r="AL171" t="str">
            <v>DNMI CABO MANGLARES</v>
          </cell>
          <cell r="AM171" t="str">
            <v>2 SUPERVISOR</v>
          </cell>
          <cell r="AN171" t="str">
            <v>3 CÉDULA DE CIUDADANÍA</v>
          </cell>
          <cell r="AO171">
            <v>1088973417</v>
          </cell>
          <cell r="AP171" t="str">
            <v>MIYER IVÁN CERÓN MUÑOZ</v>
          </cell>
          <cell r="AQ171">
            <v>269</v>
          </cell>
          <cell r="AZ171">
            <v>46041</v>
          </cell>
          <cell r="BA171">
            <v>46041</v>
          </cell>
          <cell r="BB171">
            <v>46312</v>
          </cell>
          <cell r="BL171" t="str">
            <v>2026753501900081E</v>
          </cell>
          <cell r="BM171">
            <v>38798767</v>
          </cell>
          <cell r="BN171" t="str">
            <v>DIANA PATRICIA GUERRERO</v>
          </cell>
          <cell r="BO171" t="str">
            <v xml:space="preserve">https://community.secop.gov.co/Public/Tendering/ContractNoticePhases/View?PPI=CO1.PPI.44974180&amp;isFromPublicArea=True&amp;isModal=False </v>
          </cell>
          <cell r="BP171" t="str">
            <v>VIGENTE</v>
          </cell>
          <cell r="BR171" t="str">
            <v xml:space="preserve">https://community.secop.gov.co/Public/Tendering/ContractDetailView/Index?UniqueIdentifier=CO1.PCCNTR.8984679 </v>
          </cell>
          <cell r="BS171" t="str">
            <v>JOSE.BARREIRO</v>
          </cell>
          <cell r="BT171" t="str">
            <v>@parquesnacionales.gov.co</v>
          </cell>
          <cell r="BU171" t="str">
            <v>barreirojose2011@gmail.com</v>
          </cell>
          <cell r="BV171" t="str">
            <v>PROFESIONAL</v>
          </cell>
          <cell r="CB171">
            <v>1730800</v>
          </cell>
          <cell r="CC171">
            <v>4327000</v>
          </cell>
          <cell r="CD171">
            <v>4327000</v>
          </cell>
          <cell r="CE171">
            <v>4327000</v>
          </cell>
          <cell r="CF171">
            <v>4327000</v>
          </cell>
          <cell r="CG171">
            <v>4327000</v>
          </cell>
          <cell r="CH171">
            <v>4327000</v>
          </cell>
          <cell r="CI171">
            <v>4327000</v>
          </cell>
          <cell r="CJ171">
            <v>4327000</v>
          </cell>
          <cell r="CK171">
            <v>2451967</v>
          </cell>
          <cell r="CN171">
            <v>0</v>
          </cell>
        </row>
        <row r="172">
          <cell r="A172" t="str">
            <v>CD-DTPA-170-2026</v>
          </cell>
          <cell r="B172" t="str">
            <v>1 FONAM</v>
          </cell>
          <cell r="C172" t="str">
            <v>CPS-DTPA-170-2026</v>
          </cell>
          <cell r="D172" t="str">
            <v>ANDRES DE LOS RIOS CORTES</v>
          </cell>
          <cell r="E172">
            <v>46041</v>
          </cell>
          <cell r="F172" t="str">
            <v>DP04-3202032-1-049- DP04-3202032-1-050 Prestar servicios de apoyo a la gestion con autonomía técnica y administrativa en el PNN Farallones de Cali, para contribuir al desarrollo de acciones de prevención, vigilancia y control orientadas a la reducción de presiones antrópicas en el área protegida, especialmente las asociadas a minería, así como al apoyo logístico y de conducción para el desplazamiento del personal técnico, con énfasis en los ecosistemas andinos y de páramo, en el marco de la con</v>
          </cell>
          <cell r="G172" t="str">
            <v>APOYO A LA GESTIÓN</v>
          </cell>
          <cell r="H172" t="str">
            <v>2 CONTRATACIÓN DIRECTA</v>
          </cell>
          <cell r="I172" t="str">
            <v>14 PRESTACIÓN DE SERVICIOS</v>
          </cell>
          <cell r="J172" t="str">
            <v>N/A</v>
          </cell>
          <cell r="K172">
            <v>80111600</v>
          </cell>
          <cell r="L172">
            <v>1226</v>
          </cell>
          <cell r="M172">
            <v>8226</v>
          </cell>
          <cell r="N172">
            <v>46041</v>
          </cell>
          <cell r="O172">
            <v>3490000</v>
          </cell>
          <cell r="P172">
            <v>38273667</v>
          </cell>
          <cell r="Q172" t="str">
            <v>TREINTA Y OCHO MILLONES DOSCIENTOS SETENTA Y TRES MIL SEISCIENTOS SESENTA Y SIETE PESOS M/CTE</v>
          </cell>
          <cell r="R172" t="str">
            <v>1 PERSONA NATURAL</v>
          </cell>
          <cell r="S172" t="str">
            <v>3 CÉDULA DE CIUDADANÍA</v>
          </cell>
          <cell r="T172">
            <v>1130640289</v>
          </cell>
          <cell r="U172">
            <v>1</v>
          </cell>
          <cell r="W172" t="str">
            <v>11 NO SE DILIGENCIA INFORMACIÓN PARA ESTE FORMULARIO EN ESTE PERÍODO DE REPORTE</v>
          </cell>
          <cell r="X172" t="str">
            <v>MASCULINO</v>
          </cell>
          <cell r="Y172" t="str">
            <v>Valle del Cauca</v>
          </cell>
          <cell r="Z172" t="str">
            <v>Santiago de Cali</v>
          </cell>
          <cell r="AA172" t="str">
            <v>ANDRÉS</v>
          </cell>
          <cell r="AC172" t="str">
            <v>DE LOS RIOS</v>
          </cell>
          <cell r="AD172" t="str">
            <v>CORTES</v>
          </cell>
          <cell r="AE172" t="str">
            <v>NO</v>
          </cell>
          <cell r="AF172" t="str">
            <v>6 NO CONSTITUYÓ GARANTÍAS</v>
          </cell>
          <cell r="AG172" t="str">
            <v>N-A</v>
          </cell>
          <cell r="AH172" t="str">
            <v>N-A</v>
          </cell>
          <cell r="AK172" t="str">
            <v>GLORIA TERESITA SERNA ALZATE</v>
          </cell>
          <cell r="AL172" t="str">
            <v>PNN FARALLONES DE CALI</v>
          </cell>
          <cell r="AM172" t="str">
            <v>2 SUPERVISOR</v>
          </cell>
          <cell r="AN172" t="str">
            <v>3 CÉDULA DE CIUDADANÍA</v>
          </cell>
          <cell r="AO172">
            <v>1017125021</v>
          </cell>
          <cell r="AP172" t="str">
            <v>CAROLINA RIVERA BUILES</v>
          </cell>
          <cell r="AQ172">
            <v>329</v>
          </cell>
          <cell r="AZ172" t="str">
            <v>N/A</v>
          </cell>
          <cell r="BA172">
            <v>46041</v>
          </cell>
          <cell r="BB172">
            <v>46373</v>
          </cell>
          <cell r="BL172" t="str">
            <v>2026753501900082E</v>
          </cell>
          <cell r="BM172">
            <v>38273667</v>
          </cell>
          <cell r="BN172" t="str">
            <v>MARGARITA E VICTORIA ACOSTA</v>
          </cell>
          <cell r="BO172" t="str">
            <v xml:space="preserve">https://community.secop.gov.co/Public/Tendering/ContractNoticePhases/View?PPI=CO1.PPI.44984028&amp;isFromPublicArea=True&amp;isModal=False </v>
          </cell>
          <cell r="BP172" t="str">
            <v>VIGENTE</v>
          </cell>
          <cell r="BR172" t="str">
            <v xml:space="preserve">https://community.secop.gov.co/Public/Tendering/ContractDetailView/Index?UniqueIdentifier=CO1.PCCNTR.8984617 </v>
          </cell>
          <cell r="BS172" t="str">
            <v>ANDRES.RIOS</v>
          </cell>
          <cell r="BT172" t="str">
            <v>@parquesnacionales.gov.co</v>
          </cell>
          <cell r="BU172" t="str">
            <v>andresdlrc@gmail.com</v>
          </cell>
          <cell r="BV172" t="str">
            <v>TECNOLOGO</v>
          </cell>
          <cell r="CB172">
            <v>1396000</v>
          </cell>
          <cell r="CC172">
            <v>3490000</v>
          </cell>
          <cell r="CD172">
            <v>3490000</v>
          </cell>
          <cell r="CE172">
            <v>3490000</v>
          </cell>
          <cell r="CF172">
            <v>3490000</v>
          </cell>
          <cell r="CG172">
            <v>3490000</v>
          </cell>
          <cell r="CH172">
            <v>3490000</v>
          </cell>
          <cell r="CI172">
            <v>3490000</v>
          </cell>
          <cell r="CJ172">
            <v>3490000</v>
          </cell>
          <cell r="CK172">
            <v>3490000</v>
          </cell>
          <cell r="CL172">
            <v>3490000</v>
          </cell>
          <cell r="CM172">
            <v>1977667</v>
          </cell>
          <cell r="CN172">
            <v>0</v>
          </cell>
        </row>
        <row r="173">
          <cell r="A173" t="str">
            <v>CD-DTPA-171-2026</v>
          </cell>
          <cell r="B173" t="str">
            <v>1 FONAM</v>
          </cell>
          <cell r="C173" t="str">
            <v>CPS-DTPA-171-2026</v>
          </cell>
          <cell r="D173" t="str">
            <v>EDGAR REYES GOLONDRINO</v>
          </cell>
          <cell r="E173">
            <v>46041</v>
          </cell>
          <cell r="F173" t="str">
            <v>DP04-3202008-9-027 DP04-3202008-9-028 Prestar servicios profesionales con plena autonomía técnica y administrativa en el PNN Farallones de Cali, para desarrollar la implementación de los instrumentos de planeación y el desarrollo de acciones orientadas a la gestión integral del recurso hídrico en el área protegida, con énfasis en los ecosistemas andinos y de páramo, en el marco de la conservación de la diversidad biológica de las Áreas Protegidas del SINAP Nacional.</v>
          </cell>
          <cell r="G173" t="str">
            <v>PROFESIONAL</v>
          </cell>
          <cell r="H173" t="str">
            <v>2 CONTRATACIÓN DIRECTA</v>
          </cell>
          <cell r="I173" t="str">
            <v>14 PRESTACIÓN DE SERVICIOS</v>
          </cell>
          <cell r="J173" t="str">
            <v>N/A</v>
          </cell>
          <cell r="K173">
            <v>80111600</v>
          </cell>
          <cell r="L173">
            <v>1226</v>
          </cell>
          <cell r="M173">
            <v>8926</v>
          </cell>
          <cell r="N173">
            <v>46042</v>
          </cell>
          <cell r="O173">
            <v>4760000</v>
          </cell>
          <cell r="P173">
            <v>52201333</v>
          </cell>
          <cell r="Q173" t="str">
            <v>CINCUENTA Y DOS MILLONES DOSCIENTOS UN MIL TRESCIENTOS TREINTA Y TRES PESOS</v>
          </cell>
          <cell r="R173" t="str">
            <v>1 PERSONA NATURAL</v>
          </cell>
          <cell r="S173" t="str">
            <v>3 CÉDULA DE CIUDADANÍA</v>
          </cell>
          <cell r="T173">
            <v>16777467</v>
          </cell>
          <cell r="U173">
            <v>9</v>
          </cell>
          <cell r="W173" t="str">
            <v>11 NO SE DILIGENCIA INFORMACIÓN PARA ESTE FORMULARIO EN ESTE PERÍODO DE REPORTE</v>
          </cell>
          <cell r="X173" t="str">
            <v>MASCULINO</v>
          </cell>
          <cell r="Y173" t="str">
            <v>Valle del Cauca</v>
          </cell>
          <cell r="Z173" t="str">
            <v>Santiago de Cali</v>
          </cell>
          <cell r="AA173" t="str">
            <v>EDGAR</v>
          </cell>
          <cell r="AC173" t="str">
            <v>REYES</v>
          </cell>
          <cell r="AD173" t="str">
            <v>GOLONDRINO</v>
          </cell>
          <cell r="AE173" t="str">
            <v>SI</v>
          </cell>
          <cell r="AF173" t="str">
            <v>1 PÓLIZA</v>
          </cell>
          <cell r="AG173" t="str">
            <v>12 SEGUROS DEL ESTADO</v>
          </cell>
          <cell r="AH173" t="str">
            <v>2 CUMPLIMIENTO</v>
          </cell>
          <cell r="AI173">
            <v>46041</v>
          </cell>
          <cell r="AJ173" t="str">
            <v>45-46-101035263</v>
          </cell>
          <cell r="AK173" t="str">
            <v>GLORIA TERESITA SERNA ALZATE</v>
          </cell>
          <cell r="AL173" t="str">
            <v>PNN FARALLONES DE CALI</v>
          </cell>
          <cell r="AM173" t="str">
            <v>2 SUPERVISOR</v>
          </cell>
          <cell r="AN173" t="str">
            <v>3 CÉDULA DE CIUDADANÍA</v>
          </cell>
          <cell r="AO173">
            <v>29120620</v>
          </cell>
          <cell r="AP173" t="str">
            <v>MARIA JULIANA CERON</v>
          </cell>
          <cell r="AQ173">
            <v>329</v>
          </cell>
          <cell r="AZ173">
            <v>46042</v>
          </cell>
          <cell r="BA173">
            <v>46042</v>
          </cell>
          <cell r="BB173">
            <v>46371</v>
          </cell>
          <cell r="BL173" t="str">
            <v>2026753501900083E</v>
          </cell>
          <cell r="BM173">
            <v>52201333</v>
          </cell>
          <cell r="BN173" t="str">
            <v>STEPHANIE ANDREA RODRÍGUEZ VALENCIA</v>
          </cell>
          <cell r="BO173" t="str">
            <v xml:space="preserve">https://community.secop.gov.co/Public/Tendering/ContractNoticePhases/View?PPI=CO1.PPI.44983785&amp;isFromPublicArea=True&amp;isModal=False </v>
          </cell>
          <cell r="BP173" t="str">
            <v>VIGENTE</v>
          </cell>
          <cell r="BR173" t="str">
            <v xml:space="preserve">https://community.secop.gov.co/Public/Tendering/ContractDetailView/Index?UniqueIdentifier=CO1.PCCNTR.8984642 </v>
          </cell>
          <cell r="BS173" t="str">
            <v>EDGAR.REYES</v>
          </cell>
          <cell r="BT173" t="str">
            <v>@parquesnacionales.gov.co</v>
          </cell>
          <cell r="BU173" t="str">
            <v>edgarreyesgolondrino@gmail.com</v>
          </cell>
          <cell r="BV173" t="str">
            <v>PROFESIONAL</v>
          </cell>
          <cell r="CB173">
            <v>1745333</v>
          </cell>
          <cell r="CC173">
            <v>4760000</v>
          </cell>
          <cell r="CD173">
            <v>4760000</v>
          </cell>
          <cell r="CE173">
            <v>4760000</v>
          </cell>
          <cell r="CF173">
            <v>4760000</v>
          </cell>
          <cell r="CG173">
            <v>4760000</v>
          </cell>
          <cell r="CH173">
            <v>4760000</v>
          </cell>
          <cell r="CI173">
            <v>4760000</v>
          </cell>
          <cell r="CJ173">
            <v>4760000</v>
          </cell>
          <cell r="CK173">
            <v>4760000</v>
          </cell>
          <cell r="CL173">
            <v>4760000</v>
          </cell>
          <cell r="CM173">
            <v>2856000</v>
          </cell>
          <cell r="CN173">
            <v>0</v>
          </cell>
        </row>
        <row r="174">
          <cell r="A174" t="str">
            <v>CD-DTPA-172-2026</v>
          </cell>
          <cell r="B174" t="str">
            <v>1 FONAM</v>
          </cell>
          <cell r="C174" t="str">
            <v>CPS-DTPA-172-2026</v>
          </cell>
          <cell r="D174" t="str">
            <v>DIANID JOHANA TENORIO QUILCUE</v>
          </cell>
          <cell r="E174">
            <v>46042</v>
          </cell>
          <cell r="F174" t="str">
            <v>DP04-3202008-10-114 Prestar servicios profesionales con plena autonomía técnica y administrativa en el PNN Farallones de Cali, para el fortalecimiento de la gobernanza y la gestión integral del área protegida, mediante la implementación de procesos de participación, consulta previa y concertación con las comunidades, con énfasis en los ecosistemas andinos y de páramo, en el marco de la conservación de la diversidad biológica de las Áreas Protegidas del SINAP Nacional.</v>
          </cell>
          <cell r="G174" t="str">
            <v>PROFESIONAL</v>
          </cell>
          <cell r="H174" t="str">
            <v>2 CONTRATACIÓN DIRECTA</v>
          </cell>
          <cell r="I174" t="str">
            <v>14 PRESTACIÓN DE SERVICIOS</v>
          </cell>
          <cell r="J174" t="str">
            <v>N/A</v>
          </cell>
          <cell r="K174">
            <v>80111600</v>
          </cell>
          <cell r="L174">
            <v>1226</v>
          </cell>
          <cell r="M174">
            <v>8826</v>
          </cell>
          <cell r="N174">
            <v>46042</v>
          </cell>
          <cell r="O174">
            <v>5864000</v>
          </cell>
          <cell r="P174">
            <v>64308533</v>
          </cell>
          <cell r="Q174" t="str">
            <v>SESENTA Y CUATRO MILLONES TRESCIENTOS OCHO MIL QUINIENTOS TREINTA Y TRES PESOS M/CTE</v>
          </cell>
          <cell r="R174" t="str">
            <v>1 PERSONA NATURAL</v>
          </cell>
          <cell r="S174" t="str">
            <v>3 CÉDULA DE CIUDADANÍA</v>
          </cell>
          <cell r="T174">
            <v>1061746102</v>
          </cell>
          <cell r="U174">
            <v>8</v>
          </cell>
          <cell r="W174" t="str">
            <v>11 NO SE DILIGENCIA INFORMACIÓN PARA ESTE FORMULARIO EN ESTE PERÍODO DE REPORTE</v>
          </cell>
          <cell r="X174" t="str">
            <v>FEMENINO</v>
          </cell>
          <cell r="Y174" t="str">
            <v>Cauca</v>
          </cell>
          <cell r="Z174" t="str">
            <v>Paez (Belalcazar)</v>
          </cell>
          <cell r="AA174" t="str">
            <v>DIANID</v>
          </cell>
          <cell r="AB174" t="str">
            <v>JOHANA</v>
          </cell>
          <cell r="AC174" t="str">
            <v>TENORIO</v>
          </cell>
          <cell r="AD174" t="str">
            <v>QUILCUE</v>
          </cell>
          <cell r="AE174" t="str">
            <v>SI</v>
          </cell>
          <cell r="AF174" t="str">
            <v>1 PÓLIZA</v>
          </cell>
          <cell r="AG174" t="str">
            <v>12 SEGUROS DEL ESTADO</v>
          </cell>
          <cell r="AH174" t="str">
            <v>2 CUMPLIMIENTO</v>
          </cell>
          <cell r="AI174">
            <v>46042</v>
          </cell>
          <cell r="AJ174" t="str">
            <v>45-46-101035289</v>
          </cell>
          <cell r="AK174" t="str">
            <v>GLORIA TERESITA SERNA ALZATE</v>
          </cell>
          <cell r="AL174" t="str">
            <v>PNN FARALLONES DE CALI</v>
          </cell>
          <cell r="AM174" t="str">
            <v>2 SUPERVISOR</v>
          </cell>
          <cell r="AN174" t="str">
            <v>3 CÉDULA DE CIUDADANÍA</v>
          </cell>
          <cell r="AO174">
            <v>29120620</v>
          </cell>
          <cell r="AP174" t="str">
            <v>MARIA JULIANA CERON</v>
          </cell>
          <cell r="AQ174">
            <v>329</v>
          </cell>
          <cell r="AZ174">
            <v>46042</v>
          </cell>
          <cell r="BA174">
            <v>46042</v>
          </cell>
          <cell r="BB174">
            <v>46374</v>
          </cell>
          <cell r="BL174" t="str">
            <v>2026753501900084E</v>
          </cell>
          <cell r="BM174">
            <v>64308533</v>
          </cell>
          <cell r="BN174" t="str">
            <v>JULIANA ISABEL MONTES ROMERO</v>
          </cell>
          <cell r="BO174" t="str">
            <v xml:space="preserve">https://community.secop.gov.co/Public/Tendering/ContractNoticePhases/View?PPI=CO1.PPI.44986658&amp;isFromPublicArea=True&amp;isModal=False </v>
          </cell>
          <cell r="BP174" t="str">
            <v>VIGENTE</v>
          </cell>
          <cell r="BR174" t="str">
            <v xml:space="preserve">https://community.secop.gov.co/Public/Tendering/ContractDetailView/Index?UniqueIdentifier=CO1.PCCNTR.8999192 </v>
          </cell>
          <cell r="BS174" t="str">
            <v>DIANID.TENORIO</v>
          </cell>
          <cell r="BT174" t="str">
            <v>@parquesnacionales.gov.co</v>
          </cell>
          <cell r="BU174" t="str">
            <v>dianidjohana@gmail.com</v>
          </cell>
          <cell r="BV174" t="str">
            <v>PROFESIONAL</v>
          </cell>
          <cell r="CB174">
            <v>2150133</v>
          </cell>
          <cell r="CC174">
            <v>5864000</v>
          </cell>
          <cell r="CD174">
            <v>5864000</v>
          </cell>
          <cell r="CE174">
            <v>5864000</v>
          </cell>
          <cell r="CF174">
            <v>5864000</v>
          </cell>
          <cell r="CG174">
            <v>5864000</v>
          </cell>
          <cell r="CH174">
            <v>5864000</v>
          </cell>
          <cell r="CI174">
            <v>5864000</v>
          </cell>
          <cell r="CJ174">
            <v>5864000</v>
          </cell>
          <cell r="CK174">
            <v>5864000</v>
          </cell>
          <cell r="CL174">
            <v>5864000</v>
          </cell>
          <cell r="CM174">
            <v>3518400</v>
          </cell>
          <cell r="CN174">
            <v>0</v>
          </cell>
        </row>
        <row r="175">
          <cell r="A175" t="str">
            <v>CD-DTPA-173-2026</v>
          </cell>
          <cell r="B175" t="str">
            <v>1 FONAM</v>
          </cell>
          <cell r="C175" t="str">
            <v>CPS-DTPA-173-2026</v>
          </cell>
          <cell r="D175" t="str">
            <v>JOHN FERNANDO COBALEDA BARRETO</v>
          </cell>
          <cell r="E175">
            <v>46042</v>
          </cell>
          <cell r="F175" t="str">
            <v>DP04-3202060-18_1-130 Prestar servicios profesionales con plena autonomía técnica y administrativa en el PNN Farallones de Cali, para la implementación de acciones de restauración ecológica, mediante la propuesta y ejecución de tratamientos de restauración, rehabilitación y sistemas sostenibles en zonas degradadas o alteradas, con énfasis en los ecosistemas andinos y de páramo, en el marco de la conservación de la diversidad biológica de las Áreas Protegidas del SINAP Nacional.</v>
          </cell>
          <cell r="G175" t="str">
            <v>PROFESIONAL</v>
          </cell>
          <cell r="H175" t="str">
            <v>2 CONTRATACIÓN DIRECTA</v>
          </cell>
          <cell r="I175" t="str">
            <v>14 PRESTACIÓN DE SERVICIOS</v>
          </cell>
          <cell r="J175" t="str">
            <v>N/A</v>
          </cell>
          <cell r="K175">
            <v>80111600</v>
          </cell>
          <cell r="L175">
            <v>1226</v>
          </cell>
          <cell r="M175">
            <v>9326</v>
          </cell>
          <cell r="N175">
            <v>46042</v>
          </cell>
          <cell r="O175">
            <v>4760000</v>
          </cell>
          <cell r="P175">
            <v>52201333</v>
          </cell>
          <cell r="Q175" t="str">
            <v>CINCUENTA Y DOS MILLONES DOSCIENTOS UN MIL TRESCIENTOS TREINTA Y TRES PESOS</v>
          </cell>
          <cell r="R175" t="str">
            <v>1 PERSONA NATURAL</v>
          </cell>
          <cell r="S175" t="str">
            <v>3 CÉDULA DE CIUDADANÍA</v>
          </cell>
          <cell r="T175">
            <v>1144028988</v>
          </cell>
          <cell r="U175">
            <v>7</v>
          </cell>
          <cell r="W175" t="str">
            <v>11 NO SE DILIGENCIA INFORMACIÓN PARA ESTE FORMULARIO EN ESTE PERÍODO DE REPORTE</v>
          </cell>
          <cell r="X175" t="str">
            <v>MASCULINO</v>
          </cell>
          <cell r="Y175" t="str">
            <v>Valle del Cauca</v>
          </cell>
          <cell r="Z175" t="str">
            <v>Santiago de Cali</v>
          </cell>
          <cell r="AA175" t="str">
            <v>JOHN</v>
          </cell>
          <cell r="AB175" t="str">
            <v>FERNANDO</v>
          </cell>
          <cell r="AC175" t="str">
            <v>COBALEDA</v>
          </cell>
          <cell r="AD175" t="str">
            <v>BARRETO</v>
          </cell>
          <cell r="AE175" t="str">
            <v>SI</v>
          </cell>
          <cell r="AF175" t="str">
            <v>1 PÓLIZA</v>
          </cell>
          <cell r="AG175" t="str">
            <v>12 SEGUROS DEL ESTADO</v>
          </cell>
          <cell r="AH175" t="str">
            <v>2 CUMPLIMIENTO</v>
          </cell>
          <cell r="AI175">
            <v>46042</v>
          </cell>
          <cell r="AJ175" t="str">
            <v>45-46-101035316</v>
          </cell>
          <cell r="AK175" t="str">
            <v>GLORIA TERESITA SERNA ALZATE</v>
          </cell>
          <cell r="AL175" t="str">
            <v>PNN FARALLONES DE CALI</v>
          </cell>
          <cell r="AM175" t="str">
            <v>2 SUPERVISOR</v>
          </cell>
          <cell r="AN175" t="str">
            <v>3 CÉDULA DE CIUDADANÍA</v>
          </cell>
          <cell r="AO175">
            <v>1017125021</v>
          </cell>
          <cell r="AP175" t="str">
            <v>CAROLINA RIVERA BUILES</v>
          </cell>
          <cell r="AQ175">
            <v>329</v>
          </cell>
          <cell r="AZ175">
            <v>46042</v>
          </cell>
          <cell r="BA175">
            <v>46042</v>
          </cell>
          <cell r="BB175">
            <v>46374</v>
          </cell>
          <cell r="BL175" t="str">
            <v>2026753501900085E</v>
          </cell>
          <cell r="BM175">
            <v>52201333</v>
          </cell>
          <cell r="BN175" t="str">
            <v>WENDY ISABEL DAVID</v>
          </cell>
          <cell r="BO175" t="str">
            <v xml:space="preserve">https://community.secop.gov.co/Public/Tendering/ContractNoticePhases/View?PPI=CO1.PPI.45002504&amp;isFromPublicArea=True&amp;isModal=False </v>
          </cell>
          <cell r="BP175" t="str">
            <v>VIGENTE</v>
          </cell>
          <cell r="BR175" t="str">
            <v xml:space="preserve">https://community.secop.gov.co/Public/Tendering/ContractDetailView/Index?UniqueIdentifier=CO1.PCCNTR.8997182 </v>
          </cell>
          <cell r="BS175" t="str">
            <v>JOHN.COBALEDA</v>
          </cell>
          <cell r="BT175" t="str">
            <v>@parquesnacionales.gov.co</v>
          </cell>
          <cell r="BU175" t="str">
            <v>uot.farallones@parquesnacionales.gov.co</v>
          </cell>
          <cell r="BV175" t="str">
            <v>PROFESIONAL</v>
          </cell>
          <cell r="CB175">
            <v>1745333</v>
          </cell>
          <cell r="CC175">
            <v>4760000</v>
          </cell>
          <cell r="CD175">
            <v>4760000</v>
          </cell>
          <cell r="CE175">
            <v>4760000</v>
          </cell>
          <cell r="CF175">
            <v>4760000</v>
          </cell>
          <cell r="CG175">
            <v>4760000</v>
          </cell>
          <cell r="CH175">
            <v>4760000</v>
          </cell>
          <cell r="CI175">
            <v>4760000</v>
          </cell>
          <cell r="CJ175">
            <v>4760000</v>
          </cell>
          <cell r="CK175">
            <v>4760000</v>
          </cell>
          <cell r="CL175">
            <v>4760000</v>
          </cell>
          <cell r="CM175">
            <v>2856000</v>
          </cell>
          <cell r="CN175">
            <v>0</v>
          </cell>
        </row>
        <row r="176">
          <cell r="A176" t="str">
            <v>CD-DTPA-174-2026</v>
          </cell>
          <cell r="B176" t="str">
            <v>1 FONAM</v>
          </cell>
          <cell r="C176" t="str">
            <v>CPS-DTPA-174-2026</v>
          </cell>
          <cell r="D176" t="str">
            <v>ANDRÉS FELIPE MORENO WIEDMAN</v>
          </cell>
          <cell r="E176">
            <v>46042</v>
          </cell>
          <cell r="F176" t="str">
            <v>DP04-3202053-27-156 Prestar servicios profesionales con plena autonomia tecnica y administrativa en el PNN Farallones de Cali para la ejecucion de actividades necesarias para el seguimiento a los Acuerdos suscritos con las familias campesinas que usan o habitan las areas protegidas, con énfasis en los ecosistemas andinos y de páramo, en el marco de la conservación de la diversidad biológica de las Áreas Protegidas del SINAP Nacional.</v>
          </cell>
          <cell r="G176" t="str">
            <v>PROFESIONAL</v>
          </cell>
          <cell r="H176" t="str">
            <v>2 CONTRATACIÓN DIRECTA</v>
          </cell>
          <cell r="I176" t="str">
            <v>14 PRESTACIÓN DE SERVICIOS</v>
          </cell>
          <cell r="J176" t="str">
            <v>N/A</v>
          </cell>
          <cell r="K176">
            <v>80111600</v>
          </cell>
          <cell r="L176">
            <v>1226</v>
          </cell>
          <cell r="M176">
            <v>9426</v>
          </cell>
          <cell r="N176">
            <v>46042</v>
          </cell>
          <cell r="O176">
            <v>3934000</v>
          </cell>
          <cell r="P176">
            <v>43142867</v>
          </cell>
          <cell r="Q176" t="str">
            <v>CUARENTA Y TRES MILLONES CIENTO CUARENTA Y DOS MIL OCHOCIENTOS SESENTA Y SIETE PESOS M/CTE</v>
          </cell>
          <cell r="R176" t="str">
            <v>1 PERSONA NATURAL</v>
          </cell>
          <cell r="S176" t="str">
            <v>3 CÉDULA DE CIUDADANÍA</v>
          </cell>
          <cell r="T176">
            <v>1130623094</v>
          </cell>
          <cell r="U176">
            <v>9</v>
          </cell>
          <cell r="W176" t="str">
            <v>11 NO SE DILIGENCIA INFORMACIÓN PARA ESTE FORMULARIO EN ESTE PERÍODO DE REPORTE</v>
          </cell>
          <cell r="X176" t="str">
            <v>MASCULINO</v>
          </cell>
          <cell r="Y176" t="str">
            <v>Valle del Cauca</v>
          </cell>
          <cell r="Z176" t="str">
            <v>Santiago de Cali</v>
          </cell>
          <cell r="AA176" t="str">
            <v>ANDRÉS</v>
          </cell>
          <cell r="AB176" t="str">
            <v>FELIPE</v>
          </cell>
          <cell r="AC176" t="str">
            <v>MORENO</v>
          </cell>
          <cell r="AD176" t="str">
            <v>WIEDMAN</v>
          </cell>
          <cell r="AE176" t="str">
            <v>SI</v>
          </cell>
          <cell r="AF176" t="str">
            <v>1 PÓLIZA</v>
          </cell>
          <cell r="AG176" t="str">
            <v>12 SEGUROS DEL ESTADO</v>
          </cell>
          <cell r="AH176" t="str">
            <v>2 CUMPLIMIENTO</v>
          </cell>
          <cell r="AI176">
            <v>46042</v>
          </cell>
          <cell r="AJ176" t="str">
            <v>45-46-101035317</v>
          </cell>
          <cell r="AK176" t="str">
            <v>GLORIA TERESITA SERNA ALZATE</v>
          </cell>
          <cell r="AL176" t="str">
            <v>PNN FARALLONES DE CALI</v>
          </cell>
          <cell r="AM176" t="str">
            <v>2 SUPERVISOR</v>
          </cell>
          <cell r="AN176" t="str">
            <v>3 CÉDULA DE CIUDADANÍA</v>
          </cell>
          <cell r="AO176">
            <v>1017125021</v>
          </cell>
          <cell r="AP176" t="str">
            <v>CAROLINA RIVERA BUILES</v>
          </cell>
          <cell r="AQ176">
            <v>329</v>
          </cell>
          <cell r="AZ176">
            <v>46042</v>
          </cell>
          <cell r="BA176">
            <v>46042</v>
          </cell>
          <cell r="BB176">
            <v>46374</v>
          </cell>
          <cell r="BL176" t="str">
            <v>2026753501900086E</v>
          </cell>
          <cell r="BM176">
            <v>43142867</v>
          </cell>
          <cell r="BN176" t="str">
            <v>WENDY ISABEL DAVID</v>
          </cell>
          <cell r="BO176" t="str">
            <v xml:space="preserve">https://community.secop.gov.co/Public/Tendering/ContractNoticePhases/View?PPI=CO1.PPI.45004622&amp;isFromPublicArea=True&amp;isModal=False </v>
          </cell>
          <cell r="BP176" t="str">
            <v>VIGENTE</v>
          </cell>
          <cell r="BR176" t="str">
            <v xml:space="preserve">https://community.secop.gov.co/Public/Tendering/ContractDetailView/Index?UniqueIdentifier=CO1.PCCNTR.8997095 </v>
          </cell>
          <cell r="BS176" t="str">
            <v>ANDRES.MORENO</v>
          </cell>
          <cell r="BT176" t="str">
            <v>@parquesnacionales.gov.co</v>
          </cell>
          <cell r="BU176" t="str">
            <v>andresfelipewiedmann@gmail.com</v>
          </cell>
          <cell r="BV176" t="str">
            <v>PROFESIONAL</v>
          </cell>
          <cell r="CB176">
            <v>1442467</v>
          </cell>
          <cell r="CC176">
            <v>3934000</v>
          </cell>
          <cell r="CD176">
            <v>3934000</v>
          </cell>
          <cell r="CE176">
            <v>3934000</v>
          </cell>
          <cell r="CF176">
            <v>3934000</v>
          </cell>
          <cell r="CG176">
            <v>3934000</v>
          </cell>
          <cell r="CH176">
            <v>3934000</v>
          </cell>
          <cell r="CI176">
            <v>3934000</v>
          </cell>
          <cell r="CJ176">
            <v>3934000</v>
          </cell>
          <cell r="CK176">
            <v>3934000</v>
          </cell>
          <cell r="CL176">
            <v>3934000</v>
          </cell>
          <cell r="CM176">
            <v>2360400</v>
          </cell>
          <cell r="CN176">
            <v>0</v>
          </cell>
        </row>
        <row r="177">
          <cell r="A177" t="str">
            <v>CD-DTPA-175-2026</v>
          </cell>
          <cell r="B177" t="str">
            <v>1 FONAM</v>
          </cell>
          <cell r="C177" t="str">
            <v>CPS-DTPA-175-2026</v>
          </cell>
          <cell r="D177" t="str">
            <v>DANNYTHZA STEPHANY MONÁ VELASCO</v>
          </cell>
          <cell r="E177">
            <v>46042</v>
          </cell>
          <cell r="F177" t="str">
            <v>DP04-3202053-27-154 Prestar servicios profesionales con plena autonomía técnica y administrativa en el PNN Farallones de Cali, para ejecutar las actividades necesarias para el seguimiento a los acuerdos de conservación suscritos con las familias campesinas que usan o habitan las áreas protegidas, con énfasis en los ecosistemas andinos y de páramo, en el marco de la conservación de la diversidad biológica y el fortalecimiento de la gestión integral de las Áreas Protegidas del SINAP Nacional.</v>
          </cell>
          <cell r="G177" t="str">
            <v>PROFESIONAL</v>
          </cell>
          <cell r="H177" t="str">
            <v>2 CONTRATACIÓN DIRECTA</v>
          </cell>
          <cell r="I177" t="str">
            <v>14 PRESTACIÓN DE SERVICIOS</v>
          </cell>
          <cell r="J177" t="str">
            <v>N/A</v>
          </cell>
          <cell r="K177">
            <v>80111600</v>
          </cell>
          <cell r="L177">
            <v>1226</v>
          </cell>
          <cell r="M177">
            <v>9526</v>
          </cell>
          <cell r="N177">
            <v>46042</v>
          </cell>
          <cell r="O177">
            <v>4760000</v>
          </cell>
          <cell r="P177">
            <v>39508000</v>
          </cell>
          <cell r="Q177" t="str">
            <v>TREINTA Y NUEVE MILLONES QUINIENTOS OCHO MIL PESOS M/CTE</v>
          </cell>
          <cell r="R177" t="str">
            <v>1 PERSONA NATURAL</v>
          </cell>
          <cell r="S177" t="str">
            <v>3 CÉDULA DE CIUDADANÍA</v>
          </cell>
          <cell r="T177">
            <v>1144202197</v>
          </cell>
          <cell r="U177">
            <v>3</v>
          </cell>
          <cell r="W177" t="str">
            <v>11 NO SE DILIGENCIA INFORMACIÓN PARA ESTE FORMULARIO EN ESTE PERÍODO DE REPORTE</v>
          </cell>
          <cell r="X177" t="str">
            <v>FEMENINO</v>
          </cell>
          <cell r="Y177" t="str">
            <v>Valle del Cauca</v>
          </cell>
          <cell r="Z177" t="str">
            <v>Santiago de Cali</v>
          </cell>
          <cell r="AA177" t="str">
            <v>DANNYTHZA</v>
          </cell>
          <cell r="AB177" t="str">
            <v>STEPHANY</v>
          </cell>
          <cell r="AC177" t="str">
            <v>MONA</v>
          </cell>
          <cell r="AD177" t="str">
            <v>VELASCO</v>
          </cell>
          <cell r="AE177" t="str">
            <v>SI</v>
          </cell>
          <cell r="AF177" t="str">
            <v>1 PÓLIZA</v>
          </cell>
          <cell r="AG177" t="str">
            <v>12 SEGUROS DEL ESTADO</v>
          </cell>
          <cell r="AH177" t="str">
            <v>2 CUMPLIMIENTO</v>
          </cell>
          <cell r="AI177">
            <v>46042</v>
          </cell>
          <cell r="AJ177" t="str">
            <v>45-46-101035322</v>
          </cell>
          <cell r="AK177" t="str">
            <v>GLORIA TERESITA SERNA ALZATE</v>
          </cell>
          <cell r="AL177" t="str">
            <v>PNN FARALLONES DE CALI</v>
          </cell>
          <cell r="AM177" t="str">
            <v>2 SUPERVISOR</v>
          </cell>
          <cell r="AN177" t="str">
            <v>3 CÉDULA DE CIUDADANÍA</v>
          </cell>
          <cell r="AO177">
            <v>29120620</v>
          </cell>
          <cell r="AP177" t="str">
            <v>MARIA JULIANA CERON</v>
          </cell>
          <cell r="AQ177">
            <v>249</v>
          </cell>
          <cell r="AZ177">
            <v>46042</v>
          </cell>
          <cell r="BA177">
            <v>46042</v>
          </cell>
          <cell r="BB177">
            <v>46283</v>
          </cell>
          <cell r="BL177" t="str">
            <v>2026753501900087E</v>
          </cell>
          <cell r="BM177">
            <v>39508000</v>
          </cell>
          <cell r="BN177" t="str">
            <v>WENDY ISABEL DAVID</v>
          </cell>
          <cell r="BO177" t="str">
            <v xml:space="preserve">https://community.secop.gov.co/Public/Tendering/ContractNoticePhases/View?PPI=CO1.PPI.45005459&amp;isFromPublicArea=True&amp;isModal=False </v>
          </cell>
          <cell r="BP177" t="str">
            <v>VIGENTE</v>
          </cell>
          <cell r="BR177" t="str">
            <v xml:space="preserve">https://community.secop.gov.co/Public/Tendering/ContractDetailView/Index?UniqueIdentifier=CO1.PCCNTR.8998223 </v>
          </cell>
          <cell r="BS177" t="str">
            <v>DANNY.MONA</v>
          </cell>
          <cell r="BT177" t="str">
            <v>@parquesnacionales.gov.co</v>
          </cell>
          <cell r="BU177" t="str">
            <v>dannythzastephany@gmail.com</v>
          </cell>
          <cell r="BV177" t="str">
            <v>PROFESIONAL</v>
          </cell>
          <cell r="CB177">
            <v>1745333</v>
          </cell>
          <cell r="CC177">
            <v>4760000</v>
          </cell>
          <cell r="CD177">
            <v>4760000</v>
          </cell>
          <cell r="CE177">
            <v>4760000</v>
          </cell>
          <cell r="CF177">
            <v>4760000</v>
          </cell>
          <cell r="CG177">
            <v>4760000</v>
          </cell>
          <cell r="CH177">
            <v>4760000</v>
          </cell>
          <cell r="CI177">
            <v>4760000</v>
          </cell>
          <cell r="CJ177">
            <v>4442667</v>
          </cell>
          <cell r="CN177">
            <v>0</v>
          </cell>
        </row>
        <row r="178">
          <cell r="A178" t="str">
            <v>CD-DTPA-176-2026</v>
          </cell>
          <cell r="B178" t="str">
            <v>1 FONAM</v>
          </cell>
          <cell r="C178" t="str">
            <v>CPS-DTPA-176-2026</v>
          </cell>
          <cell r="D178" t="str">
            <v>JESIKA RIVERO MORALES</v>
          </cell>
          <cell r="E178">
            <v>46042</v>
          </cell>
          <cell r="F178" t="str">
            <v>DP04-3202032-1-033 Prestar servicios profesionales con plena autonomía técnica y administrativa en el PNN Farallones de Cali, para desarrollar los procesos de gestión ambiental, asi como el seguimiento y evaluaciòn de proyectos y actividades que generen presiones sobre el área protegida, con énfasis en los ecosistemas andinos y de páramo, en el marco de la conservación de la diversidad biológica de las Áreas Protegidas del SINAP Nacional.</v>
          </cell>
          <cell r="G178" t="str">
            <v>PROFESIONAL</v>
          </cell>
          <cell r="H178" t="str">
            <v>2 CONTRATACIÓN DIRECTA</v>
          </cell>
          <cell r="I178" t="str">
            <v>14 PRESTACIÓN DE SERVICIOS</v>
          </cell>
          <cell r="J178" t="str">
            <v>N/A</v>
          </cell>
          <cell r="K178">
            <v>80111600</v>
          </cell>
          <cell r="L178">
            <v>1226</v>
          </cell>
          <cell r="M178">
            <v>9626</v>
          </cell>
          <cell r="N178">
            <v>46042</v>
          </cell>
          <cell r="O178">
            <v>5260000</v>
          </cell>
          <cell r="P178">
            <v>57684667</v>
          </cell>
          <cell r="Q178" t="str">
            <v>CINCUENTA Y SIETE MILLONES SEISCIENTOS OCHENTA Y CUATRO MIL SEISCIENTOS SESENTA Y SIETE PESOS M/CTE</v>
          </cell>
          <cell r="R178" t="str">
            <v>1 PERSONA NATURAL</v>
          </cell>
          <cell r="S178" t="str">
            <v>3 CÉDULA DE CIUDADANÍA</v>
          </cell>
          <cell r="T178">
            <v>1123629832</v>
          </cell>
          <cell r="U178">
            <v>1</v>
          </cell>
          <cell r="W178" t="str">
            <v>11 NO SE DILIGENCIA INFORMACIÓN PARA ESTE FORMULARIO EN ESTE PERÍODO DE REPORTE</v>
          </cell>
          <cell r="X178" t="str">
            <v>FEMENINO</v>
          </cell>
          <cell r="Y178" t="str">
            <v>San Andrés</v>
          </cell>
          <cell r="Z178" t="str">
            <v>San Andrés</v>
          </cell>
          <cell r="AA178" t="str">
            <v>JESIKA</v>
          </cell>
          <cell r="AC178" t="str">
            <v>RIVERO</v>
          </cell>
          <cell r="AD178" t="str">
            <v>MORALES</v>
          </cell>
          <cell r="AE178" t="str">
            <v>SI</v>
          </cell>
          <cell r="AF178" t="str">
            <v>1 PÓLIZA</v>
          </cell>
          <cell r="AG178" t="str">
            <v>12 SEGUROS DEL ESTADO</v>
          </cell>
          <cell r="AH178" t="str">
            <v>2 CUMPLIMIENTO</v>
          </cell>
          <cell r="AI178">
            <v>46042</v>
          </cell>
          <cell r="AJ178" t="str">
            <v>45-46-101035318</v>
          </cell>
          <cell r="AK178" t="str">
            <v>GLORIA TERESITA SERNA ALZATE</v>
          </cell>
          <cell r="AL178" t="str">
            <v>PNN FARALLONES DE CALI</v>
          </cell>
          <cell r="AM178" t="str">
            <v>2 SUPERVISOR</v>
          </cell>
          <cell r="AN178" t="str">
            <v>3 CÉDULA DE CIUDADANÍA</v>
          </cell>
          <cell r="AO178">
            <v>1017125021</v>
          </cell>
          <cell r="AP178" t="str">
            <v>CAROLINA RIVERA BUILES</v>
          </cell>
          <cell r="AQ178">
            <v>329</v>
          </cell>
          <cell r="AZ178">
            <v>46042</v>
          </cell>
          <cell r="BA178">
            <v>46042</v>
          </cell>
          <cell r="BB178">
            <v>46374</v>
          </cell>
          <cell r="BL178" t="str">
            <v>2026753501900088E</v>
          </cell>
          <cell r="BM178">
            <v>57684667</v>
          </cell>
          <cell r="BN178" t="str">
            <v>WENDY ISABEL DAVID</v>
          </cell>
          <cell r="BO178" t="str">
            <v xml:space="preserve">https://community.secop.gov.co/Public/Tendering/ContractNoticePhases/View?PPI=CO1.PPI.45009889&amp;isFromPublicArea=True&amp;isModal=False </v>
          </cell>
          <cell r="BP178" t="str">
            <v>VIGENTE</v>
          </cell>
          <cell r="BR178" t="str">
            <v xml:space="preserve">https://community.secop.gov.co/Public/Tendering/ContractDetailView/Index?UniqueIdentifier=CO1.PCCNTR.8998157 </v>
          </cell>
          <cell r="BS178" t="str">
            <v>JESIKA.RIVERO</v>
          </cell>
          <cell r="BT178" t="str">
            <v>@parquesnacionales.gov.co</v>
          </cell>
          <cell r="BU178" t="str">
            <v>conceptos.farallones@parquesnacionales.gov.co</v>
          </cell>
          <cell r="BV178" t="str">
            <v>PROFESIONAL</v>
          </cell>
          <cell r="CB178">
            <v>1928667</v>
          </cell>
          <cell r="CC178">
            <v>5260000</v>
          </cell>
          <cell r="CD178">
            <v>5260000</v>
          </cell>
          <cell r="CE178">
            <v>5260000</v>
          </cell>
          <cell r="CF178">
            <v>5260000</v>
          </cell>
          <cell r="CG178">
            <v>5260000</v>
          </cell>
          <cell r="CH178">
            <v>5260000</v>
          </cell>
          <cell r="CI178">
            <v>5260000</v>
          </cell>
          <cell r="CJ178">
            <v>5260000</v>
          </cell>
          <cell r="CK178">
            <v>5260000</v>
          </cell>
          <cell r="CL178">
            <v>5260000</v>
          </cell>
          <cell r="CM178">
            <v>3156000</v>
          </cell>
          <cell r="CN178">
            <v>0</v>
          </cell>
        </row>
        <row r="179">
          <cell r="A179" t="str">
            <v>CD-DTPA-177-2026</v>
          </cell>
          <cell r="B179" t="str">
            <v>1 FONAM</v>
          </cell>
          <cell r="C179" t="str">
            <v>CPS-DTPA-177-2026</v>
          </cell>
          <cell r="D179" t="str">
            <v>JUAN CAMILO CASTAÑEDA CERON</v>
          </cell>
          <cell r="E179">
            <v>46042</v>
          </cell>
          <cell r="F179" t="str">
            <v>DP04-3202032-1-047Prestar servicios profesionales con plena autonomía técnica y administrativa en el PNN Farallones de Cali para la realización de las actividades necesarias en el análisis de la información de PVC y sistematización en la plataforma SICO SMART en las áreas protegidas administradas por PNNC, especialmente en los ecosistemas andinos y de páramo, en el marco de la conservación de la diversidad biológica de las Áreas Protegidas del SINAP Nacional.</v>
          </cell>
          <cell r="G179" t="str">
            <v>PROFESIONAL</v>
          </cell>
          <cell r="H179" t="str">
            <v>2 CONTRATACIÓN DIRECTA</v>
          </cell>
          <cell r="I179" t="str">
            <v>14 PRESTACIÓN DE SERVICIOS</v>
          </cell>
          <cell r="J179" t="str">
            <v>N/A</v>
          </cell>
          <cell r="K179">
            <v>80111600</v>
          </cell>
          <cell r="L179">
            <v>1226</v>
          </cell>
          <cell r="M179">
            <v>11226</v>
          </cell>
          <cell r="N179">
            <v>46043</v>
          </cell>
          <cell r="O179">
            <v>3783000</v>
          </cell>
          <cell r="P179">
            <v>37703900</v>
          </cell>
          <cell r="Q179" t="str">
            <v>TREINTA Y SIETE MILLONES SETECIENTOS TRES MIL NOVECIENTOS PESOS M/CTE</v>
          </cell>
          <cell r="R179" t="str">
            <v>1 PERSONA NATURAL</v>
          </cell>
          <cell r="S179" t="str">
            <v>3 CÉDULA DE CIUDADANÍA</v>
          </cell>
          <cell r="T179">
            <v>1144089985</v>
          </cell>
          <cell r="U179">
            <v>6</v>
          </cell>
          <cell r="W179" t="str">
            <v>11 NO SE DILIGENCIA INFORMACIÓN PARA ESTE FORMULARIO EN ESTE PERÍODO DE REPORTE</v>
          </cell>
          <cell r="X179" t="str">
            <v>MASCULINO</v>
          </cell>
          <cell r="Y179" t="str">
            <v>Valle del Cauca</v>
          </cell>
          <cell r="Z179" t="str">
            <v>Santiago de Cali</v>
          </cell>
          <cell r="AA179" t="str">
            <v>JUAN</v>
          </cell>
          <cell r="AB179" t="str">
            <v>CAMILO</v>
          </cell>
          <cell r="AC179" t="str">
            <v>CASTAÑEDA</v>
          </cell>
          <cell r="AD179" t="str">
            <v>CERON</v>
          </cell>
          <cell r="AE179" t="str">
            <v>SI</v>
          </cell>
          <cell r="AF179" t="str">
            <v>1 PÓLIZA</v>
          </cell>
          <cell r="AG179" t="str">
            <v>12 SEGUROS DEL ESTADO</v>
          </cell>
          <cell r="AH179" t="str">
            <v>2 CUMPLIMIENTO</v>
          </cell>
          <cell r="AI179">
            <v>46042</v>
          </cell>
          <cell r="AJ179" t="str">
            <v>45-46-101035421</v>
          </cell>
          <cell r="AK179" t="str">
            <v>GLORIA TERESITA SERNA ALZATE</v>
          </cell>
          <cell r="AL179" t="str">
            <v>PNN FARALLONES DE CALI</v>
          </cell>
          <cell r="AM179" t="str">
            <v>2 SUPERVISOR</v>
          </cell>
          <cell r="AN179" t="str">
            <v>3 CÉDULA DE CIUDADANÍA</v>
          </cell>
          <cell r="AO179">
            <v>29120620</v>
          </cell>
          <cell r="AP179" t="str">
            <v>MARIA JULIANA CERON</v>
          </cell>
          <cell r="AQ179">
            <v>299</v>
          </cell>
          <cell r="AZ179">
            <v>46043</v>
          </cell>
          <cell r="BA179">
            <v>46043</v>
          </cell>
          <cell r="BB179">
            <v>46345</v>
          </cell>
          <cell r="BL179" t="str">
            <v>2026753501900089E</v>
          </cell>
          <cell r="BM179">
            <v>37703900</v>
          </cell>
          <cell r="BN179" t="str">
            <v>WENDY ISABEL DAVID</v>
          </cell>
          <cell r="BO179" t="str">
            <v xml:space="preserve">https://community.secop.gov.co/Public/Tendering/ContractNoticePhases/View?PPI=CO1.PPI.45011987&amp;isFromPublicArea=True&amp;isModal=False </v>
          </cell>
          <cell r="BP179" t="str">
            <v>VIGENTE</v>
          </cell>
          <cell r="BR179" t="str">
            <v xml:space="preserve">https://community.secop.gov.co/Public/Tendering/ContractDetailView/Index?UniqueIdentifier=CO1.PCCNTR.8998286 </v>
          </cell>
          <cell r="BS179" t="str">
            <v>JUAN.CASTANEDA</v>
          </cell>
          <cell r="BT179" t="str">
            <v>@parquesnacionales.gov.co</v>
          </cell>
          <cell r="BU179" t="str">
            <v>castaceron726@gmail.com</v>
          </cell>
          <cell r="BV179" t="str">
            <v>PROFESIONAL</v>
          </cell>
          <cell r="CB179">
            <v>1261000</v>
          </cell>
          <cell r="CC179">
            <v>3783000</v>
          </cell>
          <cell r="CD179">
            <v>3783000</v>
          </cell>
          <cell r="CE179">
            <v>3783000</v>
          </cell>
          <cell r="CF179">
            <v>3783000</v>
          </cell>
          <cell r="CG179">
            <v>3783000</v>
          </cell>
          <cell r="CH179">
            <v>3783000</v>
          </cell>
          <cell r="CI179">
            <v>3783000</v>
          </cell>
          <cell r="CJ179">
            <v>3783000</v>
          </cell>
          <cell r="CK179">
            <v>3783000</v>
          </cell>
          <cell r="CL179">
            <v>2395900</v>
          </cell>
          <cell r="CN179">
            <v>0</v>
          </cell>
        </row>
        <row r="180">
          <cell r="A180" t="str">
            <v>CD-DTPA-178-2026</v>
          </cell>
          <cell r="B180" t="str">
            <v>1 FONAM</v>
          </cell>
          <cell r="C180" t="str">
            <v>CPS-DTPA-178-2026</v>
          </cell>
          <cell r="D180" t="str">
            <v>ANGIE ALEJANDRA LOAIZA LOPEZ</v>
          </cell>
          <cell r="E180">
            <v>46042</v>
          </cell>
          <cell r="F180" t="str">
            <v>DP04-3202056-5-164-DP04-3202056-5-165. Prestar servicios profesionales con plena autonomía técnica y administrativa en el PNN Farallones de Cali, para la gestión e implementación de procesos de educación ambiental y fortalecimiento de capacidades con actores priorizados en sectores estratégicos del área protegida, con énfasis en los ecosistemas andinos y de páramo, en el marco de la conservación de la diversidad biológica de las Áreas Protegidas del SINAP Nacional</v>
          </cell>
          <cell r="G180" t="str">
            <v>PROFESIONAL</v>
          </cell>
          <cell r="H180" t="str">
            <v>2 CONTRATACIÓN DIRECTA</v>
          </cell>
          <cell r="I180" t="str">
            <v>14 PRESTACIÓN DE SERVICIOS</v>
          </cell>
          <cell r="J180" t="str">
            <v>N/A</v>
          </cell>
          <cell r="K180">
            <v>80111600</v>
          </cell>
          <cell r="L180">
            <v>1226</v>
          </cell>
          <cell r="M180">
            <v>9026</v>
          </cell>
          <cell r="N180">
            <v>46042</v>
          </cell>
          <cell r="O180">
            <v>3783000</v>
          </cell>
          <cell r="P180">
            <v>41486900</v>
          </cell>
          <cell r="Q180" t="str">
            <v>CUARENTA Y UN MILLONES CUATROCIENTOS OCHENTA Y SEIS MIL NOVECIENTOS</v>
          </cell>
          <cell r="R180" t="str">
            <v>1 PERSONA NATURAL</v>
          </cell>
          <cell r="S180" t="str">
            <v>3 CÉDULA DE CIUDADANÍA</v>
          </cell>
          <cell r="T180">
            <v>1151961582</v>
          </cell>
          <cell r="U180">
            <v>7</v>
          </cell>
          <cell r="W180" t="str">
            <v>11 NO SE DILIGENCIA INFORMACIÓN PARA ESTE FORMULARIO EN ESTE PERÍODO DE REPORTE</v>
          </cell>
          <cell r="X180" t="str">
            <v>FEMENINO</v>
          </cell>
          <cell r="Y180" t="str">
            <v>Valle del Cauca</v>
          </cell>
          <cell r="Z180" t="str">
            <v>Santiago de Cali</v>
          </cell>
          <cell r="AA180" t="str">
            <v>ANGIE</v>
          </cell>
          <cell r="AB180" t="str">
            <v>ALEJANDRA</v>
          </cell>
          <cell r="AC180" t="str">
            <v>LOAIZA</v>
          </cell>
          <cell r="AD180" t="str">
            <v>LÓPEZ</v>
          </cell>
          <cell r="AE180" t="str">
            <v>SI</v>
          </cell>
          <cell r="AF180" t="str">
            <v>1 PÓLIZA</v>
          </cell>
          <cell r="AG180" t="str">
            <v>12 SEGUROS DEL ESTADO</v>
          </cell>
          <cell r="AH180" t="str">
            <v>2 CUMPLIMIENTO</v>
          </cell>
          <cell r="AI180">
            <v>46042</v>
          </cell>
          <cell r="AJ180" t="str">
            <v>45-46-101035272</v>
          </cell>
          <cell r="AK180" t="str">
            <v>GLORIA TERESITA SERNA ALZATE</v>
          </cell>
          <cell r="AL180" t="str">
            <v>PNN FARALLONES DE CALI</v>
          </cell>
          <cell r="AM180" t="str">
            <v>2 SUPERVISOR</v>
          </cell>
          <cell r="AN180" t="str">
            <v>3 CÉDULA DE CIUDADANÍA</v>
          </cell>
          <cell r="AO180">
            <v>29120620</v>
          </cell>
          <cell r="AP180" t="str">
            <v>MARIA JULIANA CERON</v>
          </cell>
          <cell r="AQ180">
            <v>329</v>
          </cell>
          <cell r="AZ180">
            <v>46042</v>
          </cell>
          <cell r="BA180">
            <v>46042</v>
          </cell>
          <cell r="BB180">
            <v>46374</v>
          </cell>
          <cell r="BL180" t="str">
            <v>2026753501900090E</v>
          </cell>
          <cell r="BM180">
            <v>41486900</v>
          </cell>
          <cell r="BN180" t="str">
            <v>ALEX YANIRA PISMAG PORTILLA</v>
          </cell>
          <cell r="BO180" t="str">
            <v xml:space="preserve">https://community.secop.gov.co/Public/Tendering/ContractNoticePhases/View?PPI=CO1.PPI.45008021&amp;isFromPublicArea=True&amp;isModal=False </v>
          </cell>
          <cell r="BP180" t="str">
            <v>VIGENTE</v>
          </cell>
          <cell r="BR180" t="str">
            <v xml:space="preserve">https://community.secop.gov.co/Public/Tendering/ContractDetailView/Index?UniqueIdentifier=CO1.PCCNTR.8991494 </v>
          </cell>
          <cell r="BS180" t="str">
            <v>ANGIE.LOAIZA</v>
          </cell>
          <cell r="BT180" t="str">
            <v>@parquesnacionales.gov.co</v>
          </cell>
          <cell r="BU180" t="str">
            <v>angiel16c@gmail.com</v>
          </cell>
          <cell r="BV180" t="str">
            <v>PROFESIONAL</v>
          </cell>
          <cell r="CB180">
            <v>1387100</v>
          </cell>
          <cell r="CC180">
            <v>3783000</v>
          </cell>
          <cell r="CD180">
            <v>3783000</v>
          </cell>
          <cell r="CE180">
            <v>3783000</v>
          </cell>
          <cell r="CF180">
            <v>3783000</v>
          </cell>
          <cell r="CG180">
            <v>3783000</v>
          </cell>
          <cell r="CH180">
            <v>3783000</v>
          </cell>
          <cell r="CI180">
            <v>3783000</v>
          </cell>
          <cell r="CJ180">
            <v>3783000</v>
          </cell>
          <cell r="CK180">
            <v>3783000</v>
          </cell>
          <cell r="CL180">
            <v>3783000</v>
          </cell>
          <cell r="CM180">
            <v>2269800</v>
          </cell>
          <cell r="CN180">
            <v>0</v>
          </cell>
        </row>
        <row r="181">
          <cell r="A181" t="str">
            <v>CD-DTPA-179-2026</v>
          </cell>
          <cell r="B181" t="str">
            <v>1 FONAM</v>
          </cell>
          <cell r="C181" t="str">
            <v>CPS-DTPA-179-2026</v>
          </cell>
          <cell r="D181" t="str">
            <v>NATHALY RENGIFO DE LA CRUZ</v>
          </cell>
          <cell r="E181">
            <v>46042</v>
          </cell>
          <cell r="F181" t="str">
            <v>DP04-3202008-15-013-DP04-3202008-15-014 Prestar servicios de apoyo a la gestiion con autonomia tecnica y administrativa en el PNN Farallones de Cali, para contribuir al fortalecimiento de los procesos administrativos y de gestion documental del area protegida, con enfasis en los ecosistemas andinos y de paramo, en el marco de la conservacion de la diversidad biologica de las areas Protegidas del SINAP Nacional</v>
          </cell>
          <cell r="G181" t="str">
            <v>APOYO A LA GESTIÓN</v>
          </cell>
          <cell r="H181" t="str">
            <v>2 CONTRATACIÓN DIRECTA</v>
          </cell>
          <cell r="I181" t="str">
            <v>14 PRESTACIÓN DE SERVICIOS</v>
          </cell>
          <cell r="J181" t="str">
            <v>N/A</v>
          </cell>
          <cell r="K181">
            <v>80111600</v>
          </cell>
          <cell r="L181">
            <v>1226</v>
          </cell>
          <cell r="M181">
            <v>10026</v>
          </cell>
          <cell r="N181">
            <v>46042</v>
          </cell>
          <cell r="O181">
            <v>3324000</v>
          </cell>
          <cell r="P181">
            <v>36453200</v>
          </cell>
          <cell r="Q181" t="str">
            <v>TREINTA Y SEIS MILLONES CUATROCIENTOS CINCUENTA Y TRES MIL DOSCIENTOS</v>
          </cell>
          <cell r="R181" t="str">
            <v>1 PERSONA NATURAL</v>
          </cell>
          <cell r="S181" t="str">
            <v>3 CÉDULA DE CIUDADANÍA</v>
          </cell>
          <cell r="T181">
            <v>67029689</v>
          </cell>
          <cell r="U181">
            <v>4</v>
          </cell>
          <cell r="W181" t="str">
            <v>11 NO SE DILIGENCIA INFORMACIÓN PARA ESTE FORMULARIO EN ESTE PERÍODO DE REPORTE</v>
          </cell>
          <cell r="X181" t="str">
            <v>FEMENINO</v>
          </cell>
          <cell r="Y181" t="str">
            <v>Valle del Cauca</v>
          </cell>
          <cell r="Z181" t="str">
            <v>Santiago de Cali</v>
          </cell>
          <cell r="AA181" t="str">
            <v>NATHALY</v>
          </cell>
          <cell r="AC181" t="str">
            <v>RENGIFO</v>
          </cell>
          <cell r="AD181" t="str">
            <v>DE LA CRUZ</v>
          </cell>
          <cell r="AE181" t="str">
            <v>NO</v>
          </cell>
          <cell r="AF181" t="str">
            <v>6 NO CONSTITUYÓ GARANTÍAS</v>
          </cell>
          <cell r="AG181" t="str">
            <v>N-A</v>
          </cell>
          <cell r="AH181" t="str">
            <v>N-A</v>
          </cell>
          <cell r="AK181" t="str">
            <v>GLORIA TERESITA SERNA ALZATE</v>
          </cell>
          <cell r="AL181" t="str">
            <v>PNN FARALLONES DE CALI</v>
          </cell>
          <cell r="AM181" t="str">
            <v>2 SUPERVISOR</v>
          </cell>
          <cell r="AN181" t="str">
            <v>3 CÉDULA DE CIUDADANÍA</v>
          </cell>
          <cell r="AO181">
            <v>1017125021</v>
          </cell>
          <cell r="AP181" t="str">
            <v>CAROLINA RIVERA BUILES</v>
          </cell>
          <cell r="AQ181">
            <v>329</v>
          </cell>
          <cell r="BA181">
            <v>46042</v>
          </cell>
          <cell r="BB181">
            <v>46374</v>
          </cell>
          <cell r="BL181" t="str">
            <v>2026753501900091E</v>
          </cell>
          <cell r="BM181">
            <v>36453200</v>
          </cell>
          <cell r="BN181" t="str">
            <v>MARGARITA E VICTORIA ACOSTA</v>
          </cell>
          <cell r="BO181" t="str">
            <v xml:space="preserve">https://community.secop.gov.co/Public/Tendering/ContractNoticePhases/View?PPI=CO1.PPI.45027891&amp;isFromPublicArea=True&amp;isModal=False </v>
          </cell>
          <cell r="BP181" t="str">
            <v>VIGENTE</v>
          </cell>
          <cell r="BR181" t="str">
            <v xml:space="preserve">https://community.secop.gov.co/Public/Tendering/ContractDetailView/Index?UniqueIdentifier=CO1.PCCNTR.8999856 </v>
          </cell>
          <cell r="BS181" t="str">
            <v>NATHALY.RENGIFO</v>
          </cell>
          <cell r="BT181" t="str">
            <v>@parquesnacionales.gov.co</v>
          </cell>
          <cell r="BU181" t="str">
            <v>archivo.farallones@parquesnacionales.gov.co</v>
          </cell>
          <cell r="BV181" t="str">
            <v>TECNOLOGO</v>
          </cell>
          <cell r="CB181">
            <v>1218800</v>
          </cell>
          <cell r="CC181">
            <v>3324000</v>
          </cell>
          <cell r="CD181">
            <v>3324000</v>
          </cell>
          <cell r="CE181">
            <v>3324000</v>
          </cell>
          <cell r="CF181">
            <v>3324000</v>
          </cell>
          <cell r="CG181">
            <v>3324000</v>
          </cell>
          <cell r="CH181">
            <v>3324000</v>
          </cell>
          <cell r="CI181">
            <v>3324000</v>
          </cell>
          <cell r="CJ181">
            <v>3324000</v>
          </cell>
          <cell r="CK181">
            <v>3324000</v>
          </cell>
          <cell r="CL181">
            <v>3324000</v>
          </cell>
          <cell r="CM181">
            <v>1994400</v>
          </cell>
          <cell r="CN181">
            <v>0</v>
          </cell>
        </row>
        <row r="182">
          <cell r="A182" t="str">
            <v>CD-DTPA-180-2026</v>
          </cell>
          <cell r="B182" t="str">
            <v>1 FONAM</v>
          </cell>
          <cell r="C182" t="str">
            <v>CPS-DTPA-180-2026</v>
          </cell>
          <cell r="D182" t="str">
            <v>JHON LEIDER ALZAMORA ANTE</v>
          </cell>
          <cell r="E182">
            <v>46042</v>
          </cell>
          <cell r="F182" t="str">
            <v>DP05-3202008-9-008Prestar los servicios de apoyo a la gestión con plena autonomía técnica y administrativa en el PNN Gorgona para el desarrollo de las acciones operativas relacionadas con la implementación de la estrategia de investigación y monitoreo en el área protegida en el marco de la conservación de la diversidad biológica de las áreas protegidas del SINAP nacional</v>
          </cell>
          <cell r="G182" t="str">
            <v>APOYO A LA GESTIÓN</v>
          </cell>
          <cell r="H182" t="str">
            <v>2 CONTRATACIÓN DIRECTA</v>
          </cell>
          <cell r="I182" t="str">
            <v>14 PRESTACIÓN DE SERVICIOS</v>
          </cell>
          <cell r="J182" t="str">
            <v>N/A</v>
          </cell>
          <cell r="K182">
            <v>80111600</v>
          </cell>
          <cell r="L182">
            <v>1826</v>
          </cell>
          <cell r="M182">
            <v>8626</v>
          </cell>
          <cell r="N182">
            <v>46042</v>
          </cell>
          <cell r="O182">
            <v>2293000</v>
          </cell>
          <cell r="P182">
            <v>25223000</v>
          </cell>
          <cell r="Q182" t="str">
            <v>VEINTICINCO MILLONES DOSCIENTOS VEINTITRÉS MIL</v>
          </cell>
          <cell r="R182" t="str">
            <v>1 PERSONA NATURAL</v>
          </cell>
          <cell r="S182" t="str">
            <v>3 CÉDULA DE CIUDADANÍA</v>
          </cell>
          <cell r="T182">
            <v>13389465</v>
          </cell>
          <cell r="U182">
            <v>8</v>
          </cell>
          <cell r="W182" t="str">
            <v>11 NO SE DILIGENCIA INFORMACIÓN PARA ESTE FORMULARIO EN ESTE PERÍODO DE REPORTE</v>
          </cell>
          <cell r="X182" t="str">
            <v>MASCULINO</v>
          </cell>
          <cell r="Y182" t="str">
            <v>Cauca</v>
          </cell>
          <cell r="Z182" t="str">
            <v>Guapi</v>
          </cell>
          <cell r="AA182" t="str">
            <v>JHON</v>
          </cell>
          <cell r="AB182" t="str">
            <v>LEIDER</v>
          </cell>
          <cell r="AC182" t="str">
            <v>ALZAMORA</v>
          </cell>
          <cell r="AD182" t="str">
            <v>ANTE</v>
          </cell>
          <cell r="AE182" t="str">
            <v>NO</v>
          </cell>
          <cell r="AF182" t="str">
            <v>6 NO CONSTITUYÓ GARANTÍAS</v>
          </cell>
          <cell r="AG182" t="str">
            <v>N-A</v>
          </cell>
          <cell r="AH182" t="str">
            <v>N-A</v>
          </cell>
          <cell r="AK182" t="str">
            <v>GLORIA TERESITA SERNA ALZATE</v>
          </cell>
          <cell r="AL182" t="str">
            <v>PNN GORGONA</v>
          </cell>
          <cell r="AM182" t="str">
            <v>2 SUPERVISOR</v>
          </cell>
          <cell r="AN182" t="str">
            <v>3 CÉDULA DE CIUDADANÍA</v>
          </cell>
          <cell r="AO182">
            <v>6499218</v>
          </cell>
          <cell r="AP182" t="str">
            <v>ANDRES MAURICIO ROJAS CAÑAS</v>
          </cell>
          <cell r="AQ182">
            <v>330</v>
          </cell>
          <cell r="AZ182" t="str">
            <v>N/A</v>
          </cell>
          <cell r="BA182">
            <v>46042</v>
          </cell>
          <cell r="BB182">
            <v>46375</v>
          </cell>
          <cell r="BL182" t="str">
            <v>2026753501900092E</v>
          </cell>
          <cell r="BM182">
            <v>25223000</v>
          </cell>
          <cell r="BN182" t="str">
            <v>DIANA PATRICIA GUERRERO</v>
          </cell>
          <cell r="BO182" t="str">
            <v xml:space="preserve">https://community.secop.gov.co/Public/Tendering/ContractNoticePhases/View?PPI=CO1.PPI.45029546&amp;isFromPublicArea=True&amp;isModal=False </v>
          </cell>
          <cell r="BP182" t="str">
            <v>VIGENTE</v>
          </cell>
          <cell r="BR182" t="str">
            <v xml:space="preserve">https://community.secop.gov.co/Public/Tendering/ContractDetailView/Index?UniqueIdentifier=CO1.PCCNTR.9001783 </v>
          </cell>
          <cell r="BS182" t="str">
            <v>JHON.ALZAMORA</v>
          </cell>
          <cell r="BT182" t="str">
            <v>@parquesnacionales.gov.co</v>
          </cell>
          <cell r="BU182" t="str">
            <v>alzamorajhonleider@gmail.com</v>
          </cell>
          <cell r="BV182" t="str">
            <v>OPERARIO</v>
          </cell>
          <cell r="CB182">
            <v>840767</v>
          </cell>
          <cell r="CC182">
            <v>2293000</v>
          </cell>
          <cell r="CD182">
            <v>2293000</v>
          </cell>
          <cell r="CE182">
            <v>2293000</v>
          </cell>
          <cell r="CF182">
            <v>2293000</v>
          </cell>
          <cell r="CG182">
            <v>2293000</v>
          </cell>
          <cell r="CH182">
            <v>2293000</v>
          </cell>
          <cell r="CI182">
            <v>2293000</v>
          </cell>
          <cell r="CJ182">
            <v>2293000</v>
          </cell>
          <cell r="CK182">
            <v>2293000</v>
          </cell>
          <cell r="CL182">
            <v>2293000</v>
          </cell>
          <cell r="CM182">
            <v>1452233</v>
          </cell>
          <cell r="CN182">
            <v>0</v>
          </cell>
        </row>
        <row r="183">
          <cell r="A183" t="str">
            <v>CD-DTPA-181-2026</v>
          </cell>
          <cell r="B183" t="str">
            <v>1 FONAM</v>
          </cell>
          <cell r="C183" t="str">
            <v>CPS-DTPA-181-2026</v>
          </cell>
          <cell r="D183" t="str">
            <v>OSCAR FERNANDO QUIÑONES MORENO</v>
          </cell>
          <cell r="E183">
            <v>46042</v>
          </cell>
          <cell r="F183" t="str">
            <v>DP04-3202032-1-065-DP04-3202032-1-066 Prestar servicios de apoyo a la gestión con autonomia tecnica y administrativa en el PNN Farallones de Cali, para contribuir al desarrollo de acciones de prevenciion vigilancia y control orientadas a la reduccion de presiones antropicas en el área protegida, especialmente las asociadas a la mineria , asi como al apoyo logistico y de conduccion para el desplazamiento del personal tecnico con enfasis en los ecosistemas andinos y de páramo.</v>
          </cell>
          <cell r="G183" t="str">
            <v>APOYO A LA GESTIÓN</v>
          </cell>
          <cell r="H183" t="str">
            <v>2 CONTRATACIÓN DIRECTA</v>
          </cell>
          <cell r="I183" t="str">
            <v>14 PRESTACIÓN DE SERVICIOS</v>
          </cell>
          <cell r="J183" t="str">
            <v>N/A</v>
          </cell>
          <cell r="K183">
            <v>80111600</v>
          </cell>
          <cell r="L183">
            <v>1226</v>
          </cell>
          <cell r="M183">
            <v>9826</v>
          </cell>
          <cell r="N183">
            <v>46042</v>
          </cell>
          <cell r="O183">
            <v>2761000</v>
          </cell>
          <cell r="P183">
            <v>30278967</v>
          </cell>
          <cell r="Q183" t="str">
            <v xml:space="preserve">TREINTA MILLONES DOSCIENTOS SETENTA Y OCHO MIL NOVECIENTOS SESENTA Y SIETE </v>
          </cell>
          <cell r="R183" t="str">
            <v>1 PERSONA NATURAL</v>
          </cell>
          <cell r="S183" t="str">
            <v>3 CÉDULA DE CIUDADANÍA</v>
          </cell>
          <cell r="T183">
            <v>1059449930</v>
          </cell>
          <cell r="W183" t="str">
            <v>11 NO SE DILIGENCIA INFORMACIÓN PARA ESTE FORMULARIO EN ESTE PERÍODO DE REPORTE</v>
          </cell>
          <cell r="X183" t="str">
            <v>MASCULINO</v>
          </cell>
          <cell r="Y183" t="str">
            <v>Cauca</v>
          </cell>
          <cell r="Z183" t="str">
            <v>Guapi</v>
          </cell>
          <cell r="AA183" t="str">
            <v>OSCAR</v>
          </cell>
          <cell r="AB183" t="str">
            <v>FERNANDO</v>
          </cell>
          <cell r="AC183" t="str">
            <v>QUIÑONES</v>
          </cell>
          <cell r="AD183" t="str">
            <v>MORENO</v>
          </cell>
          <cell r="AE183" t="str">
            <v>NO</v>
          </cell>
          <cell r="AF183" t="str">
            <v>6 NO CONSTITUYÓ GARANTÍAS</v>
          </cell>
          <cell r="AG183" t="str">
            <v>N-A</v>
          </cell>
          <cell r="AH183" t="str">
            <v>N-A</v>
          </cell>
          <cell r="AK183" t="str">
            <v>GLORIA TERESITA SERNA ALZATE</v>
          </cell>
          <cell r="AL183" t="str">
            <v>PNN FARALLONES DE CALI</v>
          </cell>
          <cell r="AM183" t="str">
            <v>2 SUPERVISOR</v>
          </cell>
          <cell r="AN183" t="str">
            <v>3 CÉDULA DE CIUDADANÍA</v>
          </cell>
          <cell r="AO183">
            <v>29120620</v>
          </cell>
          <cell r="AP183" t="str">
            <v>MARIA JULIANA CERON</v>
          </cell>
          <cell r="AQ183">
            <v>329</v>
          </cell>
          <cell r="AZ183" t="str">
            <v>N/A</v>
          </cell>
          <cell r="BA183">
            <v>46042</v>
          </cell>
          <cell r="BB183">
            <v>46374</v>
          </cell>
          <cell r="BL183" t="str">
            <v>2026753501900093E</v>
          </cell>
          <cell r="BM183">
            <v>30278967</v>
          </cell>
          <cell r="BN183" t="str">
            <v>MARGARITA E VICTORIA ACOSTA</v>
          </cell>
          <cell r="BO183" t="str">
            <v xml:space="preserve">https://community.secop.gov.co/Public/Tendering/ContractNoticePhases/View?PPI=CO1.PPI.45031237&amp;isFromPublicArea=True&amp;isModal=False </v>
          </cell>
          <cell r="BP183" t="str">
            <v>VIGENTE</v>
          </cell>
          <cell r="BR183" t="str">
            <v xml:space="preserve">https://community.secop.gov.co/Public/Tendering/ContractDetailView/Index?UniqueIdentifier=CO1.PCCNTR.9001414 </v>
          </cell>
          <cell r="BS183" t="str">
            <v>OSCAR.MORENO</v>
          </cell>
          <cell r="BT183" t="str">
            <v>@parquesnacionales.gov.co</v>
          </cell>
          <cell r="BU183" t="str">
            <v>nany.newboss.crtl@gmail.com</v>
          </cell>
          <cell r="BV183" t="str">
            <v>TECNICO</v>
          </cell>
          <cell r="CB183">
            <v>1012367</v>
          </cell>
          <cell r="CC183">
            <v>2761000</v>
          </cell>
          <cell r="CD183">
            <v>2761000</v>
          </cell>
          <cell r="CE183">
            <v>2761000</v>
          </cell>
          <cell r="CF183">
            <v>2761000</v>
          </cell>
          <cell r="CG183">
            <v>2761000</v>
          </cell>
          <cell r="CH183">
            <v>2761000</v>
          </cell>
          <cell r="CI183">
            <v>2761000</v>
          </cell>
          <cell r="CJ183">
            <v>2761000</v>
          </cell>
          <cell r="CK183">
            <v>2761000</v>
          </cell>
          <cell r="CL183">
            <v>2761000</v>
          </cell>
          <cell r="CM183">
            <v>1656600</v>
          </cell>
          <cell r="CN183">
            <v>0</v>
          </cell>
        </row>
        <row r="184">
          <cell r="A184" t="str">
            <v>CD-DTPA-182-2026</v>
          </cell>
          <cell r="B184" t="str">
            <v>1 FONAM</v>
          </cell>
          <cell r="C184" t="str">
            <v>CPS-DTPA-182-2026</v>
          </cell>
          <cell r="D184" t="str">
            <v>LEIDER OBREGON SOLIS</v>
          </cell>
          <cell r="E184">
            <v>46042</v>
          </cell>
          <cell r="F184" t="str">
            <v>DP05-3202060-19_1-013Prestar servicios de apoyo a la gestion para el desarrollo de las acciones asistenciales en la implementación de monitoreo y mantenimiento de procesos de restauración ecológica en el área protegida, en el marco de la conservación de la diversidad biológica de las áreas protegidas del SINAP nacional.</v>
          </cell>
          <cell r="G184" t="str">
            <v>APOYO A LA GESTIÓN</v>
          </cell>
          <cell r="H184" t="str">
            <v>2 CONTRATACIÓN DIRECTA</v>
          </cell>
          <cell r="I184" t="str">
            <v>14 PRESTACIÓN DE SERVICIOS</v>
          </cell>
          <cell r="J184" t="str">
            <v>N/A</v>
          </cell>
          <cell r="K184">
            <v>80111600</v>
          </cell>
          <cell r="L184">
            <v>626</v>
          </cell>
          <cell r="M184">
            <v>8526</v>
          </cell>
          <cell r="N184">
            <v>46042</v>
          </cell>
          <cell r="O184">
            <v>2385000</v>
          </cell>
          <cell r="P184">
            <v>24009000</v>
          </cell>
          <cell r="Q184" t="str">
            <v xml:space="preserve">VEINTICUATRO MILLONES NUEVE MIL </v>
          </cell>
          <cell r="R184" t="str">
            <v>1 PERSONA NATURAL</v>
          </cell>
          <cell r="S184" t="str">
            <v>3 CÉDULA DE CIUDADANÍA</v>
          </cell>
          <cell r="T184">
            <v>10387887</v>
          </cell>
          <cell r="W184" t="str">
            <v>11 NO SE DILIGENCIA INFORMACIÓN PARA ESTE FORMULARIO EN ESTE PERÍODO DE REPORTE</v>
          </cell>
          <cell r="X184" t="str">
            <v>MASCULINO</v>
          </cell>
          <cell r="Y184" t="str">
            <v>Cauca</v>
          </cell>
          <cell r="Z184" t="str">
            <v>Guapi</v>
          </cell>
          <cell r="AA184" t="str">
            <v>LEIDER</v>
          </cell>
          <cell r="AC184" t="str">
            <v>OBREGON</v>
          </cell>
          <cell r="AD184" t="str">
            <v>SOLIS</v>
          </cell>
          <cell r="AE184" t="str">
            <v>NO</v>
          </cell>
          <cell r="AF184" t="str">
            <v>6 NO CONSTITUYÓ GARANTÍAS</v>
          </cell>
          <cell r="AG184" t="str">
            <v>N-A</v>
          </cell>
          <cell r="AH184" t="str">
            <v>N-A</v>
          </cell>
          <cell r="AK184" t="str">
            <v>GLORIA TERESITA SERNA ALZATE</v>
          </cell>
          <cell r="AL184" t="str">
            <v>PNN GORGONA</v>
          </cell>
          <cell r="AM184" t="str">
            <v>2 SUPERVISOR</v>
          </cell>
          <cell r="AN184" t="str">
            <v>3 CÉDULA DE CIUDADANÍA</v>
          </cell>
          <cell r="AO184">
            <v>6499218</v>
          </cell>
          <cell r="AP184" t="str">
            <v>ANDRES MAURICIO ROJAS CAÑAS</v>
          </cell>
          <cell r="AQ184">
            <v>281</v>
          </cell>
          <cell r="AZ184" t="str">
            <v>N/A</v>
          </cell>
          <cell r="BA184">
            <v>46042</v>
          </cell>
          <cell r="BB184">
            <v>46347</v>
          </cell>
          <cell r="BL184" t="str">
            <v>2026753501900094E</v>
          </cell>
          <cell r="BM184">
            <v>24009000</v>
          </cell>
          <cell r="BN184" t="str">
            <v>DIANA PATRICIA GUERRERO</v>
          </cell>
          <cell r="BO184" t="str">
            <v xml:space="preserve">https://community.secop.gov.co/Public/Tendering/ContractNoticePhases/View?PPI=CO1.PPI.45029989&amp;isFromPublicArea=True&amp;isModal=False </v>
          </cell>
          <cell r="BP184" t="str">
            <v>VIGENTE</v>
          </cell>
          <cell r="BR184" t="str">
            <v xml:space="preserve">https://community.secop.gov.co/Public/Tendering/ContractDetailView/Index?UniqueIdentifier=CO1.PCCNTR.9002525 </v>
          </cell>
          <cell r="BS184" t="str">
            <v>LEIDER.OBREGON</v>
          </cell>
          <cell r="BT184" t="str">
            <v>@parquesnacionales.gov.co</v>
          </cell>
          <cell r="BU184" t="str">
            <v>leiderobregonsolis93@gmail.com</v>
          </cell>
          <cell r="BV184" t="str">
            <v>OPERARIO</v>
          </cell>
          <cell r="CB184">
            <v>874500</v>
          </cell>
          <cell r="CC184">
            <v>2385000</v>
          </cell>
          <cell r="CD184">
            <v>2385000</v>
          </cell>
          <cell r="CE184">
            <v>2385000</v>
          </cell>
          <cell r="CF184">
            <v>2385000</v>
          </cell>
          <cell r="CG184">
            <v>2385000</v>
          </cell>
          <cell r="CH184">
            <v>2385000</v>
          </cell>
          <cell r="CI184">
            <v>2385000</v>
          </cell>
          <cell r="CJ184">
            <v>2385000</v>
          </cell>
          <cell r="CK184">
            <v>2385000</v>
          </cell>
          <cell r="CL184">
            <v>1669500</v>
          </cell>
          <cell r="CN184">
            <v>0</v>
          </cell>
        </row>
        <row r="185">
          <cell r="A185" t="str">
            <v>CD-DTPA-183-2026</v>
          </cell>
          <cell r="B185" t="str">
            <v>1 FONAM</v>
          </cell>
          <cell r="C185" t="str">
            <v>CPS-DTPA-183-2026</v>
          </cell>
          <cell r="D185" t="str">
            <v>HERNAN DARIO LONDOÑO HERRERA</v>
          </cell>
          <cell r="E185">
            <v>46042</v>
          </cell>
          <cell r="F185" t="str">
            <v>DP04-3202032-1-059 - DP04-3202032-1-060 Prestar servicios de apoyo a la gestión con autonomía técnica y administrativa en el PNN Farallones de Cali, para contribuir al desarrollo de acciones de prevención, vigilancia y control, así como al apoyo logístico y de conducción para el desplazamiento del personal técnico, con énfasis en los ecosistemas andinos y de páramo, en el marco de la conservación de la diversidad biológica de las Áreas Protegidas del SINAP Nacional.</v>
          </cell>
          <cell r="G185" t="str">
            <v>APOYO A LA GESTIÓN</v>
          </cell>
          <cell r="H185" t="str">
            <v>2 CONTRATACIÓN DIRECTA</v>
          </cell>
          <cell r="I185" t="str">
            <v>14 PRESTACIÓN DE SERVICIOS</v>
          </cell>
          <cell r="J185" t="str">
            <v>N/A</v>
          </cell>
          <cell r="K185">
            <v>80111600</v>
          </cell>
          <cell r="L185">
            <v>1226</v>
          </cell>
          <cell r="M185">
            <v>9226</v>
          </cell>
          <cell r="N185">
            <v>46042</v>
          </cell>
          <cell r="O185">
            <v>2761000</v>
          </cell>
          <cell r="P185">
            <v>30278967</v>
          </cell>
          <cell r="Q185" t="str">
            <v xml:space="preserve">TREINTA MILLONES DOSCIENTOS SETENTA Y OCHO MIL NOVECIENTOS SESENTA Y SIETE </v>
          </cell>
          <cell r="R185" t="str">
            <v>1 PERSONA NATURAL</v>
          </cell>
          <cell r="S185" t="str">
            <v>3 CÉDULA DE CIUDADANÍA</v>
          </cell>
          <cell r="T185">
            <v>1144086133</v>
          </cell>
          <cell r="W185" t="str">
            <v>11 NO SE DILIGENCIA INFORMACIÓN PARA ESTE FORMULARIO EN ESTE PERÍODO DE REPORTE</v>
          </cell>
          <cell r="X185" t="str">
            <v>MASCULINO</v>
          </cell>
          <cell r="Y185" t="str">
            <v>Valle del Cauca</v>
          </cell>
          <cell r="Z185" t="str">
            <v>Santiago de Cali</v>
          </cell>
          <cell r="AA185" t="str">
            <v>HERNAN</v>
          </cell>
          <cell r="AB185" t="str">
            <v>DARÍO</v>
          </cell>
          <cell r="AC185" t="str">
            <v>LONDOÑO</v>
          </cell>
          <cell r="AD185" t="str">
            <v>HERRERA</v>
          </cell>
          <cell r="AE185" t="str">
            <v>NO</v>
          </cell>
          <cell r="AF185" t="str">
            <v>6 NO CONSTITUYÓ GARANTÍAS</v>
          </cell>
          <cell r="AG185" t="str">
            <v>N-A</v>
          </cell>
          <cell r="AH185" t="str">
            <v>N-A</v>
          </cell>
          <cell r="AK185" t="str">
            <v>GLORIA TERESITA SERNA ALZATE</v>
          </cell>
          <cell r="AL185" t="str">
            <v>PNN FARALLONES DE CALI</v>
          </cell>
          <cell r="AM185" t="str">
            <v>2 SUPERVISOR</v>
          </cell>
          <cell r="AN185" t="str">
            <v>3 CÉDULA DE CIUDADANÍA</v>
          </cell>
          <cell r="AO185">
            <v>29120620</v>
          </cell>
          <cell r="AP185" t="str">
            <v>MARIA JULIANA CERON</v>
          </cell>
          <cell r="AQ185">
            <v>329</v>
          </cell>
          <cell r="AZ185" t="str">
            <v>N/A</v>
          </cell>
          <cell r="BA185">
            <v>46042</v>
          </cell>
          <cell r="BB185">
            <v>46374</v>
          </cell>
          <cell r="BL185" t="str">
            <v>2026753501900095E</v>
          </cell>
          <cell r="BM185">
            <v>30278967</v>
          </cell>
          <cell r="BN185" t="str">
            <v>STEPHANIE ANDREA RODRÍGUEZ VALENCIA</v>
          </cell>
          <cell r="BO185" t="str">
            <v xml:space="preserve">https://community.secop.gov.co/Public/Tendering/ContractNoticePhases/View?PPI=CO1.PPI.45029566&amp;isFromPublicArea=True&amp;isModal=False </v>
          </cell>
          <cell r="BP185" t="str">
            <v>VIGENTE</v>
          </cell>
          <cell r="BR185" t="str">
            <v xml:space="preserve">https://community.secop.gov.co/Public/Tendering/ContractDetailView/Index?UniqueIdentifier=CO1.PCCNTR.9000395 </v>
          </cell>
          <cell r="BS185" t="str">
            <v>HERNAN.LONDONO</v>
          </cell>
          <cell r="BT185" t="str">
            <v>@parquesnacionales.gov.co</v>
          </cell>
          <cell r="BU185" t="str">
            <v>hernandariolondonoherrera492@gmail.com</v>
          </cell>
          <cell r="BV185" t="str">
            <v>TECNICO</v>
          </cell>
          <cell r="CB185">
            <v>1012367</v>
          </cell>
          <cell r="CC185">
            <v>2761000</v>
          </cell>
          <cell r="CD185">
            <v>2761000</v>
          </cell>
          <cell r="CE185">
            <v>2761000</v>
          </cell>
          <cell r="CF185">
            <v>2761000</v>
          </cell>
          <cell r="CG185">
            <v>2761000</v>
          </cell>
          <cell r="CH185">
            <v>2761000</v>
          </cell>
          <cell r="CI185">
            <v>2761000</v>
          </cell>
          <cell r="CJ185">
            <v>2761000</v>
          </cell>
          <cell r="CK185">
            <v>2761000</v>
          </cell>
          <cell r="CL185">
            <v>2761000</v>
          </cell>
          <cell r="CM185">
            <v>1656600</v>
          </cell>
          <cell r="CN185">
            <v>0</v>
          </cell>
        </row>
        <row r="186">
          <cell r="A186" t="str">
            <v>CD-DTPA-184-2026</v>
          </cell>
          <cell r="B186" t="str">
            <v>1 FONAM</v>
          </cell>
          <cell r="C186" t="str">
            <v>CPS-DTPA-184-2026</v>
          </cell>
          <cell r="D186" t="str">
            <v>KEVIN JOSEPH LOPEZ MOLINA</v>
          </cell>
          <cell r="E186">
            <v>46042</v>
          </cell>
          <cell r="F186" t="str">
            <v>DP04-3202032-1-055 DP04-3202032-1-056 Prestar servicios profesionales con plena autonomía técnica y administrativa en el PNN Farallones de Cali, para desarrollar las acciones de prevención, vigilancia y control, así como el seguimiento y monitoreo orientado especialmente a la gestión de presiones mineras en el área protegida, con énfasis en los ecosistemas andinos y de páramo, en el marco de la conservación de la diversidad biológica de las Áreas Protegidas del SINAP Nacional</v>
          </cell>
          <cell r="G186" t="str">
            <v>PROFESIONAL</v>
          </cell>
          <cell r="H186" t="str">
            <v>2 CONTRATACIÓN DIRECTA</v>
          </cell>
          <cell r="I186" t="str">
            <v>14 PRESTACIÓN DE SERVICIOS</v>
          </cell>
          <cell r="J186" t="str">
            <v>N/A</v>
          </cell>
          <cell r="K186">
            <v>80111600</v>
          </cell>
          <cell r="L186">
            <v>1226</v>
          </cell>
          <cell r="M186">
            <v>9926</v>
          </cell>
          <cell r="N186">
            <v>46042</v>
          </cell>
          <cell r="O186">
            <v>3783000</v>
          </cell>
          <cell r="P186">
            <v>41486900</v>
          </cell>
          <cell r="Q186" t="str">
            <v>CUARENTA Y UN MILLONES CUATROCIENTOS OCHENTA Y SEIS MIL NOVECIENTOS</v>
          </cell>
          <cell r="R186" t="str">
            <v>1 PERSONA NATURAL</v>
          </cell>
          <cell r="S186" t="str">
            <v>3 CÉDULA DE CIUDADANÍA</v>
          </cell>
          <cell r="T186">
            <v>1094974869</v>
          </cell>
          <cell r="U186">
            <v>5</v>
          </cell>
          <cell r="W186" t="str">
            <v>11 NO SE DILIGENCIA INFORMACIÓN PARA ESTE FORMULARIO EN ESTE PERÍODO DE REPORTE</v>
          </cell>
          <cell r="X186" t="str">
            <v>MASCULINO</v>
          </cell>
          <cell r="Y186" t="str">
            <v>Quindio</v>
          </cell>
          <cell r="Z186" t="str">
            <v>Armenia</v>
          </cell>
          <cell r="AA186" t="str">
            <v>KEVIN</v>
          </cell>
          <cell r="AB186" t="str">
            <v>JOSEPH</v>
          </cell>
          <cell r="AC186" t="str">
            <v>LÓPEZ</v>
          </cell>
          <cell r="AD186" t="str">
            <v>MOLINA</v>
          </cell>
          <cell r="AE186" t="str">
            <v>SI</v>
          </cell>
          <cell r="AF186" t="str">
            <v>1 PÓLIZA</v>
          </cell>
          <cell r="AG186" t="str">
            <v>12 SEGUROS DEL ESTADO</v>
          </cell>
          <cell r="AH186" t="str">
            <v>2 CUMPLIMIENTO</v>
          </cell>
          <cell r="AI186">
            <v>46042</v>
          </cell>
          <cell r="AJ186" t="str">
            <v xml:space="preserve">45-46-101035337 </v>
          </cell>
          <cell r="AK186" t="str">
            <v>GLORIA TERESITA SERNA ALZATE</v>
          </cell>
          <cell r="AL186" t="str">
            <v>PNN FARALLONES DE CALI</v>
          </cell>
          <cell r="AM186" t="str">
            <v>2 SUPERVISOR</v>
          </cell>
          <cell r="AN186" t="str">
            <v>3 CÉDULA DE CIUDADANÍA</v>
          </cell>
          <cell r="AO186">
            <v>1017125021</v>
          </cell>
          <cell r="AP186" t="str">
            <v>CAROLINA RIVERA BUILES</v>
          </cell>
          <cell r="AQ186">
            <v>329</v>
          </cell>
          <cell r="AZ186">
            <v>46042</v>
          </cell>
          <cell r="BA186">
            <v>46042</v>
          </cell>
          <cell r="BB186">
            <v>46374</v>
          </cell>
          <cell r="BL186" t="str">
            <v>2026753501900096E</v>
          </cell>
          <cell r="BM186">
            <v>41486900</v>
          </cell>
          <cell r="BN186" t="str">
            <v>JULIANA ISABEL MONTES ROMERO</v>
          </cell>
          <cell r="BO186" t="str">
            <v xml:space="preserve">https://community.secop.gov.co/Public/Tendering/ContractNoticePhases/View?PPI=CO1.PPI.45032199&amp;isFromPublicArea=True&amp;isModal=False </v>
          </cell>
          <cell r="BP186" t="str">
            <v>VIGENTE</v>
          </cell>
          <cell r="BR186" t="str">
            <v>https://community.secop.gov.co/Public/Tendering/ContractDetailView/Index?UniqueIdentifier=CO1.PCCNTR.9001227</v>
          </cell>
          <cell r="BS186" t="str">
            <v>KEVIN.LOPEZ</v>
          </cell>
          <cell r="BT186" t="str">
            <v>@parquesnacionales.gov.co</v>
          </cell>
          <cell r="BU186" t="str">
            <v>kevinjlopezm02@gmail.com</v>
          </cell>
          <cell r="BV186" t="str">
            <v>PROFESIONAL</v>
          </cell>
          <cell r="CB186">
            <v>1387100</v>
          </cell>
          <cell r="CC186">
            <v>3783000</v>
          </cell>
          <cell r="CD186">
            <v>3783000</v>
          </cell>
          <cell r="CE186">
            <v>3783000</v>
          </cell>
          <cell r="CF186">
            <v>3783000</v>
          </cell>
          <cell r="CG186">
            <v>3783000</v>
          </cell>
          <cell r="CH186">
            <v>3783000</v>
          </cell>
          <cell r="CI186">
            <v>3783000</v>
          </cell>
          <cell r="CJ186">
            <v>3783000</v>
          </cell>
          <cell r="CK186">
            <v>3783000</v>
          </cell>
          <cell r="CL186">
            <v>3783000</v>
          </cell>
          <cell r="CM186">
            <v>2269800</v>
          </cell>
          <cell r="CN186">
            <v>0</v>
          </cell>
        </row>
        <row r="187">
          <cell r="A187" t="str">
            <v>CD-DTPA-185-2026</v>
          </cell>
          <cell r="B187" t="str">
            <v>1 FONAM</v>
          </cell>
          <cell r="C187" t="str">
            <v>CPS-DTPA-185-2026</v>
          </cell>
          <cell r="D187" t="str">
            <v>KENIA LUCIA CAMPAZ CORTES</v>
          </cell>
          <cell r="E187">
            <v>46042</v>
          </cell>
          <cell r="F187" t="str">
            <v>DP05-3202010-25-016 Prestar servicios de apoyo a la gestión con plena autonomía técnica y administrativa en el PNN Gorgona para el desarrollo de las acciones asistenciales del plan de ordenamiento ecoturístico del área protegida en el marco de la conservación de la diversidad biológica de las áreas protegidas del SINAP nacional.</v>
          </cell>
          <cell r="G187" t="str">
            <v>APOYO A LA GESTIÓN</v>
          </cell>
          <cell r="H187" t="str">
            <v>2 CONTRATACIÓN DIRECTA</v>
          </cell>
          <cell r="I187" t="str">
            <v>14 PRESTACIÓN DE SERVICIOS</v>
          </cell>
          <cell r="J187" t="str">
            <v>N/A</v>
          </cell>
          <cell r="K187">
            <v>80111600</v>
          </cell>
          <cell r="L187">
            <v>626</v>
          </cell>
          <cell r="M187">
            <v>8426</v>
          </cell>
          <cell r="N187">
            <v>46042</v>
          </cell>
          <cell r="O187">
            <v>2385000</v>
          </cell>
          <cell r="P187">
            <v>24009000</v>
          </cell>
          <cell r="Q187" t="str">
            <v xml:space="preserve">VEINTICUATRO MILLONES NUEVE MIL </v>
          </cell>
          <cell r="R187" t="str">
            <v>1 PERSONA NATURAL</v>
          </cell>
          <cell r="S187" t="str">
            <v>3 CÉDULA DE CIUDADANÍA</v>
          </cell>
          <cell r="T187">
            <v>1059445705</v>
          </cell>
          <cell r="U187">
            <v>1</v>
          </cell>
          <cell r="W187" t="str">
            <v>11 NO SE DILIGENCIA INFORMACIÓN PARA ESTE FORMULARIO EN ESTE PERÍODO DE REPORTE</v>
          </cell>
          <cell r="X187" t="str">
            <v>FEMENINO</v>
          </cell>
          <cell r="Y187" t="str">
            <v>Cauca</v>
          </cell>
          <cell r="Z187" t="str">
            <v>Guapi</v>
          </cell>
          <cell r="AA187" t="str">
            <v>KENIA</v>
          </cell>
          <cell r="AB187" t="str">
            <v>LUCIA</v>
          </cell>
          <cell r="AC187" t="str">
            <v>CAMPAZ</v>
          </cell>
          <cell r="AD187" t="str">
            <v>CORTES</v>
          </cell>
          <cell r="AE187" t="str">
            <v>NO</v>
          </cell>
          <cell r="AF187" t="str">
            <v>6 NO CONSTITUYÓ GARANTÍAS</v>
          </cell>
          <cell r="AG187" t="str">
            <v>N-A</v>
          </cell>
          <cell r="AH187" t="str">
            <v>N-A</v>
          </cell>
          <cell r="AK187" t="str">
            <v>GLORIA TERESITA SERNA ALZATE</v>
          </cell>
          <cell r="AL187" t="str">
            <v>PNN GORGONA</v>
          </cell>
          <cell r="AM187" t="str">
            <v>2 SUPERVISOR</v>
          </cell>
          <cell r="AN187" t="str">
            <v>3 CÉDULA DE CIUDADANÍA</v>
          </cell>
          <cell r="AO187">
            <v>6499218</v>
          </cell>
          <cell r="AP187" t="str">
            <v>ANDRES MAURICIO ROJAS CAÑAS</v>
          </cell>
          <cell r="AQ187">
            <v>302</v>
          </cell>
          <cell r="AZ187" t="str">
            <v>N/A</v>
          </cell>
          <cell r="BA187">
            <v>46042</v>
          </cell>
          <cell r="BB187">
            <v>46347</v>
          </cell>
          <cell r="BL187" t="str">
            <v>2026753501900097E</v>
          </cell>
          <cell r="BM187">
            <v>24009000</v>
          </cell>
          <cell r="BN187" t="str">
            <v>DIANA PATRICIA GUERRERO</v>
          </cell>
          <cell r="BO187" t="str">
            <v xml:space="preserve">https://community.secop.gov.co/Public/Tendering/ContractNoticePhases/View?PPI=CO1.PPI.45032472&amp;isFromPublicArea=True&amp;isModal=False </v>
          </cell>
          <cell r="BP187" t="str">
            <v>VIGENTE</v>
          </cell>
          <cell r="BR187" t="str">
            <v xml:space="preserve">https://community.secop.gov.co/Public/Tendering/ContractDetailView/Index?UniqueIdentifier=CO1.PCCNTR.9002584 </v>
          </cell>
          <cell r="BS187" t="str">
            <v>KENIA.CAMPAZ</v>
          </cell>
          <cell r="BT187" t="str">
            <v>@parquesnacionales.gov.co</v>
          </cell>
          <cell r="BU187" t="str">
            <v>kenialuciacampazcortes@gmail.com</v>
          </cell>
          <cell r="BV187" t="str">
            <v>OPERARIO</v>
          </cell>
          <cell r="CB187">
            <v>874500</v>
          </cell>
          <cell r="CC187">
            <v>2385000</v>
          </cell>
          <cell r="CD187">
            <v>2385000</v>
          </cell>
          <cell r="CE187">
            <v>2385000</v>
          </cell>
          <cell r="CF187">
            <v>2385000</v>
          </cell>
          <cell r="CG187">
            <v>2385000</v>
          </cell>
          <cell r="CH187">
            <v>2385000</v>
          </cell>
          <cell r="CI187">
            <v>2385000</v>
          </cell>
          <cell r="CJ187">
            <v>2385000</v>
          </cell>
          <cell r="CK187">
            <v>2385000</v>
          </cell>
          <cell r="CL187">
            <v>1669500</v>
          </cell>
          <cell r="CN187">
            <v>0</v>
          </cell>
        </row>
        <row r="188">
          <cell r="A188" t="str">
            <v>CD-DTPA-186-2026</v>
          </cell>
          <cell r="B188" t="str">
            <v>1 FONAM</v>
          </cell>
          <cell r="C188" t="str">
            <v>CPS-DTPA-186-2026</v>
          </cell>
          <cell r="D188" t="str">
            <v>LIZETH ARELLY DIAZ</v>
          </cell>
          <cell r="E188">
            <v>46042</v>
          </cell>
          <cell r="F188" t="str">
            <v>DP04-3202053-26-150/DP04-3202053-26-151. Prestar servicios profesionales en el PNN Farallones de Cali en la realización de las actividades necesarias para el fortalecimiento social de las familias campesinas que usan o habitan las áreas protegidas en el marco de los acuerdos voluntarios de conservación, con énfasis en los ecosistemas andinos y de páramo, en el marco de la conservación de la diversidad biológica de las Áreas Protegidas del SINAP Nacional</v>
          </cell>
          <cell r="G188" t="str">
            <v>PROFESIONAL</v>
          </cell>
          <cell r="H188" t="str">
            <v>2 CONTRATACIÓN DIRECTA</v>
          </cell>
          <cell r="I188" t="str">
            <v>14 PRESTACIÓN DE SERVICIOS</v>
          </cell>
          <cell r="J188" t="str">
            <v>N/A</v>
          </cell>
          <cell r="K188">
            <v>80111600</v>
          </cell>
          <cell r="L188">
            <v>1226</v>
          </cell>
          <cell r="M188">
            <v>10426</v>
          </cell>
          <cell r="N188">
            <v>46043</v>
          </cell>
          <cell r="O188">
            <v>5864000</v>
          </cell>
          <cell r="P188">
            <v>50234933</v>
          </cell>
          <cell r="Q188" t="str">
            <v>CINCUENTA MILLONES DOSCIENTOS TREINTA Y CUATRO MIL NOVECIENTOS TREINTA Y TRES</v>
          </cell>
          <cell r="R188" t="str">
            <v>1 PERSONA NATURAL</v>
          </cell>
          <cell r="S188" t="str">
            <v>3 CÉDULA DE CIUDADANÍA</v>
          </cell>
          <cell r="T188">
            <v>1061696565</v>
          </cell>
          <cell r="U188">
            <v>9</v>
          </cell>
          <cell r="W188" t="str">
            <v>11 NO SE DILIGENCIA INFORMACIÓN PARA ESTE FORMULARIO EN ESTE PERÍODO DE REPORTE</v>
          </cell>
          <cell r="X188" t="str">
            <v>FEMENINO</v>
          </cell>
          <cell r="Y188" t="str">
            <v>Cauca</v>
          </cell>
          <cell r="Z188" t="str">
            <v>Bolivar</v>
          </cell>
          <cell r="AA188" t="str">
            <v>LIZETH</v>
          </cell>
          <cell r="AB188" t="str">
            <v>ARELLY</v>
          </cell>
          <cell r="AC188" t="str">
            <v>DIAZ</v>
          </cell>
          <cell r="AE188" t="str">
            <v>SI</v>
          </cell>
          <cell r="AF188" t="str">
            <v>1 PÓLIZA</v>
          </cell>
          <cell r="AG188" t="str">
            <v>12 SEGUROS DEL ESTADO</v>
          </cell>
          <cell r="AH188" t="str">
            <v>2 CUMPLIMIENTO</v>
          </cell>
          <cell r="AI188">
            <v>46042</v>
          </cell>
          <cell r="AJ188" t="str">
            <v>45-46-101035333</v>
          </cell>
          <cell r="AK188" t="str">
            <v>GLORIA TERESITA SERNA ALZATE</v>
          </cell>
          <cell r="AL188" t="str">
            <v>PNN FARALLONES DE CALI</v>
          </cell>
          <cell r="AM188" t="str">
            <v>2 SUPERVISOR</v>
          </cell>
          <cell r="AN188" t="str">
            <v>3 CÉDULA DE CIUDADANÍA</v>
          </cell>
          <cell r="AO188">
            <v>29120620</v>
          </cell>
          <cell r="AP188" t="str">
            <v>MARIA JULIANA CERON</v>
          </cell>
          <cell r="AQ188">
            <v>257</v>
          </cell>
          <cell r="AZ188">
            <v>46042</v>
          </cell>
          <cell r="BA188">
            <v>46043</v>
          </cell>
          <cell r="BB188">
            <v>46301</v>
          </cell>
          <cell r="BL188" t="str">
            <v>2026753501900098E</v>
          </cell>
          <cell r="BM188">
            <v>50234933</v>
          </cell>
          <cell r="BN188" t="str">
            <v>ALEX YANIRA PISMAG PORTILLA</v>
          </cell>
          <cell r="BO188" t="str">
            <v xml:space="preserve">https://community.secop.gov.co/Public/Tendering/ContractNoticePhases/View?PPI=CO1.PPI.45035449&amp;isFromPublicArea=True&amp;isModal=False </v>
          </cell>
          <cell r="BP188" t="str">
            <v>VIGENTE</v>
          </cell>
          <cell r="BR188" t="str">
            <v xml:space="preserve">https://community.secop.gov.co/Public/Tendering/ContractDetailView/Index?UniqueIdentifier=CO1.PCCNTR.9005510 </v>
          </cell>
          <cell r="BS188" t="str">
            <v>LIZETH.DIAZ</v>
          </cell>
          <cell r="BT188" t="str">
            <v>@parquesnacionales.gov.co</v>
          </cell>
          <cell r="BU188" t="str">
            <v>lyzdy53@gmail.com</v>
          </cell>
          <cell r="BV188" t="str">
            <v>PROFESIONAL</v>
          </cell>
          <cell r="CB188">
            <v>1954667</v>
          </cell>
          <cell r="CC188">
            <v>5864000</v>
          </cell>
          <cell r="CD188">
            <v>5864000</v>
          </cell>
          <cell r="CE188">
            <v>5864000</v>
          </cell>
          <cell r="CF188">
            <v>5864000</v>
          </cell>
          <cell r="CG188">
            <v>5864000</v>
          </cell>
          <cell r="CH188">
            <v>5864000</v>
          </cell>
          <cell r="CI188">
            <v>5864000</v>
          </cell>
          <cell r="CJ188">
            <v>5864000</v>
          </cell>
          <cell r="CK188">
            <v>1368266</v>
          </cell>
          <cell r="CN188">
            <v>0</v>
          </cell>
        </row>
        <row r="189">
          <cell r="A189" t="str">
            <v>CD-DTPA-187-2026</v>
          </cell>
          <cell r="B189" t="str">
            <v>1 FONAM</v>
          </cell>
          <cell r="C189" t="str">
            <v>CPS-DTPA-187-2026</v>
          </cell>
          <cell r="D189" t="str">
            <v>LUZ ESTER RESTREPO AMARILES</v>
          </cell>
          <cell r="E189">
            <v>46042</v>
          </cell>
          <cell r="F189" t="str">
            <v>DP04-3202010-25-140 - DP04-3202010-25-141 "Prestar servicios de apoyo a la gestión con plena autonomía técnica y administrativa en el PNN Farallones de Cali, para apoyar el proceso de ordenamiento del ecoturismo en atractivos priorizados, mediante el levantamiento y análisis de información, articulación con actores locales, gestión de los puestos de información y apoyo al monitoreo de impactos y seguimiento a prestadores de servicios, en el marco del fortalecimiento del ecoturismo</v>
          </cell>
          <cell r="G189" t="str">
            <v>APOYO A LA GESTIÓN</v>
          </cell>
          <cell r="H189" t="str">
            <v>2 CONTRATACIÓN DIRECTA</v>
          </cell>
          <cell r="I189" t="str">
            <v>14 PRESTACIÓN DE SERVICIOS</v>
          </cell>
          <cell r="J189" t="str">
            <v>N/A</v>
          </cell>
          <cell r="K189">
            <v>80111600</v>
          </cell>
          <cell r="L189">
            <v>1226</v>
          </cell>
          <cell r="M189">
            <v>10126</v>
          </cell>
          <cell r="N189">
            <v>46042</v>
          </cell>
          <cell r="O189">
            <v>2761000</v>
          </cell>
          <cell r="P189">
            <v>30278967</v>
          </cell>
          <cell r="Q189" t="str">
            <v xml:space="preserve">TREINTA MILLONES DOSCIENTOS SETENTA Y OCHO MIL NOVECIENTOS SESENTA Y SIETE </v>
          </cell>
          <cell r="R189" t="str">
            <v>1 PERSONA NATURAL</v>
          </cell>
          <cell r="S189" t="str">
            <v>3 CÉDULA DE CIUDADANÍA</v>
          </cell>
          <cell r="T189">
            <v>24815360</v>
          </cell>
          <cell r="U189">
            <v>2</v>
          </cell>
          <cell r="W189" t="str">
            <v>11 NO SE DILIGENCIA INFORMACIÓN PARA ESTE FORMULARIO EN ESTE PERÍODO DE REPORTE</v>
          </cell>
          <cell r="X189" t="str">
            <v>FEMENINO</v>
          </cell>
          <cell r="Y189" t="str">
            <v>Quindio</v>
          </cell>
          <cell r="Z189" t="str">
            <v>Quimbaya</v>
          </cell>
          <cell r="AA189" t="str">
            <v>LUZ</v>
          </cell>
          <cell r="AB189" t="str">
            <v>ESTER</v>
          </cell>
          <cell r="AC189" t="str">
            <v>RESTREPO</v>
          </cell>
          <cell r="AD189" t="str">
            <v>AMARILES</v>
          </cell>
          <cell r="AE189" t="str">
            <v>NO</v>
          </cell>
          <cell r="AF189" t="str">
            <v>6 NO CONSTITUYÓ GARANTÍAS</v>
          </cell>
          <cell r="AG189" t="str">
            <v>N-A</v>
          </cell>
          <cell r="AH189" t="str">
            <v>N-A</v>
          </cell>
          <cell r="AK189" t="str">
            <v>GLORIA TERESITA SERNA ALZATE</v>
          </cell>
          <cell r="AL189" t="str">
            <v>PNN FARALLONES DE CALI</v>
          </cell>
          <cell r="AM189" t="str">
            <v>2 SUPERVISOR</v>
          </cell>
          <cell r="AN189" t="str">
            <v>3 CÉDULA DE CIUDADANÍA</v>
          </cell>
          <cell r="AO189">
            <v>1017125021</v>
          </cell>
          <cell r="AP189" t="str">
            <v>CAROLINA RIVERA BUILES</v>
          </cell>
          <cell r="AQ189">
            <v>329</v>
          </cell>
          <cell r="AZ189" t="str">
            <v>N/A</v>
          </cell>
          <cell r="BA189">
            <v>46042</v>
          </cell>
          <cell r="BB189">
            <v>46374</v>
          </cell>
          <cell r="BL189" t="str">
            <v>2026753501900099E</v>
          </cell>
          <cell r="BM189">
            <v>30278967</v>
          </cell>
          <cell r="BN189" t="str">
            <v>STEPHANIE ANDREA RODRÍGUEZ VALENCIA</v>
          </cell>
          <cell r="BO189" t="str">
            <v xml:space="preserve">https://community.secop.gov.co/Public/Tendering/ContractNoticePhases/View?PPI=CO1.PPI.45038702&amp;isFromPublicArea=True&amp;isModal=False </v>
          </cell>
          <cell r="BP189" t="str">
            <v>VIGENTE</v>
          </cell>
          <cell r="BR189" t="str">
            <v xml:space="preserve">https://community.secop.gov.co/Public/Tendering/ContractDetailView/Index?UniqueIdentifier=CO1.PCCNTR.9004867 </v>
          </cell>
          <cell r="BS189" t="str">
            <v>LUZ.RESTREPO</v>
          </cell>
          <cell r="BT189" t="str">
            <v>@parquesnacionales.gov.co</v>
          </cell>
          <cell r="BU189" t="str">
            <v>luzesterrestrepo@gmail.com</v>
          </cell>
          <cell r="BV189" t="str">
            <v>TECNICO</v>
          </cell>
          <cell r="CB189">
            <v>1012367</v>
          </cell>
          <cell r="CC189">
            <v>2761000</v>
          </cell>
          <cell r="CD189">
            <v>2761000</v>
          </cell>
          <cell r="CE189">
            <v>2761000</v>
          </cell>
          <cell r="CF189">
            <v>2761000</v>
          </cell>
          <cell r="CG189">
            <v>2761000</v>
          </cell>
          <cell r="CH189">
            <v>2761000</v>
          </cell>
          <cell r="CI189">
            <v>2761000</v>
          </cell>
          <cell r="CJ189">
            <v>2761000</v>
          </cell>
          <cell r="CK189">
            <v>2761000</v>
          </cell>
          <cell r="CL189">
            <v>2761000</v>
          </cell>
          <cell r="CM189">
            <v>1656600</v>
          </cell>
          <cell r="CN189">
            <v>0</v>
          </cell>
        </row>
        <row r="190">
          <cell r="A190" t="str">
            <v>CD-DTPA-188-2026</v>
          </cell>
          <cell r="B190" t="str">
            <v>1 FONAM</v>
          </cell>
          <cell r="C190" t="str">
            <v>CPS-DTPA-188-2026</v>
          </cell>
          <cell r="D190" t="str">
            <v xml:space="preserve">SANDRA MILENA VILLADA HERNANDEZ </v>
          </cell>
          <cell r="E190">
            <v>46042</v>
          </cell>
          <cell r="F190" t="str">
            <v>DP04-3202053-27-152; DP04-3202053-27-153 Prestar servicios de apoyo a la gestion con plena autonomia tecnica y administrativa en el PNN Farallones de Cali en la realizacion de las actividades necesarias para el seguimiento a los Acuerdos suscritos con las familias campesinas que usan o habitan las areas protegidas, con enfasis en los ecosistemas andinos y de paramo, en el marco de la conservacion de la diversidad biologica de las Areas Protegidas del SINAP Nacional</v>
          </cell>
          <cell r="G190" t="str">
            <v>APOYO A LA GESTIÓN</v>
          </cell>
          <cell r="H190" t="str">
            <v>2 CONTRATACIÓN DIRECTA</v>
          </cell>
          <cell r="I190" t="str">
            <v>14 PRESTACIÓN DE SERVICIOS</v>
          </cell>
          <cell r="J190" t="str">
            <v>N/A</v>
          </cell>
          <cell r="K190">
            <v>80111600</v>
          </cell>
          <cell r="L190">
            <v>1226</v>
          </cell>
          <cell r="M190">
            <v>10226</v>
          </cell>
          <cell r="N190">
            <v>46042</v>
          </cell>
          <cell r="O190">
            <v>2761000</v>
          </cell>
          <cell r="P190">
            <v>30278967</v>
          </cell>
          <cell r="Q190" t="str">
            <v xml:space="preserve">TREINTA MILLONES DOSCIENTOS SETENTA Y OCHO MIL NOVECIENTOS SESENTA Y SIETE </v>
          </cell>
          <cell r="R190" t="str">
            <v>1 PERSONA NATURAL</v>
          </cell>
          <cell r="S190" t="str">
            <v>3 CÉDULA DE CIUDADANÍA</v>
          </cell>
          <cell r="T190">
            <v>66913031</v>
          </cell>
          <cell r="U190">
            <v>7</v>
          </cell>
          <cell r="W190" t="str">
            <v>11 NO SE DILIGENCIA INFORMACIÓN PARA ESTE FORMULARIO EN ESTE PERÍODO DE REPORTE</v>
          </cell>
          <cell r="X190" t="str">
            <v>FEMENINO</v>
          </cell>
          <cell r="Y190" t="str">
            <v>Caldas</v>
          </cell>
          <cell r="Z190" t="str">
            <v>Samana</v>
          </cell>
          <cell r="AA190" t="str">
            <v>SANDRA</v>
          </cell>
          <cell r="AB190" t="str">
            <v>MILENA</v>
          </cell>
          <cell r="AC190" t="str">
            <v>VILLADA</v>
          </cell>
          <cell r="AD190" t="str">
            <v>HERNANDEZ</v>
          </cell>
          <cell r="AE190" t="str">
            <v>NO</v>
          </cell>
          <cell r="AF190" t="str">
            <v>6 NO CONSTITUYÓ GARANTÍAS</v>
          </cell>
          <cell r="AG190" t="str">
            <v>N-A</v>
          </cell>
          <cell r="AH190" t="str">
            <v>N-A</v>
          </cell>
          <cell r="AK190" t="str">
            <v>GLORIA TERESITA SERNA ALZATE</v>
          </cell>
          <cell r="AL190" t="str">
            <v>PNN FARALLONES DE CALI</v>
          </cell>
          <cell r="AM190" t="str">
            <v>2 SUPERVISOR</v>
          </cell>
          <cell r="AN190" t="str">
            <v>3 CÉDULA DE CIUDADANÍA</v>
          </cell>
          <cell r="AO190">
            <v>29120620</v>
          </cell>
          <cell r="AP190" t="str">
            <v>MARIA JULIANA CERON</v>
          </cell>
          <cell r="AQ190">
            <v>332</v>
          </cell>
          <cell r="AZ190" t="str">
            <v>N/A</v>
          </cell>
          <cell r="BA190">
            <v>46042</v>
          </cell>
          <cell r="BB190">
            <v>46374</v>
          </cell>
          <cell r="BL190" t="str">
            <v>2026753501900100E</v>
          </cell>
          <cell r="BM190">
            <v>30278967</v>
          </cell>
          <cell r="BN190" t="str">
            <v>KHAREM CARABALI MARULANDA</v>
          </cell>
          <cell r="BO190" t="str">
            <v xml:space="preserve">https://community.secop.gov.co/Public/Tendering/ContractNoticePhases/View?PPI=CO1.PPI.45040543&amp;isFromPublicArea=True&amp;isModal=False </v>
          </cell>
          <cell r="BP190" t="str">
            <v>VIGENTE</v>
          </cell>
          <cell r="BR190" t="str">
            <v xml:space="preserve">https://community.secop.gov.co/Public/Tendering/ContractDetailView/Index?UniqueIdentifier=CO1.PCCNTR.9005347 </v>
          </cell>
          <cell r="BS190" t="str">
            <v>SANDRA.VILLADA</v>
          </cell>
          <cell r="BT190" t="str">
            <v>@parquesnacionales.gov.co</v>
          </cell>
          <cell r="BU190" t="str">
            <v>sandravillada031@gmail.com</v>
          </cell>
          <cell r="BV190" t="str">
            <v>TECNICO</v>
          </cell>
          <cell r="CB190">
            <v>1012367</v>
          </cell>
          <cell r="CC190">
            <v>2761000</v>
          </cell>
          <cell r="CD190">
            <v>2761000</v>
          </cell>
          <cell r="CE190">
            <v>2761000</v>
          </cell>
          <cell r="CF190">
            <v>2761000</v>
          </cell>
          <cell r="CG190">
            <v>2761000</v>
          </cell>
          <cell r="CH190">
            <v>2761000</v>
          </cell>
          <cell r="CI190">
            <v>2761000</v>
          </cell>
          <cell r="CJ190">
            <v>2761000</v>
          </cell>
          <cell r="CK190">
            <v>2761000</v>
          </cell>
          <cell r="CL190">
            <v>2761000</v>
          </cell>
          <cell r="CM190">
            <v>1656600</v>
          </cell>
          <cell r="CN190">
            <v>0</v>
          </cell>
        </row>
        <row r="191">
          <cell r="A191" t="str">
            <v>CD-DTPA-189-2026</v>
          </cell>
          <cell r="B191" t="str">
            <v>1 FONAM</v>
          </cell>
          <cell r="C191" t="str">
            <v>CPS-DTPA-189-2026</v>
          </cell>
          <cell r="D191" t="str">
            <v>ESMERALDA ACOSTA GARCIA</v>
          </cell>
          <cell r="E191">
            <v>46043</v>
          </cell>
          <cell r="F191" t="str">
            <v>DP04-3202032-1-081- DP04-3202032-1-082 Prestar servicios de apoyo a la gestion en el PNN Farallones de Cali, para contribuir al desarrollo de acciones de prevenciion, vigilancia y control orientadas a la reducción de presiones antropicas s en el area protegida, con enfasis en los ecosistemas andinos y de paramo, en el marco de la conservacion de la diversidad biologica de las areass Protegidas del SINAP Nacional.</v>
          </cell>
          <cell r="G191" t="str">
            <v>APOYO A LA GESTIÓN</v>
          </cell>
          <cell r="H191" t="str">
            <v>2 CONTRATACIÓN DIRECTA</v>
          </cell>
          <cell r="I191" t="str">
            <v>14 PRESTACIÓN DE SERVICIOS</v>
          </cell>
          <cell r="J191" t="str">
            <v>N/A</v>
          </cell>
          <cell r="K191">
            <v>80111600</v>
          </cell>
          <cell r="L191">
            <v>1226</v>
          </cell>
          <cell r="M191">
            <v>10726</v>
          </cell>
          <cell r="N191">
            <v>46043</v>
          </cell>
          <cell r="O191">
            <v>2510000</v>
          </cell>
          <cell r="P191">
            <v>27526333</v>
          </cell>
          <cell r="Q191" t="str">
            <v>VEINTISIETE MILLONES QUINIENTOS VEINTISÉIS MIL TRESCIENTOS TREINTA Y TRES</v>
          </cell>
          <cell r="R191" t="str">
            <v>1 PERSONA NATURAL</v>
          </cell>
          <cell r="S191" t="str">
            <v>3 CÉDULA DE CIUDADANÍA</v>
          </cell>
          <cell r="T191">
            <v>1144075179</v>
          </cell>
          <cell r="U191">
            <v>5</v>
          </cell>
          <cell r="W191" t="str">
            <v>11 NO SE DILIGENCIA INFORMACIÓN PARA ESTE FORMULARIO EN ESTE PERÍODO DE REPORTE</v>
          </cell>
          <cell r="X191" t="str">
            <v>FEMENINO</v>
          </cell>
          <cell r="Y191" t="str">
            <v>Valle del Cauca</v>
          </cell>
          <cell r="Z191" t="str">
            <v>Santiago de Cali</v>
          </cell>
          <cell r="AA191" t="str">
            <v>ESMERALDA</v>
          </cell>
          <cell r="AC191" t="str">
            <v>ACOSTA</v>
          </cell>
          <cell r="AD191" t="str">
            <v>GARCÍA</v>
          </cell>
          <cell r="AE191" t="str">
            <v>NO</v>
          </cell>
          <cell r="AF191" t="str">
            <v>6 NO CONSTITUYÓ GARANTÍAS</v>
          </cell>
          <cell r="AG191" t="str">
            <v>N-A</v>
          </cell>
          <cell r="AH191" t="str">
            <v>N-A</v>
          </cell>
          <cell r="AK191" t="str">
            <v>GLORIA TERESITA SERNA ALZATE</v>
          </cell>
          <cell r="AL191" t="str">
            <v>PNN FARALLONES DE CALI</v>
          </cell>
          <cell r="AM191" t="str">
            <v>2 SUPERVISOR</v>
          </cell>
          <cell r="AN191" t="str">
            <v>3 CÉDULA DE CIUDADANÍA</v>
          </cell>
          <cell r="AO191">
            <v>29120620</v>
          </cell>
          <cell r="AP191" t="str">
            <v>MARIA JULIANA CERON</v>
          </cell>
          <cell r="AQ191">
            <v>329</v>
          </cell>
          <cell r="AZ191" t="str">
            <v>N/A</v>
          </cell>
          <cell r="BA191">
            <v>46043</v>
          </cell>
          <cell r="BB191">
            <v>46375</v>
          </cell>
          <cell r="BL191" t="str">
            <v>2026753501900101E</v>
          </cell>
          <cell r="BM191">
            <v>27526333</v>
          </cell>
          <cell r="BN191" t="str">
            <v>MARGARITA E VICTORIA ACOSTA</v>
          </cell>
          <cell r="BO191" t="str">
            <v xml:space="preserve">https://community.secop.gov.co/Public/Tendering/ContractNoticePhases/View?PPI=CO1.PPI.45040543&amp;isFromPublicArea=True&amp;isModal=False </v>
          </cell>
          <cell r="BP191" t="str">
            <v>VIGENTE</v>
          </cell>
          <cell r="BR191" t="str">
            <v xml:space="preserve">https://community.secop.gov.co/Public/Tendering/ContractDetailView/Index?UniqueIdentifier=CO1.PCCNTR.9010219 </v>
          </cell>
          <cell r="BS191" t="str">
            <v>ESMERALDA.ACOSTA</v>
          </cell>
          <cell r="BT191" t="str">
            <v>@parquesnacionales.gov.co</v>
          </cell>
          <cell r="BU191" t="str">
            <v>esmracosgar@gmail.com</v>
          </cell>
          <cell r="BV191" t="str">
            <v>TECNICO</v>
          </cell>
          <cell r="CB191">
            <v>836667</v>
          </cell>
          <cell r="CC191">
            <v>2510000</v>
          </cell>
          <cell r="CD191">
            <v>2510000</v>
          </cell>
          <cell r="CE191">
            <v>2510000</v>
          </cell>
          <cell r="CF191">
            <v>2510000</v>
          </cell>
          <cell r="CG191">
            <v>2510000</v>
          </cell>
          <cell r="CH191">
            <v>2510000</v>
          </cell>
          <cell r="CI191">
            <v>2510000</v>
          </cell>
          <cell r="CJ191">
            <v>2510000</v>
          </cell>
          <cell r="CK191">
            <v>2510000</v>
          </cell>
          <cell r="CL191">
            <v>2510000</v>
          </cell>
          <cell r="CM191">
            <v>1589666</v>
          </cell>
          <cell r="CN191">
            <v>0</v>
          </cell>
        </row>
        <row r="192">
          <cell r="A192" t="str">
            <v>CD-DTPA-190-2026</v>
          </cell>
          <cell r="B192" t="str">
            <v>1 FONAM</v>
          </cell>
          <cell r="C192" t="str">
            <v>CPS-DTPA-190-2026</v>
          </cell>
          <cell r="D192" t="str">
            <v>ALICIA PALACIOS CUERO</v>
          </cell>
          <cell r="E192">
            <v>46043</v>
          </cell>
          <cell r="F192" t="str">
            <v>DP05-3202010-25-015 Prestar servicios de apoyo a la gestión con plena autonomía técnica y administrativa en el PNN Gorgona para el desarrollo de las acciones técnicas derivadas de plan de ordenamiento ecoturístico del área protegida en el marco de la conservación de la diversidad biológica de las áreas protegidas del SINAP nacional</v>
          </cell>
          <cell r="G192" t="str">
            <v>APOYO A LA GESTIÓN</v>
          </cell>
          <cell r="H192" t="str">
            <v>2 CONTRATACIÓN DIRECTA</v>
          </cell>
          <cell r="I192" t="str">
            <v>14 PRESTACIÓN DE SERVICIOS</v>
          </cell>
          <cell r="J192" t="str">
            <v>N/A</v>
          </cell>
          <cell r="K192">
            <v>80111600</v>
          </cell>
          <cell r="L192">
            <v>626</v>
          </cell>
          <cell r="M192">
            <v>10326</v>
          </cell>
          <cell r="N192">
            <v>46043</v>
          </cell>
          <cell r="O192">
            <v>3324000</v>
          </cell>
          <cell r="P192">
            <v>37672000</v>
          </cell>
          <cell r="Q192" t="str">
            <v>TREINTA Y SIETE MILLONES SEISCIENTOS SETENTA Y DOS MIL</v>
          </cell>
          <cell r="R192" t="str">
            <v>1 PERSONA NATURAL</v>
          </cell>
          <cell r="S192" t="str">
            <v>3 CÉDULA DE CIUDADANÍA</v>
          </cell>
          <cell r="T192">
            <v>34678158</v>
          </cell>
          <cell r="U192">
            <v>9</v>
          </cell>
          <cell r="W192" t="str">
            <v>11 NO SE DILIGENCIA INFORMACIÓN PARA ESTE FORMULARIO EN ESTE PERÍODO DE REPORTE</v>
          </cell>
          <cell r="X192" t="str">
            <v>FEMENINO</v>
          </cell>
          <cell r="Y192" t="str">
            <v>Cauca</v>
          </cell>
          <cell r="Z192" t="str">
            <v>Guapi</v>
          </cell>
          <cell r="AA192" t="str">
            <v>ALICIA</v>
          </cell>
          <cell r="AC192" t="str">
            <v>PALACIOS</v>
          </cell>
          <cell r="AD192" t="str">
            <v>CUERO</v>
          </cell>
          <cell r="AE192" t="str">
            <v>NO</v>
          </cell>
          <cell r="AF192" t="str">
            <v>6 NO CONSTITUYÓ GARANTÍAS</v>
          </cell>
          <cell r="AG192" t="str">
            <v>N-A</v>
          </cell>
          <cell r="AH192" t="str">
            <v>N-A</v>
          </cell>
          <cell r="AK192" t="str">
            <v>GLORIA TERESITA SERNA ALZATE</v>
          </cell>
          <cell r="AL192" t="str">
            <v>PNN GORGONA</v>
          </cell>
          <cell r="AM192" t="str">
            <v>2 SUPERVISOR</v>
          </cell>
          <cell r="AN192" t="str">
            <v>3 CÉDULA DE CIUDADANÍA</v>
          </cell>
          <cell r="AO192">
            <v>6499218</v>
          </cell>
          <cell r="AP192" t="str">
            <v>ANDRES MAURICIO ROJAS CAÑAS</v>
          </cell>
          <cell r="AQ192">
            <v>340</v>
          </cell>
          <cell r="AZ192" t="str">
            <v>N/A</v>
          </cell>
          <cell r="BA192">
            <v>46043</v>
          </cell>
          <cell r="BB192">
            <v>46386</v>
          </cell>
          <cell r="BL192" t="str">
            <v>2026753501900102E</v>
          </cell>
          <cell r="BM192">
            <v>37672000</v>
          </cell>
          <cell r="BN192" t="str">
            <v>DIANA PATRICIA GUERRERO</v>
          </cell>
          <cell r="BO192" t="str">
            <v xml:space="preserve">https://community.secop.gov.co/Public/Tendering/ContractNoticePhases/View?PPI=CO1.PPI.45057055&amp;isFromPublicArea=True&amp;isModal=False </v>
          </cell>
          <cell r="BP192" t="str">
            <v>VIGENTE</v>
          </cell>
          <cell r="BR192" t="str">
            <v xml:space="preserve">https://community.secop.gov.co/Public/Tendering/ContractDetailView/Index?UniqueIdentifier=CO1.PCCNTR.9028522 </v>
          </cell>
          <cell r="BS192" t="str">
            <v>ALICIA.PALACIOS</v>
          </cell>
          <cell r="BT192" t="str">
            <v>@parquesnacionales.gov.co</v>
          </cell>
          <cell r="BU192" t="str">
            <v>alyspalacioscuero@gmail.com</v>
          </cell>
          <cell r="BV192" t="str">
            <v>TECNOLOGO</v>
          </cell>
          <cell r="CB192">
            <v>1108000</v>
          </cell>
          <cell r="CC192">
            <v>3324000</v>
          </cell>
          <cell r="CD192">
            <v>3324000</v>
          </cell>
          <cell r="CE192">
            <v>3324000</v>
          </cell>
          <cell r="CF192">
            <v>3324000</v>
          </cell>
          <cell r="CG192">
            <v>3324000</v>
          </cell>
          <cell r="CH192">
            <v>3324000</v>
          </cell>
          <cell r="CI192">
            <v>3324000</v>
          </cell>
          <cell r="CJ192">
            <v>3324000</v>
          </cell>
          <cell r="CK192">
            <v>3324000</v>
          </cell>
          <cell r="CL192">
            <v>3324000</v>
          </cell>
          <cell r="CM192">
            <v>3324000</v>
          </cell>
          <cell r="CN192">
            <v>0</v>
          </cell>
        </row>
        <row r="193">
          <cell r="A193" t="str">
            <v>CD-DTPA-191-2026</v>
          </cell>
          <cell r="B193" t="str">
            <v>1 FONAM</v>
          </cell>
          <cell r="C193" t="str">
            <v>CPS-DTPA-191-2026</v>
          </cell>
          <cell r="D193" t="str">
            <v>ALVARO LIBREROS PATIÑO</v>
          </cell>
          <cell r="E193">
            <v>46043</v>
          </cell>
          <cell r="F193" t="str">
            <v>DP04-3202032-1-035-DP04-3202032-1-036- Prestar servicios profesionales con plena autonomia tecnica y administrativa en el PNN Farallones de Cali, para desarrollar procesos de gestiion, análisis y generación de informacion geogrfafica , que contribuyan a la toma de decisiones y cumplimiento de las estrategias del area protegida, con enfasis en los ecosistemas andinos y de paramo en el marco de la conservación de la diversidad biológica de las Áreas Protegidas del SINAP Nacional.</v>
          </cell>
          <cell r="G193" t="str">
            <v>PROFESIONAL</v>
          </cell>
          <cell r="H193" t="str">
            <v>2 CONTRATACIÓN DIRECTA</v>
          </cell>
          <cell r="I193" t="str">
            <v>14 PRESTACIÓN DE SERVICIOS</v>
          </cell>
          <cell r="J193" t="str">
            <v>N/A</v>
          </cell>
          <cell r="K193">
            <v>80111600</v>
          </cell>
          <cell r="L193">
            <v>1226</v>
          </cell>
          <cell r="M193">
            <v>11126</v>
          </cell>
          <cell r="N193">
            <v>46043</v>
          </cell>
          <cell r="O193">
            <v>4760000</v>
          </cell>
          <cell r="P193">
            <v>52201333</v>
          </cell>
          <cell r="Q193" t="str">
            <v>CINCUENTA Y DOS MILLONES DOSCIENTOS UN MIL TRESCIENTOS TREINTA Y TRES</v>
          </cell>
          <cell r="R193" t="str">
            <v>1 PERSONA NATURAL</v>
          </cell>
          <cell r="S193" t="str">
            <v>3 CÉDULA DE CIUDADANÍA</v>
          </cell>
          <cell r="T193">
            <v>94228832</v>
          </cell>
          <cell r="U193">
            <v>3</v>
          </cell>
          <cell r="W193" t="str">
            <v>11 NO SE DILIGENCIA INFORMACIÓN PARA ESTE FORMULARIO EN ESTE PERÍODO DE REPORTE</v>
          </cell>
          <cell r="X193" t="str">
            <v>MASCULINO</v>
          </cell>
          <cell r="Y193" t="str">
            <v>Valle del Cauca</v>
          </cell>
          <cell r="Z193" t="str">
            <v>Zarzal</v>
          </cell>
          <cell r="AA193" t="str">
            <v>ALVARO</v>
          </cell>
          <cell r="AC193" t="str">
            <v>LIBREROS</v>
          </cell>
          <cell r="AD193" t="str">
            <v>PATIÑO</v>
          </cell>
          <cell r="AE193" t="str">
            <v>SI</v>
          </cell>
          <cell r="AF193" t="str">
            <v>1 PÓLIZA</v>
          </cell>
          <cell r="AG193" t="str">
            <v>12 SEGUROS DEL ESTADO</v>
          </cell>
          <cell r="AH193" t="str">
            <v>2 CUMPLIMIENTO</v>
          </cell>
          <cell r="AI193">
            <v>46043</v>
          </cell>
          <cell r="AJ193" t="str">
            <v>45-46-101035402</v>
          </cell>
          <cell r="AK193" t="str">
            <v>GLORIA TERESITA SERNA ALZATE</v>
          </cell>
          <cell r="AL193" t="str">
            <v>PNN FARALLONES DE CALI</v>
          </cell>
          <cell r="AM193" t="str">
            <v>2 SUPERVISOR</v>
          </cell>
          <cell r="AN193" t="str">
            <v>3 CÉDULA DE CIUDADANÍA</v>
          </cell>
          <cell r="AO193">
            <v>1017125021</v>
          </cell>
          <cell r="AP193" t="str">
            <v>CAROLINA RIVERA BUILES</v>
          </cell>
          <cell r="AQ193">
            <v>329</v>
          </cell>
          <cell r="AZ193">
            <v>46043</v>
          </cell>
          <cell r="BA193">
            <v>46043</v>
          </cell>
          <cell r="BB193">
            <v>46375</v>
          </cell>
          <cell r="BL193" t="str">
            <v>2026753501900103E</v>
          </cell>
          <cell r="BM193">
            <v>52201333</v>
          </cell>
          <cell r="BN193" t="str">
            <v>MARGARITA E VICTORIA ACOSTA</v>
          </cell>
          <cell r="BO193" t="str">
            <v xml:space="preserve">https://community.secop.gov.co/Public/Tendering/ContractNoticePhases/View?PPI=CO1.PPI.45060521&amp;isFromPublicArea=True&amp;isModal=False </v>
          </cell>
          <cell r="BP193" t="str">
            <v>VIGENTE</v>
          </cell>
          <cell r="BR193" t="str">
            <v xml:space="preserve">https://community.secop.gov.co/Public/Tendering/ContractDetailView/Index?UniqueIdentifier=CO1.PCCNTR.9028888 </v>
          </cell>
          <cell r="BS193" t="str">
            <v>ALVARO.LIBREROS</v>
          </cell>
          <cell r="BT193" t="str">
            <v>@parquesnacionales.gov.co</v>
          </cell>
          <cell r="BU193" t="str">
            <v>sig.farallones@parquesnacionales.gov.co</v>
          </cell>
          <cell r="BV193" t="str">
            <v>PROFESIONAL</v>
          </cell>
          <cell r="CB193">
            <v>1586667</v>
          </cell>
          <cell r="CC193">
            <v>4760000</v>
          </cell>
          <cell r="CD193">
            <v>4760000</v>
          </cell>
          <cell r="CE193">
            <v>4760000</v>
          </cell>
          <cell r="CF193">
            <v>4760000</v>
          </cell>
          <cell r="CG193">
            <v>4760000</v>
          </cell>
          <cell r="CH193">
            <v>4760000</v>
          </cell>
          <cell r="CI193">
            <v>4760000</v>
          </cell>
          <cell r="CJ193">
            <v>4760000</v>
          </cell>
          <cell r="CK193">
            <v>4760000</v>
          </cell>
          <cell r="CL193">
            <v>4760000</v>
          </cell>
          <cell r="CM193">
            <v>3014666</v>
          </cell>
          <cell r="CN193">
            <v>0</v>
          </cell>
        </row>
        <row r="194">
          <cell r="A194" t="str">
            <v>CD-DTPA-192-2026</v>
          </cell>
          <cell r="B194" t="str">
            <v>1 FONAM</v>
          </cell>
          <cell r="C194" t="str">
            <v>CPS-DTPA-192-2026</v>
          </cell>
          <cell r="D194" t="str">
            <v>JENNIFER ESPAÑA ENDO</v>
          </cell>
          <cell r="E194">
            <v>46043</v>
          </cell>
          <cell r="F194" t="str">
            <v>DP04-3202052-8-166-DP04-3202052-8-167. Prestar servicios profesionales con plena autonomía técnica y administrativa en el PNN Farallones de Cali, para desarrollar la actualización de los instrumentos de planeación del área protegida, específicamente en los procesos asociados al Plan de Manejo, con énfasis en los ecosistemas andinos y de páramo, en el marco de la conservación de la diversidad biológica de las Áreas Protegidas del SINAP Nacional</v>
          </cell>
          <cell r="G194" t="str">
            <v>PROFESIONAL</v>
          </cell>
          <cell r="H194" t="str">
            <v>2 CONTRATACIÓN DIRECTA</v>
          </cell>
          <cell r="I194" t="str">
            <v>14 PRESTACIÓN DE SERVICIOS</v>
          </cell>
          <cell r="J194" t="str">
            <v>N/A</v>
          </cell>
          <cell r="K194">
            <v>80111600</v>
          </cell>
          <cell r="L194">
            <v>1226</v>
          </cell>
          <cell r="M194">
            <v>10526</v>
          </cell>
          <cell r="N194">
            <v>46043</v>
          </cell>
          <cell r="O194">
            <v>6539000</v>
          </cell>
          <cell r="P194">
            <v>71711033</v>
          </cell>
          <cell r="Q194" t="str">
            <v>SETENTA Y UN MILLONES SETECIENTOS ONCE MIL TREINTA Y TRES</v>
          </cell>
          <cell r="R194" t="str">
            <v>1 PERSONA NATURAL</v>
          </cell>
          <cell r="S194" t="str">
            <v>3 CÉDULA DE CIUDADANÍA</v>
          </cell>
          <cell r="T194">
            <v>1075259697</v>
          </cell>
          <cell r="U194">
            <v>1</v>
          </cell>
          <cell r="W194" t="str">
            <v>11 NO SE DILIGENCIA INFORMACIÓN PARA ESTE FORMULARIO EN ESTE PERÍODO DE REPORTE</v>
          </cell>
          <cell r="X194" t="str">
            <v>FEMENINO</v>
          </cell>
          <cell r="Y194" t="str">
            <v>Huila</v>
          </cell>
          <cell r="Z194" t="str">
            <v>Neiva</v>
          </cell>
          <cell r="AA194" t="str">
            <v>JENNIFER</v>
          </cell>
          <cell r="AC194" t="str">
            <v>ESPAÑA</v>
          </cell>
          <cell r="AD194" t="str">
            <v>ENDO</v>
          </cell>
          <cell r="AE194" t="str">
            <v>SI</v>
          </cell>
          <cell r="AF194" t="str">
            <v>1 PÓLIZA</v>
          </cell>
          <cell r="AG194" t="str">
            <v>12 SEGUROS DEL ESTADO</v>
          </cell>
          <cell r="AH194" t="str">
            <v>2 CUMPLIMIENTO</v>
          </cell>
          <cell r="AI194">
            <v>46043</v>
          </cell>
          <cell r="AJ194" t="str">
            <v>45-46-101035412</v>
          </cell>
          <cell r="AK194" t="str">
            <v>GLORIA TERESITA SERNA ALZATE</v>
          </cell>
          <cell r="AL194" t="str">
            <v>PNN FARALLONES DE CALI</v>
          </cell>
          <cell r="AM194" t="str">
            <v>2 SUPERVISOR</v>
          </cell>
          <cell r="AN194" t="str">
            <v>3 CÉDULA DE CIUDADANÍA</v>
          </cell>
          <cell r="AO194">
            <v>1017125021</v>
          </cell>
          <cell r="AP194" t="str">
            <v>CAROLINA RIVERA BUILES</v>
          </cell>
          <cell r="AQ194">
            <v>329</v>
          </cell>
          <cell r="AZ194">
            <v>46043</v>
          </cell>
          <cell r="BA194">
            <v>46043</v>
          </cell>
          <cell r="BB194">
            <v>46375</v>
          </cell>
          <cell r="BL194" t="str">
            <v>2026753501900104E</v>
          </cell>
          <cell r="BM194">
            <v>71711033</v>
          </cell>
          <cell r="BN194" t="str">
            <v>ALEX YANIRA PISMAG PORTILLA</v>
          </cell>
          <cell r="BO194" t="str">
            <v xml:space="preserve">https://community.secop.gov.co/Public/Tendering/ContractNoticePhases/View?PPI=CO1.PPI.45064489&amp;isFromPublicArea=True&amp;isModal=False </v>
          </cell>
          <cell r="BP194" t="str">
            <v>VIGENTE</v>
          </cell>
          <cell r="BR194" t="str">
            <v xml:space="preserve">https://community.secop.gov.co/Public/Tendering/ContractDetailView/Index?UniqueIdentifier=CO1.PCCNTR.9032834 </v>
          </cell>
          <cell r="BS194" t="str">
            <v>JENNIFER.ESPANA</v>
          </cell>
          <cell r="BT194" t="str">
            <v>@parquesnacionales.gov.co</v>
          </cell>
          <cell r="BU194" t="str">
            <v>pm.farallones@parquesnacionales.gov.co</v>
          </cell>
          <cell r="BV194" t="str">
            <v>PROFESIONAL</v>
          </cell>
          <cell r="CB194">
            <v>2179667</v>
          </cell>
          <cell r="CC194">
            <v>6539000</v>
          </cell>
          <cell r="CD194">
            <v>6539000</v>
          </cell>
          <cell r="CE194">
            <v>6539000</v>
          </cell>
          <cell r="CF194">
            <v>6539000</v>
          </cell>
          <cell r="CG194">
            <v>6539000</v>
          </cell>
          <cell r="CH194">
            <v>6539000</v>
          </cell>
          <cell r="CI194">
            <v>6539000</v>
          </cell>
          <cell r="CJ194">
            <v>6539000</v>
          </cell>
          <cell r="CK194">
            <v>6539000</v>
          </cell>
          <cell r="CL194">
            <v>6539000</v>
          </cell>
          <cell r="CM194">
            <v>4141366</v>
          </cell>
          <cell r="CN194">
            <v>0</v>
          </cell>
        </row>
        <row r="195">
          <cell r="A195" t="str">
            <v>CD-DTPA-193-2026</v>
          </cell>
          <cell r="B195" t="str">
            <v>1 FONAM</v>
          </cell>
          <cell r="C195" t="str">
            <v>CPS-DTPA-193-2026</v>
          </cell>
          <cell r="D195" t="str">
            <v>CESAR AUGUSTO RUEDA CORRAL</v>
          </cell>
          <cell r="E195">
            <v>46043</v>
          </cell>
          <cell r="F195" t="str">
            <v>DP04-3202032-1-075-DP04-3202032-1-076.Prestar servicios de apoyo a la gestión en el PNN Farallones de Cali, para contribuir al desarrollo de acciones de prevención, vigilancia y control orientadas a la reducción de presiones antrópicas en el área protegida, con énfasis en los ecosistemas andinos y de páramo, en el marco de la conservación de la diversidad biológica de las Áreas Protegidas del SINAP Nacional</v>
          </cell>
          <cell r="G195" t="str">
            <v>APOYO A LA GESTIÓN</v>
          </cell>
          <cell r="H195" t="str">
            <v>2 CONTRATACIÓN DIRECTA</v>
          </cell>
          <cell r="I195" t="str">
            <v>14 PRESTACIÓN DE SERVICIOS</v>
          </cell>
          <cell r="J195" t="str">
            <v>N/A</v>
          </cell>
          <cell r="K195">
            <v>80111600</v>
          </cell>
          <cell r="L195">
            <v>1226</v>
          </cell>
          <cell r="M195">
            <v>10626</v>
          </cell>
          <cell r="N195">
            <v>46043</v>
          </cell>
          <cell r="O195">
            <v>2761000</v>
          </cell>
          <cell r="P195">
            <v>30278967</v>
          </cell>
          <cell r="Q195" t="str">
            <v xml:space="preserve">TREINTA MILLONES DOSCIENTOS SETENTA Y OCHO MIL NOVECIENTOS SESENTA Y SIETE </v>
          </cell>
          <cell r="R195" t="str">
            <v>1 PERSONA NATURAL</v>
          </cell>
          <cell r="S195" t="str">
            <v>3 CÉDULA DE CIUDADANÍA</v>
          </cell>
          <cell r="T195">
            <v>16798438</v>
          </cell>
          <cell r="W195" t="str">
            <v>11 NO SE DILIGENCIA INFORMACIÓN PARA ESTE FORMULARIO EN ESTE PERÍODO DE REPORTE</v>
          </cell>
          <cell r="X195" t="str">
            <v>MASCULINO</v>
          </cell>
          <cell r="Y195" t="str">
            <v>Valle del Cauca</v>
          </cell>
          <cell r="Z195" t="str">
            <v>Santiago de Cali</v>
          </cell>
          <cell r="AA195" t="str">
            <v>CESAR</v>
          </cell>
          <cell r="AB195" t="str">
            <v>AUGUSTO</v>
          </cell>
          <cell r="AC195" t="str">
            <v>RUEDA</v>
          </cell>
          <cell r="AD195" t="str">
            <v>CORRAL</v>
          </cell>
          <cell r="AE195" t="str">
            <v>NO</v>
          </cell>
          <cell r="AF195" t="str">
            <v>6 NO CONSTITUYÓ GARANTÍAS</v>
          </cell>
          <cell r="AG195" t="str">
            <v>N-A</v>
          </cell>
          <cell r="AH195" t="str">
            <v>N-A</v>
          </cell>
          <cell r="AK195" t="str">
            <v>GLORIA TERESITA SERNA ALZATE</v>
          </cell>
          <cell r="AL195" t="str">
            <v>PNN FARALLONES DE CALI</v>
          </cell>
          <cell r="AM195" t="str">
            <v>2 SUPERVISOR</v>
          </cell>
          <cell r="AN195" t="str">
            <v>3 CÉDULA DE CIUDADANÍA</v>
          </cell>
          <cell r="AO195">
            <v>1082775671</v>
          </cell>
          <cell r="AP195" t="str">
            <v>JUAN MANUEL GUZMÁN LÓPEZ</v>
          </cell>
          <cell r="AQ195">
            <v>329</v>
          </cell>
          <cell r="AZ195" t="str">
            <v>N/A</v>
          </cell>
          <cell r="BA195">
            <v>46043</v>
          </cell>
          <cell r="BB195">
            <v>46375</v>
          </cell>
          <cell r="BL195" t="str">
            <v>2026753501900105E</v>
          </cell>
          <cell r="BM195">
            <v>30278967</v>
          </cell>
          <cell r="BN195" t="str">
            <v>ALEX YANIRA PISMAG PORTILLA</v>
          </cell>
          <cell r="BO195" t="str">
            <v xml:space="preserve">https://community.secop.gov.co/Public/Tendering/ContractNoticePhases/View?PPI=CO1.PPI.45092177&amp;isFromPublicArea=True&amp;isModal=False </v>
          </cell>
          <cell r="BP195" t="str">
            <v>VIGENTE</v>
          </cell>
          <cell r="BR195" t="str">
            <v>https://community.secop.gov.co/Public/Tendering/ContractDetailView/Index?UniqueIdentifier=CO1.PCCNTR.9033454</v>
          </cell>
          <cell r="BS195" t="str">
            <v>CESAR.RUEDA</v>
          </cell>
          <cell r="BT195" t="str">
            <v>@parquesnacionales.gov.co</v>
          </cell>
          <cell r="BU195" t="str">
            <v>infocriteryhum@gmail.com</v>
          </cell>
          <cell r="BV195" t="str">
            <v>TECNICO</v>
          </cell>
          <cell r="CB195">
            <v>920333</v>
          </cell>
          <cell r="CC195">
            <v>2761000</v>
          </cell>
          <cell r="CD195">
            <v>2761000</v>
          </cell>
          <cell r="CE195">
            <v>2761000</v>
          </cell>
          <cell r="CF195">
            <v>2761000</v>
          </cell>
          <cell r="CG195">
            <v>2761000</v>
          </cell>
          <cell r="CH195">
            <v>2761000</v>
          </cell>
          <cell r="CI195">
            <v>2761000</v>
          </cell>
          <cell r="CJ195">
            <v>2761000</v>
          </cell>
          <cell r="CK195">
            <v>2761000</v>
          </cell>
          <cell r="CL195">
            <v>2761000</v>
          </cell>
          <cell r="CM195">
            <v>1748634</v>
          </cell>
          <cell r="CN195">
            <v>0</v>
          </cell>
        </row>
        <row r="196">
          <cell r="A196" t="str">
            <v>CD-DTPA-194-2026</v>
          </cell>
          <cell r="B196" t="str">
            <v>1 FONAM</v>
          </cell>
          <cell r="C196" t="str">
            <v>CPS-DTPA-194-2026</v>
          </cell>
          <cell r="D196" t="str">
            <v>JOHN ALEXANDER ACOSTA GUAZA</v>
          </cell>
          <cell r="E196">
            <v>46043</v>
          </cell>
          <cell r="F196" t="str">
            <v>DP04-3202032-1-043 DP04-3202032-1-044 Prestar servicios profesionales con plena autonomía técnica y administrativa, desde el componente jurídico, para el ejercicio de la autoridad ambiental y la atención de los asuntos legales asociados a las acciones de prevención, vigilancia y control del Parque Nacional Natural Farallones de Cali con énfasis en los ecosistemas andinos y de páramo, en el marco de la conservación de la diversidad biológica de las Áreas Protegidas del SINAP Nacional.</v>
          </cell>
          <cell r="G196" t="str">
            <v>APOYO A LA GESTIÓN</v>
          </cell>
          <cell r="H196" t="str">
            <v>2 CONTRATACIÓN DIRECTA</v>
          </cell>
          <cell r="I196" t="str">
            <v>14 PRESTACIÓN DE SERVICIOS</v>
          </cell>
          <cell r="J196" t="str">
            <v>N/A</v>
          </cell>
          <cell r="K196">
            <v>80111600</v>
          </cell>
          <cell r="L196">
            <v>1226</v>
          </cell>
          <cell r="M196">
            <v>10926</v>
          </cell>
          <cell r="N196">
            <v>46043</v>
          </cell>
          <cell r="O196">
            <v>5864000</v>
          </cell>
          <cell r="P196">
            <v>64504000</v>
          </cell>
          <cell r="Q196" t="str">
            <v>SESENTA Y CUATRO MILLONES QUINIENTOS CUATRO MIL</v>
          </cell>
          <cell r="R196" t="str">
            <v>1 PERSONA NATURAL</v>
          </cell>
          <cell r="S196" t="str">
            <v>3 CÉDULA DE CIUDADANÍA</v>
          </cell>
          <cell r="T196">
            <v>1144189241</v>
          </cell>
          <cell r="U196">
            <v>4</v>
          </cell>
          <cell r="W196" t="str">
            <v>11 NO SE DILIGENCIA INFORMACIÓN PARA ESTE FORMULARIO EN ESTE PERÍODO DE REPORTE</v>
          </cell>
          <cell r="X196" t="str">
            <v>MASCULINO</v>
          </cell>
          <cell r="Y196" t="str">
            <v>Valle del Cauca</v>
          </cell>
          <cell r="Z196" t="str">
            <v>Santiago de Cali</v>
          </cell>
          <cell r="AA196" t="str">
            <v>JOHN</v>
          </cell>
          <cell r="AB196" t="str">
            <v>ALEXANDER</v>
          </cell>
          <cell r="AC196" t="str">
            <v>ACOSTA</v>
          </cell>
          <cell r="AD196" t="str">
            <v>HUAZA</v>
          </cell>
          <cell r="AE196" t="str">
            <v>SI</v>
          </cell>
          <cell r="AF196" t="str">
            <v>1 PÓLIZA</v>
          </cell>
          <cell r="AG196" t="str">
            <v>12 SEGUROS DEL ESTADO</v>
          </cell>
          <cell r="AH196" t="str">
            <v>2 CUMPLIMIENTO</v>
          </cell>
          <cell r="AI196">
            <v>46043</v>
          </cell>
          <cell r="AJ196" t="str">
            <v>45-46-101035425</v>
          </cell>
          <cell r="AK196" t="str">
            <v>GLORIA TERESITA SERNA ALZATE</v>
          </cell>
          <cell r="AL196" t="str">
            <v>PNN FARALLONES DE CALI</v>
          </cell>
          <cell r="AM196" t="str">
            <v>2 SUPERVISOR</v>
          </cell>
          <cell r="AN196" t="str">
            <v>3 CÉDULA DE CIUDADANÍA</v>
          </cell>
          <cell r="AO196">
            <v>25292225</v>
          </cell>
          <cell r="AP196" t="str">
            <v>CAROL JOHANNA ORTEGA SANCHEZ</v>
          </cell>
          <cell r="AQ196">
            <v>330</v>
          </cell>
          <cell r="AZ196">
            <v>46043</v>
          </cell>
          <cell r="BA196">
            <v>46043</v>
          </cell>
          <cell r="BB196">
            <v>46376</v>
          </cell>
          <cell r="BL196" t="str">
            <v>2026753501900106E</v>
          </cell>
          <cell r="BM196">
            <v>64504000</v>
          </cell>
          <cell r="BN196" t="str">
            <v>WENDY ISABEL DAVID</v>
          </cell>
          <cell r="BO196" t="str">
            <v xml:space="preserve">https://community.secop.gov.co/Public/Tendering/ContractNoticePhases/View?PPI=CO1.PPI.45095107&amp;isFromPublicArea=True&amp;isModal=False </v>
          </cell>
          <cell r="BP196" t="str">
            <v>VIGENTE</v>
          </cell>
          <cell r="BR196" t="str">
            <v xml:space="preserve">https://community.secop.gov.co/Public/Tendering/ContractDetailView/Index?UniqueIdentifier=CO1.PCCNTR.9030896 </v>
          </cell>
          <cell r="BS196" t="str">
            <v>JOHN.ACOSTA</v>
          </cell>
          <cell r="BT196" t="str">
            <v>@parquesnacionales.gov.co</v>
          </cell>
          <cell r="BU196" t="str">
            <v>jhonacosta2709@hotmail.com</v>
          </cell>
          <cell r="BV196" t="str">
            <v>PROFESIONAL</v>
          </cell>
          <cell r="CB196">
            <v>1954667</v>
          </cell>
          <cell r="CC196">
            <v>5864000</v>
          </cell>
          <cell r="CD196">
            <v>5864000</v>
          </cell>
          <cell r="CE196">
            <v>5864000</v>
          </cell>
          <cell r="CF196">
            <v>5864000</v>
          </cell>
          <cell r="CG196">
            <v>5864000</v>
          </cell>
          <cell r="CH196">
            <v>5864000</v>
          </cell>
          <cell r="CI196">
            <v>5864000</v>
          </cell>
          <cell r="CJ196">
            <v>5864000</v>
          </cell>
          <cell r="CK196">
            <v>5864000</v>
          </cell>
          <cell r="CL196">
            <v>5864000</v>
          </cell>
          <cell r="CM196">
            <v>3909333</v>
          </cell>
          <cell r="CN196">
            <v>0</v>
          </cell>
        </row>
        <row r="197">
          <cell r="A197" t="str">
            <v>CD-DTPA-195-2026</v>
          </cell>
          <cell r="B197" t="str">
            <v>1 FONAM</v>
          </cell>
          <cell r="C197" t="str">
            <v>CPS-DTPA-195-2026</v>
          </cell>
          <cell r="D197" t="str">
            <v>HERNAN MONTOYA FIGUEROA</v>
          </cell>
          <cell r="E197">
            <v>46043</v>
          </cell>
          <cell r="F197" t="str">
            <v>DP04-3202032-1-063 DP04-320203-1-064 Prestar servicios de apoyo a la gestión con autonomía técnica y administrativa en el PNN Farallones de Cali, para contribuir al desarrollo de acciones de prevención, vigilancia y control, asi como el acompañamiento en actividades de mitigación del riesgo para el cumplimiento de las estrategias del área protegida, con énfasis en los ecosistemas andinos y de páramo, en el marco de la conservación de la diversidad biológica de las Áreas Protegidas del SINAP</v>
          </cell>
          <cell r="G197" t="str">
            <v>APOYO A LA GESTIÓN</v>
          </cell>
          <cell r="H197" t="str">
            <v>2 CONTRATACIÓN DIRECTA</v>
          </cell>
          <cell r="I197" t="str">
            <v>14 PRESTACIÓN DE SERVICIOS</v>
          </cell>
          <cell r="J197" t="str">
            <v>N/A</v>
          </cell>
          <cell r="K197">
            <v>80111600</v>
          </cell>
          <cell r="L197">
            <v>1226</v>
          </cell>
          <cell r="M197">
            <v>11026</v>
          </cell>
          <cell r="N197">
            <v>46043</v>
          </cell>
          <cell r="O197">
            <v>3037000</v>
          </cell>
          <cell r="P197">
            <v>33305767</v>
          </cell>
          <cell r="Q197" t="str">
            <v>TREINTA Y TRES MILLONES TRESCIENTOS CINCO MIL SETECIENTOS SESENTA Y SIETE</v>
          </cell>
          <cell r="R197" t="str">
            <v>1 PERSONA NATURAL</v>
          </cell>
          <cell r="S197" t="str">
            <v>3 CÉDULA DE CIUDADANÍA</v>
          </cell>
          <cell r="T197">
            <v>16822897</v>
          </cell>
          <cell r="U197">
            <v>5</v>
          </cell>
          <cell r="W197" t="str">
            <v>11 NO SE DILIGENCIA INFORMACIÓN PARA ESTE FORMULARIO EN ESTE PERÍODO DE REPORTE</v>
          </cell>
          <cell r="X197" t="str">
            <v>MASCULINO</v>
          </cell>
          <cell r="Y197" t="str">
            <v>Valle del Cauca</v>
          </cell>
          <cell r="Z197" t="str">
            <v>Santiago de Cali</v>
          </cell>
          <cell r="AA197" t="str">
            <v>HERNAN</v>
          </cell>
          <cell r="AC197" t="str">
            <v>MONTOYA</v>
          </cell>
          <cell r="AD197" t="str">
            <v>FIGUEROA</v>
          </cell>
          <cell r="AE197" t="str">
            <v>NO</v>
          </cell>
          <cell r="AF197" t="str">
            <v>6 NO CONSTITUYÓ GARANTÍAS</v>
          </cell>
          <cell r="AG197" t="str">
            <v>N-A</v>
          </cell>
          <cell r="AH197" t="str">
            <v>N-A</v>
          </cell>
          <cell r="AK197" t="str">
            <v>GLORIA TERESITA SERNA ALZATE</v>
          </cell>
          <cell r="AL197" t="str">
            <v>PNN FARALLONES DE CALI</v>
          </cell>
          <cell r="AM197" t="str">
            <v>2 SUPERVISOR</v>
          </cell>
          <cell r="AN197" t="str">
            <v>3 CÉDULA DE CIUDADANÍA</v>
          </cell>
          <cell r="AO197">
            <v>29120620</v>
          </cell>
          <cell r="AP197" t="str">
            <v>MARIA JULIANA CERON</v>
          </cell>
          <cell r="AQ197">
            <v>329</v>
          </cell>
          <cell r="AZ197" t="str">
            <v>N/A</v>
          </cell>
          <cell r="BA197">
            <v>46043</v>
          </cell>
          <cell r="BB197">
            <v>46375</v>
          </cell>
          <cell r="BL197" t="str">
            <v>2026753501900107E</v>
          </cell>
          <cell r="BM197">
            <v>33305767</v>
          </cell>
          <cell r="BN197" t="str">
            <v>WENDY ISABEL DAVID</v>
          </cell>
          <cell r="BO197" t="str">
            <v xml:space="preserve">https://community.secop.gov.co/Public/Tendering/ContractNoticePhases/View?PPI=CO1.PPI.45095183&amp;isFromPublicArea=True&amp;isModal=False </v>
          </cell>
          <cell r="BP197" t="str">
            <v>VIGENTE</v>
          </cell>
          <cell r="BR197" t="str">
            <v xml:space="preserve">https://community.secop.gov.co/Public/Tendering/ContractDetailView/Index?UniqueIdentifier=CO1.PCCNTR.9029555 </v>
          </cell>
          <cell r="BS197" t="str">
            <v>HERNAN.MONTOYA</v>
          </cell>
          <cell r="BT197" t="str">
            <v>@parquesnacionales.gov.co</v>
          </cell>
          <cell r="BU197" t="str">
            <v>hermonfig@gmail.com</v>
          </cell>
          <cell r="BV197" t="str">
            <v>TECNICO</v>
          </cell>
          <cell r="CB197">
            <v>1012333</v>
          </cell>
          <cell r="CC197">
            <v>3037000</v>
          </cell>
          <cell r="CD197">
            <v>3037000</v>
          </cell>
          <cell r="CE197">
            <v>3037000</v>
          </cell>
          <cell r="CF197">
            <v>3037000</v>
          </cell>
          <cell r="CG197">
            <v>3037000</v>
          </cell>
          <cell r="CH197">
            <v>3037000</v>
          </cell>
          <cell r="CI197">
            <v>3037000</v>
          </cell>
          <cell r="CJ197">
            <v>3037000</v>
          </cell>
          <cell r="CK197">
            <v>3037000</v>
          </cell>
          <cell r="CL197">
            <v>3037000</v>
          </cell>
          <cell r="CM197">
            <v>1923434</v>
          </cell>
          <cell r="CN197">
            <v>0</v>
          </cell>
        </row>
        <row r="198">
          <cell r="A198" t="str">
            <v>CD-DTPA-196-2026</v>
          </cell>
          <cell r="B198" t="str">
            <v>2 NACION</v>
          </cell>
          <cell r="C198" t="str">
            <v>CPS-DTPA-196-2026</v>
          </cell>
          <cell r="D198" t="str">
            <v>GINA KARINA AGUIRRE GONZALEZ</v>
          </cell>
          <cell r="E198">
            <v>46043</v>
          </cell>
          <cell r="F198" t="str">
            <v>DP08-3202056-5-011 Prestar servicios de apoyo a la gestión con plena autonomía técnica y administrativa en el PNN Sanquianga para implementar la estrategia de comunicación y de educación ambiental con los actores sociales del territorio, en el marco de la conservación de la diversidad biológica de las áreas protegidas del SINAP nacional.</v>
          </cell>
          <cell r="G198" t="str">
            <v>APOYO A LA GESTIÓN</v>
          </cell>
          <cell r="H198" t="str">
            <v>2 CONTRATACIÓN DIRECTA</v>
          </cell>
          <cell r="I198" t="str">
            <v>14 PRESTACIÓN DE SERVICIOS</v>
          </cell>
          <cell r="J198" t="str">
            <v>N/A</v>
          </cell>
          <cell r="K198">
            <v>80111600</v>
          </cell>
          <cell r="L198">
            <v>526</v>
          </cell>
          <cell r="M198">
            <v>10526</v>
          </cell>
          <cell r="N198">
            <v>46043</v>
          </cell>
          <cell r="O198">
            <v>2761000</v>
          </cell>
          <cell r="P198">
            <v>30923200</v>
          </cell>
          <cell r="Q198" t="str">
            <v>TREINTA MILLONES NOVECIENTOS VEINTITRÉS MIL DOSCIENTOS</v>
          </cell>
          <cell r="R198" t="str">
            <v>1 PERSONA NATURAL</v>
          </cell>
          <cell r="S198" t="str">
            <v>3 CÉDULA DE CIUDADANÍA</v>
          </cell>
          <cell r="T198">
            <v>1089000793</v>
          </cell>
          <cell r="U198">
            <v>7</v>
          </cell>
          <cell r="W198" t="str">
            <v>11 NO SE DILIGENCIA INFORMACIÓN PARA ESTE FORMULARIO EN ESTE PERÍODO DE REPORTE</v>
          </cell>
          <cell r="X198" t="str">
            <v>FEMENINO</v>
          </cell>
          <cell r="Y198" t="str">
            <v>Nariño</v>
          </cell>
          <cell r="Z198" t="str">
            <v>Mosquera</v>
          </cell>
          <cell r="AA198" t="str">
            <v>GINA</v>
          </cell>
          <cell r="AB198" t="str">
            <v>KARINA</v>
          </cell>
          <cell r="AC198" t="str">
            <v>AGUIRRE</v>
          </cell>
          <cell r="AD198" t="str">
            <v>GONZALEZ</v>
          </cell>
          <cell r="AE198" t="str">
            <v>NO</v>
          </cell>
          <cell r="AF198" t="str">
            <v>6 NO CONSTITUYÓ GARANTÍAS</v>
          </cell>
          <cell r="AG198" t="str">
            <v>N-A</v>
          </cell>
          <cell r="AH198" t="str">
            <v>N-A</v>
          </cell>
          <cell r="AK198" t="str">
            <v>GLORIA TERESITA SERNA ALZATE</v>
          </cell>
          <cell r="AL198" t="str">
            <v>PNN SANQUIANGA</v>
          </cell>
          <cell r="AM198" t="str">
            <v>2 SUPERVISOR</v>
          </cell>
          <cell r="AN198" t="str">
            <v>3 CÉDULA DE CIUDADANÍA</v>
          </cell>
          <cell r="AO198">
            <v>16279020</v>
          </cell>
          <cell r="AP198" t="str">
            <v>GUSTAVO ADOLFO MAYOR A</v>
          </cell>
          <cell r="AQ198">
            <v>336</v>
          </cell>
          <cell r="AZ198" t="str">
            <v>N/A</v>
          </cell>
          <cell r="BA198">
            <v>46043</v>
          </cell>
          <cell r="BB198">
            <v>46382</v>
          </cell>
          <cell r="BL198" t="str">
            <v>2026753501000088E</v>
          </cell>
          <cell r="BM198">
            <v>30923200</v>
          </cell>
          <cell r="BN198" t="str">
            <v>STEPHANIE ANDREA RODRÍGUEZ VALENCIA</v>
          </cell>
          <cell r="BO198" t="str">
            <v xml:space="preserve">https://community.secop.gov.co/Public/Tendering/ContractNoticePhases/View?PPI=CO1.PPI.45114268&amp;isFromPublicArea=True&amp;isModal=False </v>
          </cell>
          <cell r="BP198" t="str">
            <v>VIGENTE</v>
          </cell>
          <cell r="BR198" t="str">
            <v xml:space="preserve">https://community.secop.gov.co/Public/Tendering/ContractDetailView/Index?UniqueIdentifier=CO1.PCCNTR.9035670 </v>
          </cell>
          <cell r="BS198" t="str">
            <v>GINA.AGUIRRE</v>
          </cell>
          <cell r="BT198" t="str">
            <v>@parquesnacionales.gov.co</v>
          </cell>
          <cell r="BU198" t="str">
            <v>nikotagika1934@gmail.com</v>
          </cell>
          <cell r="BV198" t="str">
            <v>TECNICO</v>
          </cell>
          <cell r="CB198">
            <v>920333</v>
          </cell>
          <cell r="CC198">
            <v>2761000</v>
          </cell>
          <cell r="CD198">
            <v>2761000</v>
          </cell>
          <cell r="CE198">
            <v>2761000</v>
          </cell>
          <cell r="CF198">
            <v>2761000</v>
          </cell>
          <cell r="CG198">
            <v>2761000</v>
          </cell>
          <cell r="CH198">
            <v>2761000</v>
          </cell>
          <cell r="CI198">
            <v>2761000</v>
          </cell>
          <cell r="CJ198">
            <v>2761000</v>
          </cell>
          <cell r="CK198">
            <v>2761000</v>
          </cell>
          <cell r="CL198">
            <v>2761000</v>
          </cell>
          <cell r="CM198">
            <v>2392867</v>
          </cell>
          <cell r="CN198">
            <v>0</v>
          </cell>
        </row>
        <row r="199">
          <cell r="A199" t="str">
            <v>CD-DTPA-197-2026</v>
          </cell>
          <cell r="B199" t="str">
            <v>1 FONAM</v>
          </cell>
          <cell r="C199" t="str">
            <v>CPS-DTPA-197-2026</v>
          </cell>
          <cell r="D199" t="str">
            <v>JOSE ALEXANDER GÓMEZ CASTAÑEDA</v>
          </cell>
          <cell r="E199">
            <v>46043</v>
          </cell>
          <cell r="F199" t="str">
            <v>DP04-3202010-25-138 - DP04-3202010-25-139 Prestar servicios de apoyo a la gestión con plena autonomía técnica y administrativa en el PNN Farallones de Cali, para apoyar la gestión y ordenamiento del ecoturismo, contribuyendo técnicamente a la promoción de alternativas económicas sostenibles así como al desarrollo de acciones de sensibilización y divulgación sobre los valores naturales y la biodiversidad del área, en el marco del fortalecimiento del ecoturismo responsable y sostenible con énfasis</v>
          </cell>
          <cell r="G199" t="str">
            <v>APOYO A LA GESTIÓN</v>
          </cell>
          <cell r="H199" t="str">
            <v>2 CONTRATACIÓN DIRECTA</v>
          </cell>
          <cell r="I199" t="str">
            <v>14 PRESTACIÓN DE SERVICIOS</v>
          </cell>
          <cell r="J199" t="str">
            <v>N/A</v>
          </cell>
          <cell r="K199">
            <v>80111600</v>
          </cell>
          <cell r="L199">
            <v>1226</v>
          </cell>
          <cell r="M199">
            <v>10826</v>
          </cell>
          <cell r="N199">
            <v>46043</v>
          </cell>
          <cell r="O199">
            <v>2511000</v>
          </cell>
          <cell r="P199">
            <v>27537300</v>
          </cell>
          <cell r="Q199" t="str">
            <v xml:space="preserve">VEINTISIETE MILLONES QUINIENTOS TREINTA Y SIETE MIL TRESCIENTOS </v>
          </cell>
          <cell r="R199" t="str">
            <v>1 PERSONA NATURAL</v>
          </cell>
          <cell r="S199" t="str">
            <v>3 CÉDULA DE CIUDADANÍA</v>
          </cell>
          <cell r="T199">
            <v>1130616152</v>
          </cell>
          <cell r="U199">
            <v>9</v>
          </cell>
          <cell r="W199" t="str">
            <v>11 NO SE DILIGENCIA INFORMACIÓN PARA ESTE FORMULARIO EN ESTE PERÍODO DE REPORTE</v>
          </cell>
          <cell r="X199" t="str">
            <v>MASCULINO</v>
          </cell>
          <cell r="Y199" t="str">
            <v>Valle del Cauca</v>
          </cell>
          <cell r="Z199" t="str">
            <v>Buga</v>
          </cell>
          <cell r="AA199" t="str">
            <v>JOSE</v>
          </cell>
          <cell r="AB199" t="str">
            <v>ALEXANDER</v>
          </cell>
          <cell r="AC199" t="str">
            <v>GÓMEZ</v>
          </cell>
          <cell r="AD199" t="str">
            <v>CASTAÑEDA</v>
          </cell>
          <cell r="AE199" t="str">
            <v>NO</v>
          </cell>
          <cell r="AF199" t="str">
            <v>6 NO CONSTITUYÓ GARANTÍAS</v>
          </cell>
          <cell r="AG199" t="str">
            <v>N-A</v>
          </cell>
          <cell r="AH199" t="str">
            <v>N-A</v>
          </cell>
          <cell r="AK199" t="str">
            <v>GLORIA TERESITA SERNA ALZATE</v>
          </cell>
          <cell r="AL199" t="str">
            <v>PNN FARALLONES DE CALI</v>
          </cell>
          <cell r="AM199" t="str">
            <v>2 SUPERVISOR</v>
          </cell>
          <cell r="AN199" t="str">
            <v>3 CÉDULA DE CIUDADANÍA</v>
          </cell>
          <cell r="AO199">
            <v>1017125021</v>
          </cell>
          <cell r="AP199" t="str">
            <v>CAROLINA RIVERA BUILES</v>
          </cell>
          <cell r="AQ199">
            <v>329</v>
          </cell>
          <cell r="AZ199" t="str">
            <v>N/A</v>
          </cell>
          <cell r="BA199">
            <v>46043</v>
          </cell>
          <cell r="BB199">
            <v>46375</v>
          </cell>
          <cell r="BL199" t="str">
            <v>2026753501900108E</v>
          </cell>
          <cell r="BM199">
            <v>27537300</v>
          </cell>
          <cell r="BN199" t="str">
            <v>STEPHANIE ANDREA RODRÍGUEZ VALENCIA</v>
          </cell>
          <cell r="BO199" t="str">
            <v xml:space="preserve">https://community.secop.gov.co/Public/Tendering/ContractNoticePhases/View?PPI=CO1.PPI.45107776&amp;isFromPublicArea=True&amp;isModal=False </v>
          </cell>
          <cell r="BP199" t="str">
            <v>VIGENTE</v>
          </cell>
          <cell r="BR199" t="str">
            <v xml:space="preserve">https://community.secop.gov.co/Public/Tendering/ContractDetailView/Index?UniqueIdentifier=CO1.PCCNTR.9032115 </v>
          </cell>
          <cell r="BS199" t="str">
            <v>ALEXANDER.GOMEZ</v>
          </cell>
          <cell r="BT199" t="str">
            <v>@parquesnacionales.gov.co</v>
          </cell>
          <cell r="BU199" t="str">
            <v>ecoambienteglobal@gmail.com</v>
          </cell>
          <cell r="BV199" t="str">
            <v>OPERARIO</v>
          </cell>
          <cell r="CB199">
            <v>837000</v>
          </cell>
          <cell r="CC199">
            <v>2511000</v>
          </cell>
          <cell r="CD199">
            <v>2511000</v>
          </cell>
          <cell r="CE199">
            <v>2511000</v>
          </cell>
          <cell r="CF199">
            <v>2511000</v>
          </cell>
          <cell r="CG199">
            <v>2511000</v>
          </cell>
          <cell r="CH199">
            <v>2511000</v>
          </cell>
          <cell r="CI199">
            <v>2511000</v>
          </cell>
          <cell r="CJ199">
            <v>2511000</v>
          </cell>
          <cell r="CK199">
            <v>2511000</v>
          </cell>
          <cell r="CL199">
            <v>2511000</v>
          </cell>
          <cell r="CM199">
            <v>1590300</v>
          </cell>
          <cell r="CN199">
            <v>0</v>
          </cell>
        </row>
        <row r="200">
          <cell r="A200" t="str">
            <v>CD-DTPA-198-2026</v>
          </cell>
          <cell r="B200" t="str">
            <v>1 FONAM</v>
          </cell>
          <cell r="C200" t="str">
            <v>CPS-DTPA-198-2026</v>
          </cell>
          <cell r="D200" t="str">
            <v>SAMUEL ALEXANDER BARONA SANCHEZ</v>
          </cell>
          <cell r="E200">
            <v>46044</v>
          </cell>
          <cell r="F200" t="str">
            <v>DP04-3202038-17-122/DP04-3202038-17-123. Prestar servicios de apoyo a la gestión, con autonomía técnica y administrativa, en el Parque Nacional Natural Farallones de Cali, para contribuir a la ejecución de actividades operativas de viverismo orientadas a la producción, mantenimiento y manejo básico de plántulas, con énfasis en los ecosistemas andinos y de páramo, en el marco de la conservación de la diversidad biológica de las Áreas Protegidas del SINAP Nacional</v>
          </cell>
          <cell r="G200" t="str">
            <v>APOYO A LA GESTIÓN</v>
          </cell>
          <cell r="H200" t="str">
            <v>2 CONTRATACIÓN DIRECTA</v>
          </cell>
          <cell r="I200" t="str">
            <v>14 PRESTACIÓN DE SERVICIOS</v>
          </cell>
          <cell r="J200" t="str">
            <v>N/A</v>
          </cell>
          <cell r="K200">
            <v>80111600</v>
          </cell>
          <cell r="L200">
            <v>1226</v>
          </cell>
          <cell r="M200">
            <v>11826</v>
          </cell>
          <cell r="N200">
            <v>46044</v>
          </cell>
          <cell r="O200">
            <v>2510000</v>
          </cell>
          <cell r="P200">
            <v>27526333</v>
          </cell>
          <cell r="Q200" t="str">
            <v xml:space="preserve">VEINTISIETE MILLONES QUINIENTOS VEINTISÉIS MIL TRESCIENTOS TREINTA Y TRES </v>
          </cell>
          <cell r="R200" t="str">
            <v>1 PERSONA NATURAL</v>
          </cell>
          <cell r="S200" t="str">
            <v>3 CÉDULA DE CIUDADANÍA</v>
          </cell>
          <cell r="T200">
            <v>94522599</v>
          </cell>
          <cell r="U200">
            <v>1</v>
          </cell>
          <cell r="W200" t="str">
            <v>11 NO SE DILIGENCIA INFORMACIÓN PARA ESTE FORMULARIO EN ESTE PERÍODO DE REPORTE</v>
          </cell>
          <cell r="X200" t="str">
            <v>MASCULINO</v>
          </cell>
          <cell r="Y200" t="str">
            <v>Valle del Cauca</v>
          </cell>
          <cell r="Z200" t="str">
            <v>Santiago de Cali</v>
          </cell>
          <cell r="AA200" t="str">
            <v>SAMUEL</v>
          </cell>
          <cell r="AB200" t="str">
            <v>ALEXANDER</v>
          </cell>
          <cell r="AC200" t="str">
            <v>BARONA</v>
          </cell>
          <cell r="AD200" t="str">
            <v>SANCHEZ</v>
          </cell>
          <cell r="AE200" t="str">
            <v>NO</v>
          </cell>
          <cell r="AF200" t="str">
            <v>6 NO CONSTITUYÓ GARANTÍAS</v>
          </cell>
          <cell r="AG200" t="str">
            <v>N-A</v>
          </cell>
          <cell r="AH200" t="str">
            <v>N-A</v>
          </cell>
          <cell r="AK200" t="str">
            <v>GLORIA TERESITA SERNA ALZATE</v>
          </cell>
          <cell r="AL200" t="str">
            <v>PNN FARALLONES DE CALI</v>
          </cell>
          <cell r="AM200" t="str">
            <v>2 SUPERVISOR</v>
          </cell>
          <cell r="AN200" t="str">
            <v>3 CÉDULA DE CIUDADANÍA</v>
          </cell>
          <cell r="AO200">
            <v>1017125021</v>
          </cell>
          <cell r="AP200" t="str">
            <v>CAROLINA RIVERA BUILES</v>
          </cell>
          <cell r="AQ200">
            <v>329</v>
          </cell>
          <cell r="AZ200" t="str">
            <v>N/A</v>
          </cell>
          <cell r="BA200">
            <v>46043</v>
          </cell>
          <cell r="BB200">
            <v>46376</v>
          </cell>
          <cell r="BL200" t="str">
            <v>2026753501900109E</v>
          </cell>
          <cell r="BM200">
            <v>27526333</v>
          </cell>
          <cell r="BN200" t="str">
            <v>WENDY ISABEL DAVID</v>
          </cell>
          <cell r="BO200" t="str">
            <v xml:space="preserve">https://community.secop.gov.co/Public/Tendering/ContractNoticePhases/View?PPI=CO1.PPI.45122075&amp;isFromPublicArea=True&amp;isModal=False </v>
          </cell>
          <cell r="BP200" t="str">
            <v>VIGENTE</v>
          </cell>
          <cell r="BR200" t="str">
            <v xml:space="preserve">https://community.secop.gov.co/Public/Tendering/ContractDetailView/Index?UniqueIdentifier=CO1.PCCNTR.9036624 </v>
          </cell>
          <cell r="BS200" t="str">
            <v>SAMUEL.BARONA</v>
          </cell>
          <cell r="BT200" t="str">
            <v>@parquesnacionales.gov.co</v>
          </cell>
          <cell r="BU200" t="str">
            <v>samuel.barona.sanchez@gmail.com</v>
          </cell>
          <cell r="BV200" t="str">
            <v>OPERARIO</v>
          </cell>
          <cell r="CB200">
            <v>753000</v>
          </cell>
          <cell r="CC200">
            <v>2510000</v>
          </cell>
          <cell r="CD200">
            <v>2510000</v>
          </cell>
          <cell r="CE200">
            <v>2510000</v>
          </cell>
          <cell r="CF200">
            <v>2510000</v>
          </cell>
          <cell r="CG200">
            <v>2510000</v>
          </cell>
          <cell r="CH200">
            <v>2510000</v>
          </cell>
          <cell r="CI200">
            <v>2510000</v>
          </cell>
          <cell r="CJ200">
            <v>2510000</v>
          </cell>
          <cell r="CK200">
            <v>2510000</v>
          </cell>
          <cell r="CL200">
            <v>2510000</v>
          </cell>
          <cell r="CM200">
            <v>1673333</v>
          </cell>
          <cell r="CN200">
            <v>0</v>
          </cell>
        </row>
        <row r="201">
          <cell r="A201" t="str">
            <v>CD-DTPA-199-2026</v>
          </cell>
          <cell r="B201" t="str">
            <v>1 FONAM</v>
          </cell>
          <cell r="C201" t="str">
            <v>CPS-DTPA-199-2026</v>
          </cell>
          <cell r="D201" t="str">
            <v>CARLOS ALFONSO PEREA SANTACRUZ</v>
          </cell>
          <cell r="E201">
            <v>46044</v>
          </cell>
          <cell r="F201" t="str">
            <v>DP04-3202032-1-093-DP04-3202032-1-094. Prestar servicios profesionales con plena autonomía técnica y administrativa en el PNN Farallones de Cali, para la implementación de acciones de prevención, vigilancia y control con énfasis en la gestión de presiones socio ambientales, así como la ejecución de acciones encaminadas al fortalecimiento de los procesos técnicos y administrativos del área protegida, con énfasis en los ecosistemas andinos y de páramo, en el marco de la conservación</v>
          </cell>
          <cell r="G201" t="str">
            <v>PROFESIONAL</v>
          </cell>
          <cell r="H201" t="str">
            <v>2 CONTRATACIÓN DIRECTA</v>
          </cell>
          <cell r="I201" t="str">
            <v>14 PRESTACIÓN DE SERVICIOS</v>
          </cell>
          <cell r="J201" t="str">
            <v>N/A</v>
          </cell>
          <cell r="K201">
            <v>80111600</v>
          </cell>
          <cell r="L201">
            <v>1226</v>
          </cell>
          <cell r="M201">
            <v>11326</v>
          </cell>
          <cell r="N201">
            <v>46044</v>
          </cell>
          <cell r="O201">
            <v>3934000</v>
          </cell>
          <cell r="P201">
            <v>41569267</v>
          </cell>
          <cell r="Q201" t="str">
            <v>CUARENTA Y UN MILLONES QUINIENTOS SESENTA Y NUEVE MIL DOSCIENTOS SESENTA Y SIETE</v>
          </cell>
          <cell r="R201" t="str">
            <v>1 PERSONA NATURAL</v>
          </cell>
          <cell r="S201" t="str">
            <v>3 CÉDULA DE CIUDADANÍA</v>
          </cell>
          <cell r="T201">
            <v>1116447767</v>
          </cell>
          <cell r="U201">
            <v>1</v>
          </cell>
          <cell r="W201" t="str">
            <v>11 NO SE DILIGENCIA INFORMACIÓN PARA ESTE FORMULARIO EN ESTE PERÍODO DE REPORTE</v>
          </cell>
          <cell r="X201" t="str">
            <v>MASCULINO</v>
          </cell>
          <cell r="Y201" t="str">
            <v>Valle del Cauca</v>
          </cell>
          <cell r="Z201" t="str">
            <v>Zarzal</v>
          </cell>
          <cell r="AA201" t="str">
            <v>CARLOS</v>
          </cell>
          <cell r="AB201" t="str">
            <v>ALFONSO</v>
          </cell>
          <cell r="AC201" t="str">
            <v>PEREA</v>
          </cell>
          <cell r="AD201" t="str">
            <v>SANTACRUZ</v>
          </cell>
          <cell r="AE201" t="str">
            <v>SI</v>
          </cell>
          <cell r="AF201" t="str">
            <v>1 PÓLIZA</v>
          </cell>
          <cell r="AG201" t="str">
            <v>12 SEGUROS DEL ESTADO</v>
          </cell>
          <cell r="AH201" t="str">
            <v>2 CUMPLIMIENTO</v>
          </cell>
          <cell r="AI201">
            <v>46044</v>
          </cell>
          <cell r="AJ201" t="str">
            <v>11-44-101276130</v>
          </cell>
          <cell r="AK201" t="str">
            <v>GLORIA TERESITA SERNA ALZATE</v>
          </cell>
          <cell r="AL201" t="str">
            <v>PNN FARALLONES DE CALI</v>
          </cell>
          <cell r="AM201" t="str">
            <v>2 SUPERVISOR</v>
          </cell>
          <cell r="AN201" t="str">
            <v>3 CÉDULA DE CIUDADANÍA</v>
          </cell>
          <cell r="AO201">
            <v>1017125021</v>
          </cell>
          <cell r="AP201" t="str">
            <v>CAROLINA RIVERA BUILES</v>
          </cell>
          <cell r="AQ201">
            <v>317</v>
          </cell>
          <cell r="AZ201">
            <v>46044</v>
          </cell>
          <cell r="BA201">
            <v>46044</v>
          </cell>
          <cell r="BB201">
            <v>46364</v>
          </cell>
          <cell r="BL201" t="str">
            <v>2026753501900110E</v>
          </cell>
          <cell r="BM201">
            <v>41569267</v>
          </cell>
          <cell r="BN201" t="str">
            <v>ALEX YANIRA PISMAG PORTILLA</v>
          </cell>
          <cell r="BO201" t="str">
            <v xml:space="preserve">https://community.secop.gov.co/Public/Tendering/ContractNoticePhases/View?PPI=CO1.PPI.45138332&amp;isFromPublicArea=True&amp;isModal=False </v>
          </cell>
          <cell r="BP201" t="str">
            <v>VIGENTE</v>
          </cell>
          <cell r="BR201" t="str">
            <v xml:space="preserve">https://community.secop.gov.co/Public/Tendering/ContractDetailView/Index?UniqueIdentifier=CO1.PCCNTR.9050138 </v>
          </cell>
          <cell r="BS201" t="str">
            <v>CARLOS.PEREA</v>
          </cell>
          <cell r="BT201" t="str">
            <v>@parquesnacionales.gov.co</v>
          </cell>
          <cell r="BU201" t="str">
            <v>carlosperea302@gmail.com</v>
          </cell>
          <cell r="BV201" t="str">
            <v>PROFESIONAL</v>
          </cell>
          <cell r="CB201">
            <v>1180200</v>
          </cell>
          <cell r="CC201">
            <v>3934000</v>
          </cell>
          <cell r="CD201">
            <v>3934000</v>
          </cell>
          <cell r="CE201">
            <v>3934000</v>
          </cell>
          <cell r="CF201">
            <v>3934000</v>
          </cell>
          <cell r="CG201">
            <v>3934000</v>
          </cell>
          <cell r="CH201">
            <v>3934000</v>
          </cell>
          <cell r="CI201">
            <v>3934000</v>
          </cell>
          <cell r="CJ201">
            <v>3934000</v>
          </cell>
          <cell r="CK201">
            <v>3934000</v>
          </cell>
          <cell r="CL201">
            <v>3934000</v>
          </cell>
          <cell r="CM201">
            <v>1049067</v>
          </cell>
          <cell r="CN201">
            <v>0</v>
          </cell>
        </row>
        <row r="202">
          <cell r="A202" t="str">
            <v>CD-DTPA-200-2026</v>
          </cell>
          <cell r="B202" t="str">
            <v>1 FONAM</v>
          </cell>
          <cell r="C202" t="str">
            <v>CPS-DTPA-200-2026</v>
          </cell>
          <cell r="D202" t="str">
            <v>GRENCY CAROLINA BURBANO GARCIA</v>
          </cell>
          <cell r="E202">
            <v>46044</v>
          </cell>
          <cell r="F202" t="str">
            <v>DP04-3202053-27-158 DP04-3202053-27-159 Prestar servicios de apoyo a la gestion con plena autonomia tecnica y administrativa en el PNN Farallones de Cali en la realizacion de las actividades necesarias para el seguimiento a los Acuerdos suscritos con las familias campesinas que usan o habitan las areas protegidas, con énfasis en los ecosistemas andinos y de páramo, en el marco de la conservación de la diversidad biológica de las Áreas Protegidas del SINAP Nacional.</v>
          </cell>
          <cell r="G202" t="str">
            <v>APOYO A LA GESTIÓN</v>
          </cell>
          <cell r="H202" t="str">
            <v>2 CONTRATACIÓN DIRECTA</v>
          </cell>
          <cell r="I202" t="str">
            <v>14 PRESTACIÓN DE SERVICIOS</v>
          </cell>
          <cell r="J202" t="str">
            <v>N/A</v>
          </cell>
          <cell r="K202">
            <v>80111600</v>
          </cell>
          <cell r="L202">
            <v>1226</v>
          </cell>
          <cell r="M202">
            <v>12226</v>
          </cell>
          <cell r="N202">
            <v>46044</v>
          </cell>
          <cell r="O202">
            <v>3324000</v>
          </cell>
          <cell r="P202">
            <v>29805200</v>
          </cell>
          <cell r="Q202" t="str">
            <v>VEINTINUEVE MILLONES OCHOCIENTOS CINCO MIL DOSCIENTOS</v>
          </cell>
          <cell r="R202" t="str">
            <v>1 PERSONA NATURAL</v>
          </cell>
          <cell r="S202" t="str">
            <v>3 CÉDULA DE CIUDADANÍA</v>
          </cell>
          <cell r="T202">
            <v>38643385</v>
          </cell>
          <cell r="U202">
            <v>8</v>
          </cell>
          <cell r="W202" t="str">
            <v>11 NO SE DILIGENCIA INFORMACIÓN PARA ESTE FORMULARIO EN ESTE PERÍODO DE REPORTE</v>
          </cell>
          <cell r="X202" t="str">
            <v>FEMENINO</v>
          </cell>
          <cell r="Y202" t="str">
            <v>Valle del Cauca</v>
          </cell>
          <cell r="Z202" t="str">
            <v>Santiago de Cali</v>
          </cell>
          <cell r="AA202" t="str">
            <v>GRENCY</v>
          </cell>
          <cell r="AB202" t="str">
            <v>CAROLINA</v>
          </cell>
          <cell r="AC202" t="str">
            <v>BURBANO</v>
          </cell>
          <cell r="AD202" t="str">
            <v>GARCÍA</v>
          </cell>
          <cell r="AE202" t="str">
            <v>NO</v>
          </cell>
          <cell r="AF202" t="str">
            <v>6 NO CONSTITUYÓ GARANTÍAS</v>
          </cell>
          <cell r="AG202" t="str">
            <v>N-A</v>
          </cell>
          <cell r="AH202" t="str">
            <v>N-A</v>
          </cell>
          <cell r="AK202" t="str">
            <v>GLORIA TERESITA SERNA ALZATE</v>
          </cell>
          <cell r="AL202" t="str">
            <v>PNN FARALLONES DE CALI</v>
          </cell>
          <cell r="AM202" t="str">
            <v>2 SUPERVISOR</v>
          </cell>
          <cell r="AN202" t="str">
            <v>3 CÉDULA DE CIUDADANÍA</v>
          </cell>
          <cell r="AO202">
            <v>1017125021</v>
          </cell>
          <cell r="AP202" t="str">
            <v>CAROLINA RIVERA BUILES</v>
          </cell>
          <cell r="AQ202">
            <v>269</v>
          </cell>
          <cell r="AZ202" t="str">
            <v>N/A</v>
          </cell>
          <cell r="BA202">
            <v>46044</v>
          </cell>
          <cell r="BB202">
            <v>46315</v>
          </cell>
          <cell r="BL202" t="str">
            <v>2026753501900111E</v>
          </cell>
          <cell r="BM202">
            <v>29805200</v>
          </cell>
          <cell r="BN202" t="str">
            <v>WENDY ISABEL DAVID</v>
          </cell>
          <cell r="BO202" t="str">
            <v xml:space="preserve">https://community.secop.gov.co/Public/Tendering/ContractNoticePhases/View?PPI=CO1.PPI.45137793&amp;isFromPublicArea=True&amp;isModal=False </v>
          </cell>
          <cell r="BP202" t="str">
            <v>VIGENTE</v>
          </cell>
          <cell r="BR202" t="str">
            <v xml:space="preserve">https://community.secop.gov.co/Public/Tendering/ContractDetailView/Index?UniqueIdentifier=CO1.PCCNTR.9052172 </v>
          </cell>
          <cell r="BS202" t="str">
            <v>GRENCY.BURBANO</v>
          </cell>
          <cell r="BT202" t="str">
            <v>@parquesnacionales.gov.co</v>
          </cell>
          <cell r="BU202" t="str">
            <v>grencycarol16@gmail.com</v>
          </cell>
          <cell r="BV202" t="str">
            <v>TECNOLOGO</v>
          </cell>
          <cell r="CB202">
            <v>997200</v>
          </cell>
          <cell r="CC202">
            <v>3324000</v>
          </cell>
          <cell r="CD202">
            <v>3324000</v>
          </cell>
          <cell r="CE202">
            <v>3324000</v>
          </cell>
          <cell r="CF202">
            <v>3324000</v>
          </cell>
          <cell r="CG202">
            <v>3324000</v>
          </cell>
          <cell r="CH202">
            <v>3324000</v>
          </cell>
          <cell r="CI202">
            <v>3324000</v>
          </cell>
          <cell r="CJ202">
            <v>3324000</v>
          </cell>
          <cell r="CK202">
            <v>2216000</v>
          </cell>
          <cell r="CN202">
            <v>0</v>
          </cell>
        </row>
        <row r="203">
          <cell r="A203" t="str">
            <v>CD-DTPA-201-2026</v>
          </cell>
          <cell r="B203" t="str">
            <v>1 FONAM</v>
          </cell>
          <cell r="C203" t="str">
            <v>CPS-DTPA-201-2026</v>
          </cell>
          <cell r="D203" t="str">
            <v>ZORAIDA BERMUDEZ CARDONA</v>
          </cell>
          <cell r="E203">
            <v>46044</v>
          </cell>
          <cell r="F203" t="str">
            <v>DP04-3202060-18_1-170-DP04-3202060-18_1-171. Prestar servicios de apoyo a la gestión, con autonomía técnica y administrativa, en el Parque Nacional Natural Farallones de Cali, para contribuir a la ejecución de actividades operativas de restauración ecológica, con énfasis en los ecosistemas andinos y de páramo, en el marco de la conservación de la diversidad biológica de las Áreas Protegidas del SINAP Nacional</v>
          </cell>
          <cell r="G203" t="str">
            <v>APOYO A LA GESTIÓN</v>
          </cell>
          <cell r="H203" t="str">
            <v>2 CONTRATACIÓN DIRECTA</v>
          </cell>
          <cell r="I203" t="str">
            <v>14 PRESTACIÓN DE SERVICIOS</v>
          </cell>
          <cell r="J203" t="str">
            <v>N/A</v>
          </cell>
          <cell r="K203">
            <v>80111600</v>
          </cell>
          <cell r="L203">
            <v>1226</v>
          </cell>
          <cell r="M203">
            <v>12026</v>
          </cell>
          <cell r="N203">
            <v>46044</v>
          </cell>
          <cell r="O203">
            <v>3934000</v>
          </cell>
          <cell r="P203">
            <v>20456800</v>
          </cell>
          <cell r="Q203" t="str">
            <v xml:space="preserve">VEINTE MILLONES CUATROCIENTOS CINCUENTA Y SEIS MIL OCHOCIENTOS </v>
          </cell>
          <cell r="R203" t="str">
            <v>1 PERSONA NATURAL</v>
          </cell>
          <cell r="S203" t="str">
            <v>3 CÉDULA DE CIUDADANÍA</v>
          </cell>
          <cell r="T203">
            <v>1118287049</v>
          </cell>
          <cell r="U203">
            <v>1</v>
          </cell>
          <cell r="W203" t="str">
            <v>11 NO SE DILIGENCIA INFORMACIÓN PARA ESTE FORMULARIO EN ESTE PERÍODO DE REPORTE</v>
          </cell>
          <cell r="X203" t="str">
            <v>FEMENINO</v>
          </cell>
          <cell r="Y203" t="str">
            <v>Valle del Cauca</v>
          </cell>
          <cell r="Z203" t="str">
            <v>Santiago de Cali</v>
          </cell>
          <cell r="AA203" t="str">
            <v>ZORAIDA</v>
          </cell>
          <cell r="AC203" t="str">
            <v>BERMUDEZ</v>
          </cell>
          <cell r="AD203" t="str">
            <v>CARDONA</v>
          </cell>
          <cell r="AE203" t="str">
            <v>NO</v>
          </cell>
          <cell r="AF203" t="str">
            <v>6 NO CONSTITUYÓ GARANTÍAS</v>
          </cell>
          <cell r="AG203" t="str">
            <v>N-A</v>
          </cell>
          <cell r="AH203" t="str">
            <v>N-A</v>
          </cell>
          <cell r="AK203" t="str">
            <v>GLORIA TERESITA SERNA ALZATE</v>
          </cell>
          <cell r="AL203" t="str">
            <v>PNN FARALLONES DE CALI</v>
          </cell>
          <cell r="AM203" t="str">
            <v>2 SUPERVISOR</v>
          </cell>
          <cell r="AN203" t="str">
            <v>3 CÉDULA DE CIUDADANÍA</v>
          </cell>
          <cell r="AO203">
            <v>1017125021</v>
          </cell>
          <cell r="AP203" t="str">
            <v>CAROLINA RIVERA BUILES</v>
          </cell>
          <cell r="AQ203">
            <v>156</v>
          </cell>
          <cell r="AZ203" t="str">
            <v>N/A</v>
          </cell>
          <cell r="BA203">
            <v>46044</v>
          </cell>
          <cell r="BB203">
            <v>46200</v>
          </cell>
          <cell r="BL203" t="str">
            <v>2026753501900112E</v>
          </cell>
          <cell r="BM203">
            <v>20456800</v>
          </cell>
          <cell r="BN203" t="str">
            <v>ALEX YANIRA PISMAG PORTILLA</v>
          </cell>
          <cell r="BO203" t="str">
            <v xml:space="preserve">https://community.secop.gov.co/Public/Tendering/ContractNoticePhases/View?PPI=CO1.PPI.45148617&amp;isFromPublicArea=True&amp;isModal=False </v>
          </cell>
          <cell r="BP203" t="str">
            <v>VIGENTE</v>
          </cell>
          <cell r="BR203" t="str">
            <v xml:space="preserve">https://community.secop.gov.co/Public/Tendering/ContractDetailView/Index?UniqueIdentifier=CO1.PCCNTR.9057508 </v>
          </cell>
          <cell r="BS203" t="str">
            <v>ZORAIDA.BERMUDEZ</v>
          </cell>
          <cell r="BT203" t="str">
            <v>@parquesnacionales.gov.co</v>
          </cell>
          <cell r="BU203" t="str">
            <v>jacpblancas@gmail.com</v>
          </cell>
          <cell r="BV203" t="str">
            <v>PROFESIONAL</v>
          </cell>
          <cell r="CN203">
            <v>20456800</v>
          </cell>
        </row>
        <row r="204">
          <cell r="A204" t="str">
            <v>CD-DTPA-202-2026</v>
          </cell>
          <cell r="B204" t="str">
            <v>1 FONAM</v>
          </cell>
          <cell r="C204" t="str">
            <v>CPS-DTPA-202-2026</v>
          </cell>
          <cell r="D204" t="str">
            <v>DIANA CAROLINA MURILLO PENAGOS</v>
          </cell>
          <cell r="E204">
            <v>46044</v>
          </cell>
          <cell r="F204" t="str">
            <v>DP04-3202032-1-083DP04-3202032-1-084 Prestar servicios de apoyo a la gestión con autonomía técnica y administrativa en el PNN Farallones de Cali,para contribuir a la implementación de acciones de prevención, vigilancia y control orientadas a la reducción de presiones antrópicas,así como al acompañamiento en ejecuciòn de actividades de gestión del riesgo, con énfasis en los ecosistemas andinos y de páramo, en el marco de la conservación de la diversidad biológica de las Áreas Protegidas del SINAP</v>
          </cell>
          <cell r="G204" t="str">
            <v>APOYO A LA GESTIÓN</v>
          </cell>
          <cell r="H204" t="str">
            <v>2 CONTRATACIÓN DIRECTA</v>
          </cell>
          <cell r="I204" t="str">
            <v>14 PRESTACIÓN DE SERVICIOS</v>
          </cell>
          <cell r="J204" t="str">
            <v>N/A</v>
          </cell>
          <cell r="K204">
            <v>80111600</v>
          </cell>
          <cell r="L204">
            <v>1226</v>
          </cell>
          <cell r="M204">
            <v>11726</v>
          </cell>
          <cell r="N204">
            <v>46044</v>
          </cell>
          <cell r="O204">
            <v>2511000</v>
          </cell>
          <cell r="P204">
            <v>22515300</v>
          </cell>
          <cell r="Q204" t="str">
            <v xml:space="preserve">VEINTIDÓS MILLONES QUINIENTOS QUINCE MIL TRESCIENTOS </v>
          </cell>
          <cell r="R204" t="str">
            <v>1 PERSONA NATURAL</v>
          </cell>
          <cell r="S204" t="str">
            <v>3 CÉDULA DE CIUDADANÍA</v>
          </cell>
          <cell r="T204">
            <v>1143854167</v>
          </cell>
          <cell r="U204">
            <v>6</v>
          </cell>
          <cell r="W204" t="str">
            <v>11 NO SE DILIGENCIA INFORMACIÓN PARA ESTE FORMULARIO EN ESTE PERÍODO DE REPORTE</v>
          </cell>
          <cell r="X204" t="str">
            <v>FEMENINO</v>
          </cell>
          <cell r="Y204" t="str">
            <v>Valle del Cauca</v>
          </cell>
          <cell r="Z204" t="str">
            <v>Santiago de Cali</v>
          </cell>
          <cell r="AA204" t="str">
            <v>DIANA</v>
          </cell>
          <cell r="AB204" t="str">
            <v>CAROLINA</v>
          </cell>
          <cell r="AC204" t="str">
            <v>MURILLO</v>
          </cell>
          <cell r="AD204" t="str">
            <v>PENAGOS</v>
          </cell>
          <cell r="AE204" t="str">
            <v>NO</v>
          </cell>
          <cell r="AF204" t="str">
            <v>6 NO CONSTITUYÓ GARANTÍAS</v>
          </cell>
          <cell r="AG204" t="str">
            <v>N-A</v>
          </cell>
          <cell r="AH204" t="str">
            <v>N-A</v>
          </cell>
          <cell r="AK204" t="str">
            <v>GLORIA TERESITA SERNA ALZATE</v>
          </cell>
          <cell r="AL204" t="str">
            <v>PNN FARALLONES DE CALI</v>
          </cell>
          <cell r="AM204" t="str">
            <v>2 SUPERVISOR</v>
          </cell>
          <cell r="AN204" t="str">
            <v>3 CÉDULA DE CIUDADANÍA</v>
          </cell>
          <cell r="AO204">
            <v>29120620</v>
          </cell>
          <cell r="AP204" t="str">
            <v>MARIA JULIANA CERON</v>
          </cell>
          <cell r="AQ204">
            <v>269</v>
          </cell>
          <cell r="AZ204" t="str">
            <v>N/A</v>
          </cell>
          <cell r="BA204">
            <v>46044</v>
          </cell>
          <cell r="BB204">
            <v>46315</v>
          </cell>
          <cell r="BL204" t="str">
            <v>2026753501900113E</v>
          </cell>
          <cell r="BM204">
            <v>22515300</v>
          </cell>
          <cell r="BN204" t="str">
            <v>WENDY ISABEL DAVID</v>
          </cell>
          <cell r="BO204" t="str">
            <v xml:space="preserve">https://community.secop.gov.co/Public/Tendering/ContractNoticePhases/View?PPI=CO1.PPI.45147377&amp;isFromPublicArea=True&amp;isModal=False </v>
          </cell>
          <cell r="BP204" t="str">
            <v>VIGENTE</v>
          </cell>
          <cell r="BR204" t="str">
            <v xml:space="preserve">https://community.secop.gov.co/Public/Tendering/ContractDetailView/Index?UniqueIdentifier=CO1.PCCNTR.9052671 </v>
          </cell>
          <cell r="BS204" t="str">
            <v>DIANA.MURILLO</v>
          </cell>
          <cell r="BT204" t="str">
            <v>@parquesnacionales.gov.co</v>
          </cell>
          <cell r="BU204" t="str">
            <v>dianadymurillo@gmail.com</v>
          </cell>
          <cell r="BV204" t="str">
            <v>OPERARIO</v>
          </cell>
          <cell r="CB204">
            <v>753300</v>
          </cell>
          <cell r="CC204">
            <v>2511000</v>
          </cell>
          <cell r="CD204">
            <v>2511000</v>
          </cell>
          <cell r="CE204">
            <v>2511000</v>
          </cell>
          <cell r="CF204">
            <v>2511000</v>
          </cell>
          <cell r="CG204">
            <v>2511000</v>
          </cell>
          <cell r="CH204">
            <v>2511000</v>
          </cell>
          <cell r="CI204">
            <v>2511000</v>
          </cell>
          <cell r="CJ204">
            <v>2511000</v>
          </cell>
          <cell r="CK204">
            <v>1674000</v>
          </cell>
          <cell r="CN204">
            <v>0</v>
          </cell>
        </row>
        <row r="205">
          <cell r="A205" t="str">
            <v>CD-DTPA-203-2026</v>
          </cell>
          <cell r="B205" t="str">
            <v>1 FONAM</v>
          </cell>
          <cell r="C205" t="str">
            <v>CPS-DTPA-203-2026</v>
          </cell>
          <cell r="D205" t="str">
            <v>EINAR ALVEIRO HUETIO BOJORGE</v>
          </cell>
          <cell r="E205">
            <v>46044</v>
          </cell>
          <cell r="F205" t="str">
            <v>DP04-3202032-1-091DP04-3202032-1-092 Prestar servicios de apoyo a la gestión con autonomía técnica y administrativa en el PNN Farallones de Cali, para contribuir a la implementación de acciones de prevención, vigilancia y control orientadas a la reducción de presiones antrópicas,así como al acompañamiento en ejecuciòn de actividades de gestión del riesgo, con énfasis en los ecosistemas andinos y de páramo, en el marco de la conservación de la diversidad biológica de las Áreas Protegidas del SIN</v>
          </cell>
          <cell r="G205" t="str">
            <v>APOYO A LA GESTIÓN</v>
          </cell>
          <cell r="H205" t="str">
            <v>2 CONTRATACIÓN DIRECTA</v>
          </cell>
          <cell r="I205" t="str">
            <v>14 PRESTACIÓN DE SERVICIOS</v>
          </cell>
          <cell r="J205" t="str">
            <v>N/A</v>
          </cell>
          <cell r="K205">
            <v>80111600</v>
          </cell>
          <cell r="L205">
            <v>1226</v>
          </cell>
          <cell r="M205">
            <v>11626</v>
          </cell>
          <cell r="N205">
            <v>46044</v>
          </cell>
          <cell r="O205">
            <v>2511000</v>
          </cell>
          <cell r="P205">
            <v>27537300</v>
          </cell>
          <cell r="Q205" t="str">
            <v xml:space="preserve">VEINTISIETE MILLONES QUINIENTOS TREINTA Y SIETE MIL TRESCIENTOS </v>
          </cell>
          <cell r="R205" t="str">
            <v>1 PERSONA NATURAL</v>
          </cell>
          <cell r="S205" t="str">
            <v>3 CÉDULA DE CIUDADANÍA</v>
          </cell>
          <cell r="T205">
            <v>1144076542</v>
          </cell>
          <cell r="U205">
            <v>0</v>
          </cell>
          <cell r="W205" t="str">
            <v>11 NO SE DILIGENCIA INFORMACIÓN PARA ESTE FORMULARIO EN ESTE PERÍODO DE REPORTE</v>
          </cell>
          <cell r="X205" t="str">
            <v>MASCULINO</v>
          </cell>
          <cell r="Y205" t="str">
            <v>Valle del Cauca</v>
          </cell>
          <cell r="Z205" t="str">
            <v>Santiago de Cali</v>
          </cell>
          <cell r="AA205" t="str">
            <v>EINAR</v>
          </cell>
          <cell r="AB205" t="str">
            <v>ALVEIRO</v>
          </cell>
          <cell r="AC205" t="str">
            <v>HUETIO</v>
          </cell>
          <cell r="AD205" t="str">
            <v>BOJORGE</v>
          </cell>
          <cell r="AE205" t="str">
            <v>NO</v>
          </cell>
          <cell r="AF205" t="str">
            <v>6 NO CONSTITUYÓ GARANTÍAS</v>
          </cell>
          <cell r="AG205" t="str">
            <v>N-A</v>
          </cell>
          <cell r="AH205" t="str">
            <v>N-A</v>
          </cell>
          <cell r="AK205" t="str">
            <v>GLORIA TERESITA SERNA ALZATE</v>
          </cell>
          <cell r="AL205" t="str">
            <v>PNN FARALLONES DE CALI</v>
          </cell>
          <cell r="AM205" t="str">
            <v>2 SUPERVISOR</v>
          </cell>
          <cell r="AN205" t="str">
            <v>3 CÉDULA DE CIUDADANÍA</v>
          </cell>
          <cell r="AO205">
            <v>29120620</v>
          </cell>
          <cell r="AP205" t="str">
            <v>MARIA JULIANA CERON</v>
          </cell>
          <cell r="AQ205">
            <v>329</v>
          </cell>
          <cell r="AZ205" t="str">
            <v>N/A</v>
          </cell>
          <cell r="BA205">
            <v>46044</v>
          </cell>
          <cell r="BB205">
            <v>46376</v>
          </cell>
          <cell r="BL205" t="str">
            <v>2026753501900114E</v>
          </cell>
          <cell r="BM205">
            <v>27537300</v>
          </cell>
          <cell r="BN205" t="str">
            <v>WENDY ISABEL DAVID</v>
          </cell>
          <cell r="BO205" t="str">
            <v xml:space="preserve">https://community.secop.gov.co/Public/Tendering/ContractNoticePhases/View?PPI=CO1.PPI.45147385&amp;isFromPublicArea=True&amp;isModal=False </v>
          </cell>
          <cell r="BP205" t="str">
            <v>VIGENTE</v>
          </cell>
          <cell r="BR205" t="str">
            <v xml:space="preserve">https://community.secop.gov.co/Public/Tendering/ContractDetailView/Index?UniqueIdentifier=CO1.PCCNTR.9053193 </v>
          </cell>
          <cell r="BS205" t="str">
            <v>EINAR.HUETIO</v>
          </cell>
          <cell r="BT205" t="str">
            <v>@parquesnacionales.gov.co</v>
          </cell>
          <cell r="BU205" t="str">
            <v>einarhueitiobojorge1995@gmail.com</v>
          </cell>
          <cell r="BV205" t="str">
            <v>OPERARIO</v>
          </cell>
          <cell r="CB205">
            <v>753300</v>
          </cell>
          <cell r="CC205">
            <v>2511000</v>
          </cell>
          <cell r="CD205">
            <v>2511000</v>
          </cell>
          <cell r="CE205">
            <v>2511000</v>
          </cell>
          <cell r="CF205">
            <v>2511000</v>
          </cell>
          <cell r="CG205">
            <v>2511000</v>
          </cell>
          <cell r="CH205">
            <v>2511000</v>
          </cell>
          <cell r="CI205">
            <v>2511000</v>
          </cell>
          <cell r="CJ205">
            <v>2511000</v>
          </cell>
          <cell r="CK205">
            <v>2511000</v>
          </cell>
          <cell r="CL205">
            <v>2511000</v>
          </cell>
          <cell r="CM205">
            <v>1674000</v>
          </cell>
          <cell r="CN205">
            <v>0</v>
          </cell>
        </row>
        <row r="206">
          <cell r="A206" t="str">
            <v>CD-DTPA-204-2026</v>
          </cell>
          <cell r="B206" t="str">
            <v>1 FONAM</v>
          </cell>
          <cell r="C206" t="str">
            <v>CPS-DTPA-204-2026</v>
          </cell>
          <cell r="D206" t="str">
            <v>LUZ DALIA MIRANDA ROJAS</v>
          </cell>
          <cell r="E206">
            <v>46044</v>
          </cell>
          <cell r="F206" t="str">
            <v>DP04-3202038-17-103DP04-3202038-17-104 Prestar servicios de apoyo a la gestión, con autonomía técnica y administrativa, en el Parque Nacional Natural Farallones de Cali, para contribuir a la ejecución de actividades operativas de viverismo orientadas a la producción, mantenimiento y manejo básico de plántulas, con énfasis en los ecosistemas andinos y de páramo, en el marco de la conservación de la diversidad biológica de las Áreas Protegidas del SINAP Nacional.</v>
          </cell>
          <cell r="G206" t="str">
            <v>APOYO A LA GESTIÓN</v>
          </cell>
          <cell r="H206" t="str">
            <v>2 CONTRATACIÓN DIRECTA</v>
          </cell>
          <cell r="I206" t="str">
            <v>14 PRESTACIÓN DE SERVICIOS</v>
          </cell>
          <cell r="J206" t="str">
            <v>N/A</v>
          </cell>
          <cell r="K206">
            <v>80111600</v>
          </cell>
          <cell r="L206">
            <v>1226</v>
          </cell>
          <cell r="M206">
            <v>12326</v>
          </cell>
          <cell r="N206">
            <v>46044</v>
          </cell>
          <cell r="O206">
            <v>2385000</v>
          </cell>
          <cell r="P206">
            <v>18364500</v>
          </cell>
          <cell r="Q206" t="str">
            <v>DIECIOCHO MILLONES TRESCIENTOS SESENTA Y CUATRO MIL QUINIENTOS</v>
          </cell>
          <cell r="R206" t="str">
            <v>1 PERSONA NATURAL</v>
          </cell>
          <cell r="S206" t="str">
            <v>3 CÉDULA DE CIUDADANÍA</v>
          </cell>
          <cell r="T206">
            <v>1112879891</v>
          </cell>
          <cell r="U206">
            <v>6</v>
          </cell>
          <cell r="W206" t="str">
            <v>11 NO SE DILIGENCIA INFORMACIÓN PARA ESTE FORMULARIO EN ESTE PERÍODO DE REPORTE</v>
          </cell>
          <cell r="X206" t="str">
            <v>FEMENINO</v>
          </cell>
          <cell r="Y206" t="str">
            <v>Valle del Cauca</v>
          </cell>
          <cell r="Z206" t="str">
            <v>Dagua</v>
          </cell>
          <cell r="AA206" t="str">
            <v>LUZ</v>
          </cell>
          <cell r="AB206" t="str">
            <v>DALIA</v>
          </cell>
          <cell r="AC206" t="str">
            <v>MIRANDA</v>
          </cell>
          <cell r="AD206" t="str">
            <v>ROJAS</v>
          </cell>
          <cell r="AE206" t="str">
            <v>NO</v>
          </cell>
          <cell r="AF206" t="str">
            <v>6 NO CONSTITUYÓ GARANTÍAS</v>
          </cell>
          <cell r="AG206" t="str">
            <v>N-A</v>
          </cell>
          <cell r="AH206" t="str">
            <v>N-A</v>
          </cell>
          <cell r="AK206" t="str">
            <v>GLORIA TERESITA SERNA ALZATE</v>
          </cell>
          <cell r="AL206" t="str">
            <v>PNN FARALLONES DE CALI</v>
          </cell>
          <cell r="AM206" t="str">
            <v>2 SUPERVISOR</v>
          </cell>
          <cell r="AN206" t="str">
            <v>3 CÉDULA DE CIUDADANÍA</v>
          </cell>
          <cell r="AO206">
            <v>1017125021</v>
          </cell>
          <cell r="AP206" t="str">
            <v>CAROLINA RIVERA BUILES</v>
          </cell>
          <cell r="AQ206">
            <v>297</v>
          </cell>
          <cell r="AZ206" t="str">
            <v>N/A</v>
          </cell>
          <cell r="BA206">
            <v>46044</v>
          </cell>
          <cell r="BB206">
            <v>46344</v>
          </cell>
          <cell r="BL206" t="str">
            <v>2026753501900115E</v>
          </cell>
          <cell r="BM206">
            <v>18364500</v>
          </cell>
          <cell r="BN206" t="str">
            <v>WENDY ISABEL DAVID</v>
          </cell>
          <cell r="BO206" t="str">
            <v xml:space="preserve">https://community.secop.gov.co/Public/Tendering/ContractNoticePhases/View?PPI=CO1.PPI.45147391&amp;isFromPublicArea=True&amp;isModal=False </v>
          </cell>
          <cell r="BP206" t="str">
            <v>VIGENTE</v>
          </cell>
          <cell r="BR206" t="str">
            <v xml:space="preserve">https://community.secop.gov.co/Public/Tendering/ContractDetailView/Index?UniqueIdentifier=CO1.PCCNTR.9055787 </v>
          </cell>
          <cell r="BS206" t="str">
            <v>LUZ.MIRANDA</v>
          </cell>
          <cell r="BT206" t="str">
            <v>@parquesnacionales.gov.co</v>
          </cell>
          <cell r="BU206" t="str">
            <v>luzdaliamirandarojas9@gmail.com</v>
          </cell>
          <cell r="BV206" t="str">
            <v>OPERARIO</v>
          </cell>
          <cell r="CB206">
            <v>715500</v>
          </cell>
          <cell r="CC206">
            <v>2385000</v>
          </cell>
          <cell r="CD206">
            <v>2385000</v>
          </cell>
          <cell r="CE206">
            <v>2385000</v>
          </cell>
          <cell r="CF206">
            <v>2385000</v>
          </cell>
          <cell r="CG206">
            <v>2385000</v>
          </cell>
          <cell r="CH206">
            <v>2385000</v>
          </cell>
          <cell r="CI206">
            <v>2385000</v>
          </cell>
          <cell r="CJ206">
            <v>954000</v>
          </cell>
          <cell r="CN206">
            <v>0</v>
          </cell>
        </row>
        <row r="207">
          <cell r="A207" t="str">
            <v>CD-DTPA-205-2026</v>
          </cell>
          <cell r="B207" t="str">
            <v>1 FONAM</v>
          </cell>
          <cell r="C207" t="str">
            <v>CPS-DTPA-205-2026</v>
          </cell>
          <cell r="D207" t="str">
            <v xml:space="preserve">PAOLA ANDREA ALZATE CERON </v>
          </cell>
          <cell r="E207">
            <v>46044</v>
          </cell>
          <cell r="F207" t="str">
            <v>DP04-3202060-18_1-099 DP04-3202060-18_1-100 Prestar servicios de apoyo a la gestión, con autonomía técnica y administrativa, en el Parque Nacional Natural Farallones de Cali, para contribuir a la coordinación y ejecución de actividades técnicas de viverismo orientadas a la producción, mantenimiento y manejo básico de plántulas, con énfasis en los ecosistemas andinos y de páramo, en el marco de la conservación de la diversidad biológica de las Áreas Protegidas del SINAP Nacional.</v>
          </cell>
          <cell r="G207" t="str">
            <v>APOYO A LA GESTIÓN</v>
          </cell>
          <cell r="H207" t="str">
            <v>2 CONTRATACIÓN DIRECTA</v>
          </cell>
          <cell r="I207" t="str">
            <v>14 PRESTACIÓN DE SERVICIOS</v>
          </cell>
          <cell r="J207" t="str">
            <v>N/A</v>
          </cell>
          <cell r="K207">
            <v>80111600</v>
          </cell>
          <cell r="L207">
            <v>1226</v>
          </cell>
          <cell r="M207">
            <v>12926</v>
          </cell>
          <cell r="N207">
            <v>46045</v>
          </cell>
          <cell r="O207">
            <v>2761000</v>
          </cell>
          <cell r="P207">
            <v>30278967</v>
          </cell>
          <cell r="Q207" t="str">
            <v xml:space="preserve">TREINTA MILLONES DOSCIENTOS SETENTA Y OCHO MIL NOVECIENTOS SESENTA Y SIETE </v>
          </cell>
          <cell r="R207" t="str">
            <v>1 PERSONA NATURAL</v>
          </cell>
          <cell r="S207" t="str">
            <v>3 CÉDULA DE CIUDADANÍA</v>
          </cell>
          <cell r="T207">
            <v>29110526</v>
          </cell>
          <cell r="U207">
            <v>1</v>
          </cell>
          <cell r="W207" t="str">
            <v>11 NO SE DILIGENCIA INFORMACIÓN PARA ESTE FORMULARIO EN ESTE PERÍODO DE REPORTE</v>
          </cell>
          <cell r="X207" t="str">
            <v>FEMENINO</v>
          </cell>
          <cell r="Y207" t="str">
            <v>Valle del Cauca</v>
          </cell>
          <cell r="Z207" t="str">
            <v>Santiago de Cali</v>
          </cell>
          <cell r="AA207" t="str">
            <v>PAOLA</v>
          </cell>
          <cell r="AB207" t="str">
            <v>ANDREA</v>
          </cell>
          <cell r="AC207" t="str">
            <v>ALZATE</v>
          </cell>
          <cell r="AD207" t="str">
            <v>CERÓN</v>
          </cell>
          <cell r="AE207" t="str">
            <v>NO</v>
          </cell>
          <cell r="AF207" t="str">
            <v>6 NO CONSTITUYÓ GARANTÍAS</v>
          </cell>
          <cell r="AG207" t="str">
            <v>N-A</v>
          </cell>
          <cell r="AH207" t="str">
            <v>N-A</v>
          </cell>
          <cell r="AK207" t="str">
            <v>GLORIA TERESITA SERNA ALZATE</v>
          </cell>
          <cell r="AL207" t="str">
            <v>PNN FARALLONES DE CALI</v>
          </cell>
          <cell r="AM207" t="str">
            <v>2 SUPERVISOR</v>
          </cell>
          <cell r="AN207" t="str">
            <v>3 CÉDULA DE CIUDADANÍA</v>
          </cell>
          <cell r="AO207">
            <v>1017125021</v>
          </cell>
          <cell r="AP207" t="str">
            <v>CAROLINA RIVERA BUILES</v>
          </cell>
          <cell r="AQ207">
            <v>333</v>
          </cell>
          <cell r="AZ207" t="str">
            <v>N/A</v>
          </cell>
          <cell r="BA207">
            <v>46045</v>
          </cell>
          <cell r="BB207">
            <v>46381</v>
          </cell>
          <cell r="BL207" t="str">
            <v>2026753501900116E</v>
          </cell>
          <cell r="BM207">
            <v>30278967</v>
          </cell>
          <cell r="BN207" t="str">
            <v>WENDY ISABEL DAVID</v>
          </cell>
          <cell r="BO207" t="str">
            <v>https://community.secop.gov.co/Public/Tendering/ContractNoticePhases/View?PPI=CO1.PPI.45148778&amp;isFromPublicArea=True&amp;isModal=False</v>
          </cell>
          <cell r="BP207" t="str">
            <v>VIGENTE</v>
          </cell>
          <cell r="BR207" t="str">
            <v xml:space="preserve">https://community.secop.gov.co/Public/Tendering/ContractDetailView/Index?UniqueIdentifier=CO1.PCCNTR.9077616 </v>
          </cell>
          <cell r="BS207" t="str">
            <v>PAOLA.ALZATE</v>
          </cell>
          <cell r="BT207" t="str">
            <v>@parquesnacionales.gov.co</v>
          </cell>
          <cell r="BU207" t="str">
            <v>alzatepaola2804@gmail.com</v>
          </cell>
          <cell r="BV207" t="str">
            <v>TECNICO</v>
          </cell>
          <cell r="CB207">
            <v>736267</v>
          </cell>
          <cell r="CC207">
            <v>2761000</v>
          </cell>
          <cell r="CD207">
            <v>2761000</v>
          </cell>
          <cell r="CE207">
            <v>2761000</v>
          </cell>
          <cell r="CF207">
            <v>2761000</v>
          </cell>
          <cell r="CG207">
            <v>2761000</v>
          </cell>
          <cell r="CH207">
            <v>2761000</v>
          </cell>
          <cell r="CI207">
            <v>2761000</v>
          </cell>
          <cell r="CJ207">
            <v>2761000</v>
          </cell>
          <cell r="CK207">
            <v>2761000</v>
          </cell>
          <cell r="CL207">
            <v>2761000</v>
          </cell>
          <cell r="CM207">
            <v>1932700</v>
          </cell>
          <cell r="CN207">
            <v>0</v>
          </cell>
        </row>
        <row r="208">
          <cell r="A208" t="str">
            <v>CD-DTPA-206-2026</v>
          </cell>
          <cell r="B208" t="str">
            <v>1 FONAM</v>
          </cell>
          <cell r="C208" t="str">
            <v>CPS-DTPA-206-2026</v>
          </cell>
          <cell r="D208" t="str">
            <v>JHON FREIDER TROCHEZ TROCHEZ</v>
          </cell>
          <cell r="E208">
            <v>46044</v>
          </cell>
          <cell r="F208" t="str">
            <v>DP04-3202008-10-118-DP04-3202008-10-119. Prestar servicios de apoyo a la gestión con plena autonomía técnica y administrativa en el PNN Farallones de Cali, para apoyar el fortalecimiento de la gobernanza y la gestión integral del área protegida, mediante la implementación de procesos de participación, consulta previa y concertación con las comunidades indígenas, con énfasis en los ecosistemas andinos y de páramo, en el marco de la conservación de la diversidad biológica de las Áreas Protegidas</v>
          </cell>
          <cell r="G208" t="str">
            <v>APOYO A LA GESTIÓN</v>
          </cell>
          <cell r="H208" t="str">
            <v>2 CONTRATACIÓN DIRECTA</v>
          </cell>
          <cell r="I208" t="str">
            <v>14 PRESTACIÓN DE SERVICIOS</v>
          </cell>
          <cell r="J208" t="str">
            <v>N/A</v>
          </cell>
          <cell r="K208">
            <v>80111600</v>
          </cell>
          <cell r="L208">
            <v>1226</v>
          </cell>
          <cell r="M208">
            <v>12626</v>
          </cell>
          <cell r="N208">
            <v>46045</v>
          </cell>
          <cell r="O208">
            <v>2293000</v>
          </cell>
          <cell r="P208">
            <v>18879033</v>
          </cell>
          <cell r="Q208" t="str">
            <v>DIECIOCHO MILLONES OCHOCIENTOS SETENTA Y NUEVE MIL TREINTA Y TRES</v>
          </cell>
          <cell r="R208" t="str">
            <v>1 PERSONA NATURAL</v>
          </cell>
          <cell r="S208" t="str">
            <v>3 CÉDULA DE CIUDADANÍA</v>
          </cell>
          <cell r="T208">
            <v>1112482064</v>
          </cell>
          <cell r="U208">
            <v>6</v>
          </cell>
          <cell r="W208" t="str">
            <v>11 NO SE DILIGENCIA INFORMACIÓN PARA ESTE FORMULARIO EN ESTE PERÍODO DE REPORTE</v>
          </cell>
          <cell r="X208" t="str">
            <v>MASCULINO</v>
          </cell>
          <cell r="Y208" t="str">
            <v>Valle del Cauca</v>
          </cell>
          <cell r="Z208" t="str">
            <v>Jamundí</v>
          </cell>
          <cell r="AA208" t="str">
            <v>JHON</v>
          </cell>
          <cell r="AB208" t="str">
            <v>FREIDER</v>
          </cell>
          <cell r="AC208" t="str">
            <v>TROCHEZ</v>
          </cell>
          <cell r="AD208" t="str">
            <v>TROCHEZ</v>
          </cell>
          <cell r="AE208" t="str">
            <v>NO</v>
          </cell>
          <cell r="AF208" t="str">
            <v>6 NO CONSTITUYÓ GARANTÍAS</v>
          </cell>
          <cell r="AG208" t="str">
            <v>N-A</v>
          </cell>
          <cell r="AH208" t="str">
            <v>N-A</v>
          </cell>
          <cell r="AK208" t="str">
            <v>GLORIA TERESITA SERNA ALZATE</v>
          </cell>
          <cell r="AL208" t="str">
            <v>PNN FARALLONES DE CALI</v>
          </cell>
          <cell r="AM208" t="str">
            <v>2 SUPERVISOR</v>
          </cell>
          <cell r="AN208" t="str">
            <v>3 CÉDULA DE CIUDADANÍA</v>
          </cell>
          <cell r="AO208">
            <v>1017125021</v>
          </cell>
          <cell r="AP208" t="str">
            <v>CAROLINA RIVERA BUILES</v>
          </cell>
          <cell r="AQ208">
            <v>247</v>
          </cell>
          <cell r="AZ208" t="str">
            <v>N/A</v>
          </cell>
          <cell r="BA208">
            <v>46045</v>
          </cell>
          <cell r="BB208">
            <v>46294</v>
          </cell>
          <cell r="BL208" t="str">
            <v>2026753501900117E</v>
          </cell>
          <cell r="BM208">
            <v>18879033</v>
          </cell>
          <cell r="BN208" t="str">
            <v>ALEX YANIRA PISMAG PORTILLA</v>
          </cell>
          <cell r="BO208" t="str">
            <v xml:space="preserve">https://community.secop.gov.co/Public/Tendering/ContractNoticePhases/View?PPI=CO1.PPI.45148659&amp;isFromPublicArea=True&amp;isModal=False </v>
          </cell>
          <cell r="BP208" t="str">
            <v>VIGENTE</v>
          </cell>
          <cell r="BR208" t="str">
            <v xml:space="preserve">https://community.secop.gov.co/Public/Tendering/ContractDetailView/Index?UniqueIdentifier=CO1.PCCNTR.9061271 </v>
          </cell>
          <cell r="BS208" t="str">
            <v>JHON.TROCHEZ</v>
          </cell>
          <cell r="BT208" t="str">
            <v>@parquesnacionales.gov.co</v>
          </cell>
          <cell r="BU208" t="str">
            <v>trochezchemo94@gmail.com</v>
          </cell>
          <cell r="BV208" t="str">
            <v>OPERARIO</v>
          </cell>
          <cell r="CB208">
            <v>611467</v>
          </cell>
          <cell r="CC208">
            <v>2293000</v>
          </cell>
          <cell r="CD208">
            <v>2293000</v>
          </cell>
          <cell r="CE208">
            <v>2293000</v>
          </cell>
          <cell r="CF208">
            <v>2293000</v>
          </cell>
          <cell r="CG208">
            <v>2293000</v>
          </cell>
          <cell r="CH208">
            <v>2293000</v>
          </cell>
          <cell r="CI208">
            <v>2293000</v>
          </cell>
          <cell r="CJ208">
            <v>2216566</v>
          </cell>
          <cell r="CN208">
            <v>0</v>
          </cell>
        </row>
        <row r="209">
          <cell r="A209" t="str">
            <v>CD-DTPA-207-2026</v>
          </cell>
          <cell r="B209" t="str">
            <v>1 FONAM</v>
          </cell>
          <cell r="C209" t="str">
            <v>CPS-DTPA-207-2026</v>
          </cell>
          <cell r="D209" t="str">
            <v>DIANA MARITZA RAMOS TOMBE</v>
          </cell>
          <cell r="E209">
            <v>46044</v>
          </cell>
          <cell r="F209" t="str">
            <v>DP04-3202038-17-101-DP04-3202038-17-102 Prestar servicios de apoyo a la gestion, con autonomia tecnica y administrativa, en el Parque Nacional Natural Farallones de Cali, para contribuir a la ejecuciion de actividades operativas de viverismo orientadas a la produccion, mantenimiento y manejo basico de plantulas , con enfasis en los ecosistemas andinos y de paramos , en el marco de la conservaciion de la diversidad biologica de las areas Protegidas del SINAP Nacional.</v>
          </cell>
          <cell r="G209" t="str">
            <v>APOYO A LA GESTIÓN</v>
          </cell>
          <cell r="H209" t="str">
            <v>2 CONTRATACIÓN DIRECTA</v>
          </cell>
          <cell r="I209" t="str">
            <v>14 PRESTACIÓN DE SERVICIOS</v>
          </cell>
          <cell r="J209" t="str">
            <v>N/A</v>
          </cell>
          <cell r="K209">
            <v>80111600</v>
          </cell>
          <cell r="L209">
            <v>1226</v>
          </cell>
          <cell r="M209">
            <v>11426</v>
          </cell>
          <cell r="N209">
            <v>46044</v>
          </cell>
          <cell r="O209">
            <v>2385000</v>
          </cell>
          <cell r="P209">
            <v>23611500</v>
          </cell>
          <cell r="Q209" t="str">
            <v>VEINTITRÉS MILLONES SEISCIENTOS ONCE MIL QUINIENTOS</v>
          </cell>
          <cell r="R209" t="str">
            <v>1 PERSONA NATURAL</v>
          </cell>
          <cell r="S209" t="str">
            <v>3 CÉDULA DE CIUDADANÍA</v>
          </cell>
          <cell r="T209">
            <v>1114732647</v>
          </cell>
          <cell r="U209">
            <v>0</v>
          </cell>
          <cell r="W209" t="str">
            <v>11 NO SE DILIGENCIA INFORMACIÓN PARA ESTE FORMULARIO EN ESTE PERÍODO DE REPORTE</v>
          </cell>
          <cell r="X209" t="str">
            <v>FEMENINO</v>
          </cell>
          <cell r="Y209" t="str">
            <v>Cauca</v>
          </cell>
          <cell r="Z209" t="str">
            <v>Caldono</v>
          </cell>
          <cell r="AA209" t="str">
            <v>DIANA</v>
          </cell>
          <cell r="AB209" t="str">
            <v>MARITZA</v>
          </cell>
          <cell r="AC209" t="str">
            <v>RAMOS</v>
          </cell>
          <cell r="AD209" t="str">
            <v>TOMBE</v>
          </cell>
          <cell r="AE209" t="str">
            <v>NO</v>
          </cell>
          <cell r="AF209" t="str">
            <v>6 NO CONSTITUYÓ GARANTÍAS</v>
          </cell>
          <cell r="AG209" t="str">
            <v>N-A</v>
          </cell>
          <cell r="AH209" t="str">
            <v>N-A</v>
          </cell>
          <cell r="AK209" t="str">
            <v>GLORIA TERESITA SERNA ALZATE</v>
          </cell>
          <cell r="AL209" t="str">
            <v>PNN FARALLONES DE CALI</v>
          </cell>
          <cell r="AM209" t="str">
            <v>2 SUPERVISOR</v>
          </cell>
          <cell r="AN209" t="str">
            <v>3 CÉDULA DE CIUDADANÍA</v>
          </cell>
          <cell r="AO209">
            <v>1017125021</v>
          </cell>
          <cell r="AP209" t="str">
            <v>CAROLINA RIVERA BUILES</v>
          </cell>
          <cell r="AQ209">
            <v>297</v>
          </cell>
          <cell r="AZ209" t="str">
            <v>N/A</v>
          </cell>
          <cell r="BA209">
            <v>46044</v>
          </cell>
          <cell r="BB209">
            <v>46344</v>
          </cell>
          <cell r="BL209" t="str">
            <v>2026753501900118E</v>
          </cell>
          <cell r="BM209">
            <v>23611500</v>
          </cell>
          <cell r="BN209" t="str">
            <v>MARGARITA E VICTORIA ACOSTA</v>
          </cell>
          <cell r="BO209" t="str">
            <v xml:space="preserve">https://community.secop.gov.co/Public/Tendering/ContractNoticePhases/View?PPI=CO1.PPI.45159002&amp;isFromPublicArea=True&amp;isModal=False </v>
          </cell>
          <cell r="BP209" t="str">
            <v>VIGENTE</v>
          </cell>
          <cell r="BR209" t="str">
            <v xml:space="preserve">https://community.secop.gov.co/Public/Tendering/ContractDetailView/Index?UniqueIdentifier=CO1.PCCNTR.9050522 </v>
          </cell>
          <cell r="BS209" t="str">
            <v>DIANA.RAMOS</v>
          </cell>
          <cell r="BT209" t="str">
            <v>@parquesnacionales.gov.co</v>
          </cell>
          <cell r="BU209" t="str">
            <v>ramosdiana1993@gmail.com</v>
          </cell>
          <cell r="BV209" t="str">
            <v>OPERARIO</v>
          </cell>
          <cell r="CB209">
            <v>715500</v>
          </cell>
          <cell r="CC209">
            <v>2385000</v>
          </cell>
          <cell r="CD209">
            <v>2385000</v>
          </cell>
          <cell r="CE209">
            <v>2385000</v>
          </cell>
          <cell r="CF209">
            <v>2385000</v>
          </cell>
          <cell r="CG209">
            <v>2385000</v>
          </cell>
          <cell r="CH209">
            <v>2385000</v>
          </cell>
          <cell r="CI209">
            <v>2385000</v>
          </cell>
          <cell r="CJ209">
            <v>2385000</v>
          </cell>
          <cell r="CK209">
            <v>2385000</v>
          </cell>
          <cell r="CL209">
            <v>1431000</v>
          </cell>
          <cell r="CN209">
            <v>0</v>
          </cell>
        </row>
        <row r="210">
          <cell r="A210" t="str">
            <v>CD-DTPA-208-2026</v>
          </cell>
          <cell r="B210" t="str">
            <v>1 FONAM</v>
          </cell>
          <cell r="C210" t="str">
            <v>CPS-DTPA-208-2026</v>
          </cell>
          <cell r="D210" t="str">
            <v>JOSE BOLAÑOS QUIÑONEZ</v>
          </cell>
          <cell r="E210">
            <v>46044</v>
          </cell>
          <cell r="F210" t="str">
            <v>DP04-3202038-17-124 DP04-3202038-17-125 Prestar servicios de apoyo a la gestión, con autonomía técnica y administrativa, en el Parque Nacional Natural Farallones de Cali, para contribuir a la ejecución de actividades operativas de viverismo orientadas a la producción, mantenimiento y manejo básico de plántulas, con énfasis en los ecosistemas andinos y de páramo, en el marco de la conservación de la diversidad biológica de las Áreas Protegidas del SINAP Nacional.</v>
          </cell>
          <cell r="G210" t="str">
            <v>APOYO A LA GESTIÓN</v>
          </cell>
          <cell r="H210" t="str">
            <v>2 CONTRATACIÓN DIRECTA</v>
          </cell>
          <cell r="I210" t="str">
            <v>14 PRESTACIÓN DE SERVICIOS</v>
          </cell>
          <cell r="J210" t="str">
            <v>N/A</v>
          </cell>
          <cell r="K210">
            <v>80111600</v>
          </cell>
          <cell r="L210">
            <v>1226</v>
          </cell>
          <cell r="M210">
            <v>12126</v>
          </cell>
          <cell r="N210">
            <v>46044</v>
          </cell>
          <cell r="O210">
            <v>2293000</v>
          </cell>
          <cell r="P210">
            <v>23541467</v>
          </cell>
          <cell r="Q210" t="str">
            <v>VEINTITRÉS MILLONES QUINIENTOS CUARENTA Y UN MIL CUATROCIENTOS SESENTA Y SIETE</v>
          </cell>
          <cell r="R210" t="str">
            <v>1 PERSONA NATURAL</v>
          </cell>
          <cell r="S210" t="str">
            <v>3 CÉDULA DE CIUDADANÍA</v>
          </cell>
          <cell r="T210">
            <v>94501391</v>
          </cell>
          <cell r="U210">
            <v>7</v>
          </cell>
          <cell r="W210" t="str">
            <v>11 NO SE DILIGENCIA INFORMACIÓN PARA ESTE FORMULARIO EN ESTE PERÍODO DE REPORTE</v>
          </cell>
          <cell r="X210" t="str">
            <v>MASCULINO</v>
          </cell>
          <cell r="Y210" t="str">
            <v>Valle del Cauca</v>
          </cell>
          <cell r="Z210" t="str">
            <v>Santiago de Cali</v>
          </cell>
          <cell r="AA210" t="str">
            <v>JOSE</v>
          </cell>
          <cell r="AC210" t="str">
            <v>BOLAÑOS</v>
          </cell>
          <cell r="AD210" t="str">
            <v>QUIÑONEZ</v>
          </cell>
          <cell r="AE210" t="str">
            <v>NO</v>
          </cell>
          <cell r="AF210" t="str">
            <v>6 NO CONSTITUYÓ GARANTÍAS</v>
          </cell>
          <cell r="AG210" t="str">
            <v>N-A</v>
          </cell>
          <cell r="AH210" t="str">
            <v>N-A</v>
          </cell>
          <cell r="AK210" t="str">
            <v>GLORIA TERESITA SERNA ALZATE</v>
          </cell>
          <cell r="AL210" t="str">
            <v>PNN FARALLONES DE CALI</v>
          </cell>
          <cell r="AM210" t="str">
            <v>2 SUPERVISOR</v>
          </cell>
          <cell r="AN210" t="str">
            <v>3 CÉDULA DE CIUDADANÍA</v>
          </cell>
          <cell r="AO210">
            <v>1017125021</v>
          </cell>
          <cell r="AP210" t="str">
            <v>CAROLINA RIVERA BUILES</v>
          </cell>
          <cell r="AQ210">
            <v>308</v>
          </cell>
          <cell r="AZ210" t="str">
            <v>N/A</v>
          </cell>
          <cell r="BA210">
            <v>46044</v>
          </cell>
          <cell r="BB210">
            <v>46355</v>
          </cell>
          <cell r="BL210" t="str">
            <v>2026753501900119E</v>
          </cell>
          <cell r="BM210">
            <v>23541467</v>
          </cell>
          <cell r="BN210" t="str">
            <v>JULIANA ISABEL MONTES ROMERO</v>
          </cell>
          <cell r="BO210" t="str">
            <v xml:space="preserve">https://community.secop.gov.co/Public/Tendering/ContractNoticePhases/View?PPI=CO1.PPI.45161045&amp;isFromPublicArea=True&amp;isModal=False </v>
          </cell>
          <cell r="BP210" t="str">
            <v>VIGENTE</v>
          </cell>
          <cell r="BR210" t="str">
            <v>https://community.secop.gov.co/Public/Tendering/ContractDetailView/Index?UniqueIdentifier=CO1.PCCNTR.9051904</v>
          </cell>
          <cell r="BS210" t="str">
            <v>JOSE.BOLANOS</v>
          </cell>
          <cell r="BT210" t="str">
            <v>@parquesnacionales.gov.co</v>
          </cell>
          <cell r="BU210" t="str">
            <v>chepebolanosq@gmail.com</v>
          </cell>
          <cell r="BV210" t="str">
            <v>OPERARIO</v>
          </cell>
          <cell r="CB210">
            <v>687900</v>
          </cell>
          <cell r="CC210">
            <v>2293000</v>
          </cell>
          <cell r="CD210">
            <v>2293000</v>
          </cell>
          <cell r="CE210">
            <v>2293000</v>
          </cell>
          <cell r="CF210">
            <v>2293000</v>
          </cell>
          <cell r="CG210">
            <v>2293000</v>
          </cell>
          <cell r="CH210">
            <v>2293000</v>
          </cell>
          <cell r="CI210">
            <v>2293000</v>
          </cell>
          <cell r="CJ210">
            <v>2293000</v>
          </cell>
          <cell r="CK210">
            <v>2293000</v>
          </cell>
          <cell r="CL210">
            <v>2216567</v>
          </cell>
          <cell r="CN210">
            <v>0</v>
          </cell>
        </row>
        <row r="211">
          <cell r="A211" t="str">
            <v>CD-DTPA-209-2026</v>
          </cell>
          <cell r="B211" t="str">
            <v>1 FONAM</v>
          </cell>
          <cell r="C211" t="str">
            <v>CPS-DTPA-209-2026</v>
          </cell>
          <cell r="D211" t="str">
            <v>LIBARDO TORRES URBANO</v>
          </cell>
          <cell r="E211">
            <v>46044</v>
          </cell>
          <cell r="F211" t="str">
            <v>DP04-3202060-18_1-128 y DP04-3202060-18_1-129 Prestar servicios de apoyo a la gestión, con autonomía técnica y administrativa, en el Parque Nacional Natural Farallones de Cali, para contribuir a la ejecución de actividades operativas de restauración ecológica, con énfasis en los ecosistemas andinos y de páramo, en el marco de la conservación de la diversidad biológica de las Áreas Protegidas del SINAP Nacional.</v>
          </cell>
          <cell r="G211" t="str">
            <v>APOYO A LA GESTIÓN</v>
          </cell>
          <cell r="H211" t="str">
            <v>2 CONTRATACIÓN DIRECTA</v>
          </cell>
          <cell r="I211" t="str">
            <v>14 PRESTACIÓN DE SERVICIOS</v>
          </cell>
          <cell r="J211" t="str">
            <v>N/A</v>
          </cell>
          <cell r="K211">
            <v>80111600</v>
          </cell>
          <cell r="L211">
            <v>1226</v>
          </cell>
          <cell r="M211">
            <v>11526</v>
          </cell>
          <cell r="N211">
            <v>46044</v>
          </cell>
          <cell r="O211">
            <v>2761000</v>
          </cell>
          <cell r="P211">
            <v>30278967</v>
          </cell>
          <cell r="Q211" t="str">
            <v xml:space="preserve">TREINTA MILLONES DOSCIENTOS SETENTA Y OCHO MIL NOVECIENTOS SESENTA Y SIETE </v>
          </cell>
          <cell r="R211" t="str">
            <v>1 PERSONA NATURAL</v>
          </cell>
          <cell r="S211" t="str">
            <v>3 CÉDULA DE CIUDADANÍA</v>
          </cell>
          <cell r="T211">
            <v>94540419</v>
          </cell>
          <cell r="U211">
            <v>0</v>
          </cell>
          <cell r="W211" t="str">
            <v>11 NO SE DILIGENCIA INFORMACIÓN PARA ESTE FORMULARIO EN ESTE PERÍODO DE REPORTE</v>
          </cell>
          <cell r="X211" t="str">
            <v>MASCULINO</v>
          </cell>
          <cell r="Y211" t="str">
            <v>Valle del Cauca</v>
          </cell>
          <cell r="Z211" t="str">
            <v>Santiago de Cali</v>
          </cell>
          <cell r="AA211" t="str">
            <v>LIBARDO</v>
          </cell>
          <cell r="AC211" t="str">
            <v>TORRES</v>
          </cell>
          <cell r="AD211" t="str">
            <v>URBANO</v>
          </cell>
          <cell r="AE211" t="str">
            <v>NO</v>
          </cell>
          <cell r="AF211" t="str">
            <v>6 NO CONSTITUYÓ GARANTÍAS</v>
          </cell>
          <cell r="AG211" t="str">
            <v>N-A</v>
          </cell>
          <cell r="AH211" t="str">
            <v>N-A</v>
          </cell>
          <cell r="AK211" t="str">
            <v>GLORIA TERESITA SERNA ALZATE</v>
          </cell>
          <cell r="AL211" t="str">
            <v>PNN FARALLONES DE CALI</v>
          </cell>
          <cell r="AM211" t="str">
            <v>2 SUPERVISOR</v>
          </cell>
          <cell r="AN211" t="str">
            <v>3 CÉDULA DE CIUDADANÍA</v>
          </cell>
          <cell r="AO211">
            <v>1017125021</v>
          </cell>
          <cell r="AP211" t="str">
            <v>CAROLINA RIVERA BUILES</v>
          </cell>
          <cell r="AQ211">
            <v>329</v>
          </cell>
          <cell r="AZ211" t="str">
            <v>N/A</v>
          </cell>
          <cell r="BA211">
            <v>46044</v>
          </cell>
          <cell r="BB211">
            <v>46376</v>
          </cell>
          <cell r="BL211" t="str">
            <v>2026753501900120E</v>
          </cell>
          <cell r="BM211">
            <v>30278967</v>
          </cell>
          <cell r="BN211" t="str">
            <v>MARGARITA E VICTORIA ACOSTA</v>
          </cell>
          <cell r="BO211" t="str">
            <v xml:space="preserve">https://community.secop.gov.co/Public/Tendering/ContractNoticePhases/View?PPI=CO1.PPI.45165984&amp;isFromPublicArea=True&amp;isModal=False </v>
          </cell>
          <cell r="BP211" t="str">
            <v>VIGENTE</v>
          </cell>
          <cell r="BR211" t="str">
            <v>https://community.secop.gov.co/Public/Tendering/ContractDetailView/Index?UniqueIdentifier=CO1.PCCNTR.9055223</v>
          </cell>
          <cell r="BS211" t="str">
            <v>LIBARDO.TORRES</v>
          </cell>
          <cell r="BT211" t="str">
            <v>@parquesnacionales.gov.co</v>
          </cell>
          <cell r="BU211" t="str">
            <v>libardo1985@hotmail.com</v>
          </cell>
          <cell r="BV211" t="str">
            <v>TECNICO</v>
          </cell>
          <cell r="CB211">
            <v>828300</v>
          </cell>
          <cell r="CC211">
            <v>2761000</v>
          </cell>
          <cell r="CD211">
            <v>2761000</v>
          </cell>
          <cell r="CE211">
            <v>2761000</v>
          </cell>
          <cell r="CF211">
            <v>2761000</v>
          </cell>
          <cell r="CG211">
            <v>2761000</v>
          </cell>
          <cell r="CH211">
            <v>2761000</v>
          </cell>
          <cell r="CI211">
            <v>2761000</v>
          </cell>
          <cell r="CJ211">
            <v>2761000</v>
          </cell>
          <cell r="CK211">
            <v>2761000</v>
          </cell>
          <cell r="CL211">
            <v>2761000</v>
          </cell>
          <cell r="CM211">
            <v>1840667</v>
          </cell>
          <cell r="CN211">
            <v>0</v>
          </cell>
        </row>
        <row r="212">
          <cell r="A212" t="str">
            <v>CD-DTPA-210-2026</v>
          </cell>
          <cell r="B212" t="str">
            <v>1 FONAM</v>
          </cell>
          <cell r="C212" t="str">
            <v>CPS-DTPA-210-2026</v>
          </cell>
          <cell r="D212" t="str">
            <v>MARILUZ CASTRO AGUDELO</v>
          </cell>
          <cell r="E212">
            <v>46044</v>
          </cell>
          <cell r="F212" t="str">
            <v>DP05-3202010-25-017 - DP05-3202010-25-018 Prestar servicios de apoyo a la gestión con plena autonomía técnica y administrativa en el PNN Gorgona en el desarrollo de las acciones de las estrategía de ecoturístico en el área protegida, en el marco de la conservación de la diversidad biológica de las áreas protegidas del SINAP naciona</v>
          </cell>
          <cell r="G212" t="str">
            <v>APOYO A LA GESTIÓN</v>
          </cell>
          <cell r="H212" t="str">
            <v>2 CONTRATACIÓN DIRECTA</v>
          </cell>
          <cell r="I212" t="str">
            <v>14 PRESTACIÓN DE SERVICIOS</v>
          </cell>
          <cell r="J212" t="str">
            <v>N/A</v>
          </cell>
          <cell r="K212">
            <v>80111600</v>
          </cell>
          <cell r="L212" t="str">
            <v>626/1926</v>
          </cell>
          <cell r="M212" t="str">
            <v>12426/12526</v>
          </cell>
          <cell r="N212">
            <v>46044</v>
          </cell>
          <cell r="O212">
            <v>3325000</v>
          </cell>
          <cell r="P212">
            <v>17844167</v>
          </cell>
          <cell r="Q212" t="str">
            <v>DIECISIETE MILLONES OCHOCIENTOS CUARENTA Y CUATRO MIL CIENTO SESENTA Y SIETE</v>
          </cell>
          <cell r="R212" t="str">
            <v>1 PERSONA NATURAL</v>
          </cell>
          <cell r="S212" t="str">
            <v>3 CÉDULA DE CIUDADANÍA</v>
          </cell>
          <cell r="T212">
            <v>1113790913</v>
          </cell>
          <cell r="U212">
            <v>9</v>
          </cell>
          <cell r="W212" t="str">
            <v>11 NO SE DILIGENCIA INFORMACIÓN PARA ESTE FORMULARIO EN ESTE PERÍODO DE REPORTE</v>
          </cell>
          <cell r="X212" t="str">
            <v>FEMENINO</v>
          </cell>
          <cell r="Y212" t="str">
            <v>Valle del Cauca</v>
          </cell>
          <cell r="Z212" t="str">
            <v>Roldanillo</v>
          </cell>
          <cell r="AA212" t="str">
            <v>MARILUZ</v>
          </cell>
          <cell r="AC212" t="str">
            <v>CASTRO</v>
          </cell>
          <cell r="AD212" t="str">
            <v>AGUDELO</v>
          </cell>
          <cell r="AE212" t="str">
            <v>NO</v>
          </cell>
          <cell r="AF212" t="str">
            <v>6 NO CONSTITUYÓ GARANTÍAS</v>
          </cell>
          <cell r="AG212" t="str">
            <v>N-A</v>
          </cell>
          <cell r="AH212" t="str">
            <v>N-A</v>
          </cell>
          <cell r="AK212" t="str">
            <v>GLORIA TERESITA SERNA ALZATE</v>
          </cell>
          <cell r="AL212" t="str">
            <v>PNN GORGONA</v>
          </cell>
          <cell r="AM212" t="str">
            <v>2 SUPERVISOR</v>
          </cell>
          <cell r="AN212" t="str">
            <v>3 CÉDULA DE CIUDADANÍA</v>
          </cell>
          <cell r="AO212">
            <v>6499218</v>
          </cell>
          <cell r="AP212" t="str">
            <v>ANDRES MAURICIO ROJAS CAÑAS</v>
          </cell>
          <cell r="AQ212">
            <v>161</v>
          </cell>
          <cell r="AZ212" t="str">
            <v>N/A</v>
          </cell>
          <cell r="BA212">
            <v>46044</v>
          </cell>
          <cell r="BB212">
            <v>46205</v>
          </cell>
          <cell r="BL212" t="str">
            <v>2026753501900121E</v>
          </cell>
          <cell r="BM212">
            <v>17844167</v>
          </cell>
          <cell r="BN212" t="str">
            <v>DIANA PATRICIA GUERRERO</v>
          </cell>
          <cell r="BO212" t="str">
            <v>https://community.secop.gov.co/Public/Tendering/ContractNoticePhases/View?PPI=CO1.PPI.45175996&amp;isFromPublicArea=True&amp;isModal=False</v>
          </cell>
          <cell r="BP212" t="str">
            <v>VIGENTE</v>
          </cell>
          <cell r="BR212" t="str">
            <v xml:space="preserve">https://community.secop.gov.co/Public/Tendering/ContractDetailView/Index?UniqueIdentifier=CO1.PCCNTR.9060860 </v>
          </cell>
          <cell r="BS212" t="str">
            <v>MARILUZ.CASTRO</v>
          </cell>
          <cell r="BT212" t="str">
            <v>@parquesnacionales.gov.co</v>
          </cell>
          <cell r="BU212" t="str">
            <v>mari219@ymail.com</v>
          </cell>
          <cell r="BV212" t="str">
            <v>TECNOLOGO</v>
          </cell>
          <cell r="CB212">
            <v>997500</v>
          </cell>
          <cell r="CC212">
            <v>3325000</v>
          </cell>
          <cell r="CD212">
            <v>3325000</v>
          </cell>
          <cell r="CE212">
            <v>3325000</v>
          </cell>
          <cell r="CF212">
            <v>3325000</v>
          </cell>
          <cell r="CG212">
            <v>3325000</v>
          </cell>
          <cell r="CH212">
            <v>221667</v>
          </cell>
          <cell r="CN212">
            <v>0</v>
          </cell>
        </row>
        <row r="213">
          <cell r="A213" t="str">
            <v>CD-DTPA-211-2026</v>
          </cell>
          <cell r="B213" t="str">
            <v>1 FONAM</v>
          </cell>
          <cell r="C213" t="str">
            <v>CPS-DTPA-211-2026</v>
          </cell>
          <cell r="D213" t="str">
            <v>JESUS DAVID CAICEDO QUIÑONES</v>
          </cell>
          <cell r="E213">
            <v>46044</v>
          </cell>
          <cell r="F213" t="str">
            <v>DP04-3202032-1-071 DP04-3202032-1-072 Prestar servicios de apoyo a la gestión con autonomía técnica y administrativa en el PNN Farallones de Cali, para contribuir a la implementación de acciones de prevención, vigilancia y control orientadas a la reducción de presiones antrópicas, especialmente las asociadas a la minería, así como al acompañamiento en ejecución de actividades de gestión del riesgo, con énfasis en los ecosistemas andinos y de páramo, en el marco de la conservación de la diversi</v>
          </cell>
          <cell r="G213" t="str">
            <v>APOYO A LA GESTIÓN</v>
          </cell>
          <cell r="H213" t="str">
            <v>2 CONTRATACIÓN DIRECTA</v>
          </cell>
          <cell r="I213" t="str">
            <v>14 PRESTACIÓN DE SERVICIOS</v>
          </cell>
          <cell r="J213" t="str">
            <v>N/A</v>
          </cell>
          <cell r="K213">
            <v>80111600</v>
          </cell>
          <cell r="L213">
            <v>1226</v>
          </cell>
          <cell r="M213">
            <v>11926</v>
          </cell>
          <cell r="N213">
            <v>46044</v>
          </cell>
          <cell r="O213">
            <v>2761000</v>
          </cell>
          <cell r="P213">
            <v>30278967</v>
          </cell>
          <cell r="Q213" t="str">
            <v xml:space="preserve">TREINTA MILLONES DOSCIENTOS SETENTA Y OCHO MIL NOVECIENTOS SESENTA Y SIETE </v>
          </cell>
          <cell r="R213" t="str">
            <v>1 PERSONA NATURAL</v>
          </cell>
          <cell r="S213" t="str">
            <v>3 CÉDULA DE CIUDADANÍA</v>
          </cell>
          <cell r="T213">
            <v>1059448122</v>
          </cell>
          <cell r="U213">
            <v>1</v>
          </cell>
          <cell r="W213" t="str">
            <v>11 NO SE DILIGENCIA INFORMACIÓN PARA ESTE FORMULARIO EN ESTE PERÍODO DE REPORTE</v>
          </cell>
          <cell r="X213" t="str">
            <v>MASCULINO</v>
          </cell>
          <cell r="Y213" t="str">
            <v>Cauca</v>
          </cell>
          <cell r="Z213" t="str">
            <v>Guapi</v>
          </cell>
          <cell r="AA213" t="str">
            <v>JESÚS</v>
          </cell>
          <cell r="AB213" t="str">
            <v>DAVID</v>
          </cell>
          <cell r="AC213" t="str">
            <v>CAICEDO</v>
          </cell>
          <cell r="AD213" t="str">
            <v>QUIÑONES</v>
          </cell>
          <cell r="AE213" t="str">
            <v>NO</v>
          </cell>
          <cell r="AF213" t="str">
            <v>6 NO CONSTITUYÓ GARANTÍAS</v>
          </cell>
          <cell r="AG213" t="str">
            <v>N-A</v>
          </cell>
          <cell r="AH213" t="str">
            <v>N-A</v>
          </cell>
          <cell r="AK213" t="str">
            <v>GLORIA TERESITA SERNA ALZATE</v>
          </cell>
          <cell r="AL213" t="str">
            <v>PNN FARALLONES DE CALI</v>
          </cell>
          <cell r="AM213" t="str">
            <v>2 SUPERVISOR</v>
          </cell>
          <cell r="AN213" t="str">
            <v>3 CÉDULA DE CIUDADANÍA</v>
          </cell>
          <cell r="AO213">
            <v>1082775671</v>
          </cell>
          <cell r="AP213" t="str">
            <v>JUAN MANUEL GUZMÁN LÓPEZ</v>
          </cell>
          <cell r="AQ213">
            <v>329</v>
          </cell>
          <cell r="AZ213" t="str">
            <v>N/A</v>
          </cell>
          <cell r="BA213">
            <v>46044</v>
          </cell>
          <cell r="BB213">
            <v>46376</v>
          </cell>
          <cell r="BL213" t="str">
            <v>2026753501900122E</v>
          </cell>
          <cell r="BM213">
            <v>30278967</v>
          </cell>
          <cell r="BN213" t="str">
            <v>STEPHANIE ANDREA RODRÍGUEZ VALENCIA</v>
          </cell>
          <cell r="BO213" t="str">
            <v>https://community.secop.gov.co/Public/Tendering/ContractNoticePhases/View?PPI=CO1.PPI.45172050&amp;isFromPublicArea=True&amp;isModal=False</v>
          </cell>
          <cell r="BP213" t="str">
            <v>VIGENTE</v>
          </cell>
          <cell r="BR213" t="str">
            <v>https://community.secop.gov.co/Public/Tendering/ContractDetailView/Index?UniqueIdentifier=CO1.PCCNTR.9058086</v>
          </cell>
          <cell r="BS213" t="str">
            <v>JESUS.CAICEDO</v>
          </cell>
          <cell r="BT213" t="str">
            <v>@parquesnacionales.gov.co</v>
          </cell>
          <cell r="BU213" t="str">
            <v>dida67986@gmail.com</v>
          </cell>
          <cell r="BV213" t="str">
            <v>TECNICO</v>
          </cell>
          <cell r="CB213">
            <v>828300</v>
          </cell>
          <cell r="CC213">
            <v>2761000</v>
          </cell>
          <cell r="CD213">
            <v>2761000</v>
          </cell>
          <cell r="CE213">
            <v>2761000</v>
          </cell>
          <cell r="CF213">
            <v>2761000</v>
          </cell>
          <cell r="CG213">
            <v>2761000</v>
          </cell>
          <cell r="CH213">
            <v>2761000</v>
          </cell>
          <cell r="CI213">
            <v>2761000</v>
          </cell>
          <cell r="CJ213">
            <v>2761000</v>
          </cell>
          <cell r="CK213">
            <v>2761000</v>
          </cell>
          <cell r="CL213">
            <v>2761000</v>
          </cell>
          <cell r="CM213">
            <v>1840667</v>
          </cell>
          <cell r="CN213">
            <v>0</v>
          </cell>
        </row>
        <row r="214">
          <cell r="A214" t="str">
            <v>CD-DTPA-212-2026</v>
          </cell>
          <cell r="B214" t="str">
            <v>1 FONAM</v>
          </cell>
          <cell r="C214" t="str">
            <v>CPS-DTPA-212-2026</v>
          </cell>
          <cell r="D214" t="str">
            <v>RUBIELA PECHENE FIGUEROA</v>
          </cell>
          <cell r="E214">
            <v>46045</v>
          </cell>
          <cell r="F214" t="str">
            <v>DP04-3202038-17-126-DP04-3202038-17-127 Prestar servicios de apoyo a la gestión, con autonomía técnica y administrativa, en el Parque Nacional Natural Farallones de Cali, para contribuir a la ejecución de actividades operativas de viverismo orientadas a la producción, mantenimiento y manejo básico de plántulas, con énfasis en los ecosistemas andinos y de páramo, en el marco de la conservación de la diversidad biológica de las Áreas Protegidas del SINAP Nacional.</v>
          </cell>
          <cell r="G214" t="str">
            <v>APOYO A LA GESTIÓN</v>
          </cell>
          <cell r="H214" t="str">
            <v>2 CONTRATACIÓN DIRECTA</v>
          </cell>
          <cell r="I214" t="str">
            <v>14 PRESTACIÓN DE SERVICIOS</v>
          </cell>
          <cell r="J214" t="str">
            <v>N/A</v>
          </cell>
          <cell r="K214">
            <v>80111600</v>
          </cell>
          <cell r="L214">
            <v>1226</v>
          </cell>
          <cell r="M214">
            <v>13126</v>
          </cell>
          <cell r="N214">
            <v>46045</v>
          </cell>
          <cell r="O214">
            <v>2385000</v>
          </cell>
          <cell r="P214">
            <v>18364500</v>
          </cell>
          <cell r="Q214" t="str">
            <v>DIECIOCHO MILLONES TRESCIENTOS SESENTA Y CUATRO MIL QUINIENTOS</v>
          </cell>
          <cell r="R214" t="str">
            <v>1 PERSONA NATURAL</v>
          </cell>
          <cell r="S214" t="str">
            <v>3 CÉDULA DE CIUDADANÍA</v>
          </cell>
          <cell r="T214">
            <v>66949244</v>
          </cell>
          <cell r="U214">
            <v>4</v>
          </cell>
          <cell r="W214" t="str">
            <v>11 NO SE DILIGENCIA INFORMACIÓN PARA ESTE FORMULARIO EN ESTE PERÍODO DE REPORTE</v>
          </cell>
          <cell r="X214" t="str">
            <v>FEMENINO</v>
          </cell>
          <cell r="Y214" t="str">
            <v>Cauca</v>
          </cell>
          <cell r="Z214" t="str">
            <v>Morales</v>
          </cell>
          <cell r="AA214" t="str">
            <v>RUBIELA</v>
          </cell>
          <cell r="AC214" t="str">
            <v>PECHENE</v>
          </cell>
          <cell r="AD214" t="str">
            <v>FIGUEROA</v>
          </cell>
          <cell r="AE214" t="str">
            <v>NO</v>
          </cell>
          <cell r="AF214" t="str">
            <v>6 NO CONSTITUYÓ GARANTÍAS</v>
          </cell>
          <cell r="AG214" t="str">
            <v>N-A</v>
          </cell>
          <cell r="AH214" t="str">
            <v>N-A</v>
          </cell>
          <cell r="AK214" t="str">
            <v>GLORIA TERESITA SERNA ALZATE</v>
          </cell>
          <cell r="AL214" t="str">
            <v>PNN FARALLONES DE CALI</v>
          </cell>
          <cell r="AM214" t="str">
            <v>2 SUPERVISOR</v>
          </cell>
          <cell r="AN214" t="str">
            <v>3 CÉDULA DE CIUDADANÍA</v>
          </cell>
          <cell r="AO214">
            <v>1017125021</v>
          </cell>
          <cell r="AP214" t="str">
            <v>CAROLINA RIVERA BUILES</v>
          </cell>
          <cell r="AQ214">
            <v>231</v>
          </cell>
          <cell r="AZ214" t="str">
            <v>N/A</v>
          </cell>
          <cell r="BA214">
            <v>46045</v>
          </cell>
          <cell r="BB214">
            <v>46278</v>
          </cell>
          <cell r="BL214" t="str">
            <v>2026753501900123E</v>
          </cell>
          <cell r="BM214">
            <v>18364500</v>
          </cell>
          <cell r="BN214" t="str">
            <v>MARGARITA E VICTORIA ACOSTA</v>
          </cell>
          <cell r="BO214" t="str">
            <v>https://community.secop.gov.co/Public/Tendering/ContractNoticePhases/View?PPI=CO1.PPI.45182647&amp;isFromPublicArea=True&amp;isModal=False</v>
          </cell>
          <cell r="BP214" t="str">
            <v>VIGENTE</v>
          </cell>
          <cell r="BR214" t="str">
            <v>https://community.secop.gov.co/Public/Tendering/ContractDetailView/Index?UniqueIdentifier=CO1.PCCNTR.9058463</v>
          </cell>
          <cell r="BS214" t="str">
            <v>RUBIELA.PECHENE</v>
          </cell>
          <cell r="BT214" t="str">
            <v>@parquesnacionales.gov.co</v>
          </cell>
          <cell r="BU214" t="str">
            <v>rubielapechene976@gmail.com</v>
          </cell>
          <cell r="BV214" t="str">
            <v>TECNICO</v>
          </cell>
          <cell r="CB214">
            <v>636000</v>
          </cell>
          <cell r="CC214">
            <v>2385000</v>
          </cell>
          <cell r="CD214">
            <v>2385000</v>
          </cell>
          <cell r="CE214">
            <v>2385000</v>
          </cell>
          <cell r="CF214">
            <v>2385000</v>
          </cell>
          <cell r="CG214">
            <v>2385000</v>
          </cell>
          <cell r="CH214">
            <v>2385000</v>
          </cell>
          <cell r="CI214">
            <v>2385000</v>
          </cell>
          <cell r="CJ214">
            <v>1033500</v>
          </cell>
          <cell r="CN214">
            <v>0</v>
          </cell>
        </row>
        <row r="215">
          <cell r="A215" t="str">
            <v>CD-DTPA-213-2026</v>
          </cell>
          <cell r="B215" t="str">
            <v>1 FONAM</v>
          </cell>
          <cell r="C215" t="str">
            <v>CPS-DTPA-213-2026</v>
          </cell>
          <cell r="D215" t="str">
            <v>DAYRO ANTONIO RIAÑOS FAJARDO</v>
          </cell>
          <cell r="E215">
            <v>46045</v>
          </cell>
          <cell r="F215" t="str">
            <v>DP04-3202032-1-087-DP04-3202032-1-088.Prestar servicios de apoyo a la gestión con autonomía técnica y administrativa en el PNN Farallones de Cali, para contribuir a la implementación de acciones de prevención, vigilancia y control orientadas a la reducción de presiones antrópicas, especialmente las asociadas a la minería, con énfasis en los ecosistemas andinos y de páramo, en el marco de la conservación de la diversidad biológica de las Áreas Protegidas del SINAP Nacional</v>
          </cell>
          <cell r="G215" t="str">
            <v>APOYO A LA GESTIÓN</v>
          </cell>
          <cell r="H215" t="str">
            <v>2 CONTRATACIÓN DIRECTA</v>
          </cell>
          <cell r="I215" t="str">
            <v>14 PRESTACIÓN DE SERVICIOS</v>
          </cell>
          <cell r="J215" t="str">
            <v>N/A</v>
          </cell>
          <cell r="K215">
            <v>80111600</v>
          </cell>
          <cell r="L215">
            <v>1226</v>
          </cell>
          <cell r="M215">
            <v>12726</v>
          </cell>
          <cell r="N215">
            <v>46045</v>
          </cell>
          <cell r="O215">
            <v>2385000</v>
          </cell>
          <cell r="P215">
            <v>23611500</v>
          </cell>
          <cell r="Q215" t="str">
            <v>VEINTITRÉS MILLONES SEISCIENTOS ONCE MIL QUINIENTOS</v>
          </cell>
          <cell r="R215" t="str">
            <v>1 PERSONA NATURAL</v>
          </cell>
          <cell r="S215" t="str">
            <v>3 CÉDULA DE CIUDADANÍA</v>
          </cell>
          <cell r="T215">
            <v>1105364120</v>
          </cell>
          <cell r="U215">
            <v>1</v>
          </cell>
          <cell r="W215" t="str">
            <v>11 NO SE DILIGENCIA INFORMACIÓN PARA ESTE FORMULARIO EN ESTE PERÍODO DE REPORTE</v>
          </cell>
          <cell r="X215" t="str">
            <v>MASCULINO</v>
          </cell>
          <cell r="Y215" t="str">
            <v>Valle del Cauca</v>
          </cell>
          <cell r="Z215" t="str">
            <v>Santiago de Cali</v>
          </cell>
          <cell r="AA215" t="str">
            <v>DAYRO</v>
          </cell>
          <cell r="AB215" t="str">
            <v>ANTONIO</v>
          </cell>
          <cell r="AC215" t="str">
            <v>RIAÑOS</v>
          </cell>
          <cell r="AD215" t="str">
            <v>FAJARDO</v>
          </cell>
          <cell r="AE215" t="str">
            <v>NO</v>
          </cell>
          <cell r="AF215" t="str">
            <v>6 NO CONSTITUYÓ GARANTÍAS</v>
          </cell>
          <cell r="AG215" t="str">
            <v>N-A</v>
          </cell>
          <cell r="AH215" t="str">
            <v>N-A</v>
          </cell>
          <cell r="AK215" t="str">
            <v>GLORIA TERESITA SERNA ALZATE</v>
          </cell>
          <cell r="AL215" t="str">
            <v>PNN FARALLONES DE CALI</v>
          </cell>
          <cell r="AM215" t="str">
            <v>2 SUPERVISOR</v>
          </cell>
          <cell r="AN215" t="str">
            <v>3 CÉDULA DE CIUDADANÍA</v>
          </cell>
          <cell r="AO215">
            <v>29120620</v>
          </cell>
          <cell r="AP215" t="str">
            <v>MARIA JULIANA CERON</v>
          </cell>
          <cell r="AQ215">
            <v>297</v>
          </cell>
          <cell r="AZ215" t="str">
            <v>N/A</v>
          </cell>
          <cell r="BA215">
            <v>46045</v>
          </cell>
          <cell r="BB215">
            <v>46345</v>
          </cell>
          <cell r="BL215" t="str">
            <v>2026753501900124E</v>
          </cell>
          <cell r="BM215">
            <v>23611500</v>
          </cell>
          <cell r="BN215" t="str">
            <v>ALEX YANIRA PISMAG PORTILLA</v>
          </cell>
          <cell r="BO215" t="str">
            <v>https://community.secop.gov.co/Public/Tendering/ContractNoticePhases/View?PPI=CO1.PPI.45217447&amp;isFromPublicArea=True&amp;isModal=False</v>
          </cell>
          <cell r="BP215" t="str">
            <v>VIGENTE</v>
          </cell>
          <cell r="BR215" t="str">
            <v>https://community.secop.gov.co/Public/Tendering/ContractDetailView/Index?UniqueIdentifier=CO1.PCCNTR.9091358</v>
          </cell>
          <cell r="BS215" t="str">
            <v>DAYRO.RIANOS</v>
          </cell>
          <cell r="BT215" t="str">
            <v>@parquesnacionales.gov.co</v>
          </cell>
          <cell r="BU215" t="str">
            <v>dayrorianos@gmail.com</v>
          </cell>
          <cell r="BV215" t="str">
            <v>OPERARIO</v>
          </cell>
          <cell r="CB215">
            <v>636000</v>
          </cell>
          <cell r="CC215">
            <v>2385000</v>
          </cell>
          <cell r="CD215">
            <v>2385000</v>
          </cell>
          <cell r="CE215">
            <v>2385000</v>
          </cell>
          <cell r="CF215">
            <v>2385000</v>
          </cell>
          <cell r="CG215">
            <v>2385000</v>
          </cell>
          <cell r="CH215">
            <v>2385000</v>
          </cell>
          <cell r="CI215">
            <v>2385000</v>
          </cell>
          <cell r="CJ215">
            <v>2385000</v>
          </cell>
          <cell r="CK215">
            <v>2385000</v>
          </cell>
          <cell r="CL215">
            <v>1510500</v>
          </cell>
          <cell r="CN215">
            <v>0</v>
          </cell>
        </row>
        <row r="216">
          <cell r="A216" t="str">
            <v>CD-DTPA-214-2026</v>
          </cell>
          <cell r="B216" t="str">
            <v>1 FONAM</v>
          </cell>
          <cell r="C216" t="str">
            <v>CPS-DTPA-214-2026</v>
          </cell>
          <cell r="D216" t="str">
            <v>SHARON LYZETH BECERRA GARCIA</v>
          </cell>
          <cell r="E216">
            <v>46045</v>
          </cell>
          <cell r="F216" t="str">
            <v>DP04-3202008-9-029/DP04-3202008-9-030. Prestar servicios profesionales con plena autonomía técnica y administrativa en el PNN Farallones de Cali, para apoyar la implementación de los instrumentos de planeación y el desarrollo de acciones orientadas al seguimiento, evaluación y gestión del recurso hídrico en el área protegida, incluyendo la consolidación y digitalización de información técnica, con énfasis en los ecosistemas andinos y de páramo, en el marco de la conservación de la diversidad</v>
          </cell>
          <cell r="G216" t="str">
            <v>PROFESIONAL</v>
          </cell>
          <cell r="H216" t="str">
            <v>2 CONTRATACIÓN DIRECTA</v>
          </cell>
          <cell r="I216" t="str">
            <v>14 PRESTACIÓN DE SERVICIOS</v>
          </cell>
          <cell r="J216" t="str">
            <v>N/A</v>
          </cell>
          <cell r="K216">
            <v>80111600</v>
          </cell>
          <cell r="L216">
            <v>1226</v>
          </cell>
          <cell r="M216">
            <v>13426</v>
          </cell>
          <cell r="N216">
            <v>46048</v>
          </cell>
          <cell r="O216">
            <v>3783000</v>
          </cell>
          <cell r="P216">
            <v>41486900</v>
          </cell>
          <cell r="Q216" t="str">
            <v>CUARENTA Y UN MILLONES CUATROCIENTOS OCHENTA Y SEIS MIL NOVECIENTOS</v>
          </cell>
          <cell r="R216" t="str">
            <v>1 PERSONA NATURAL</v>
          </cell>
          <cell r="S216" t="str">
            <v>3 CÉDULA DE CIUDADANÍA</v>
          </cell>
          <cell r="T216">
            <v>1144166980</v>
          </cell>
          <cell r="U216">
            <v>1</v>
          </cell>
          <cell r="W216" t="str">
            <v>11 NO SE DILIGENCIA INFORMACIÓN PARA ESTE FORMULARIO EN ESTE PERÍODO DE REPORTE</v>
          </cell>
          <cell r="X216" t="str">
            <v>FEMENINO</v>
          </cell>
          <cell r="Y216" t="str">
            <v>Cundinamarca</v>
          </cell>
          <cell r="Z216" t="str">
            <v>Bogotá D.C</v>
          </cell>
          <cell r="AA216" t="str">
            <v>SHARON</v>
          </cell>
          <cell r="AB216" t="str">
            <v>LIZETH</v>
          </cell>
          <cell r="AC216" t="str">
            <v>BECERRA</v>
          </cell>
          <cell r="AD216" t="str">
            <v>GARCÍA</v>
          </cell>
          <cell r="AE216" t="str">
            <v>SI</v>
          </cell>
          <cell r="AF216" t="str">
            <v>1 PÓLIZA</v>
          </cell>
          <cell r="AG216" t="str">
            <v>12 SEGUROS DEL ESTADO</v>
          </cell>
          <cell r="AH216" t="str">
            <v>2 CUMPLIMIENTO</v>
          </cell>
          <cell r="AI216">
            <v>46048</v>
          </cell>
          <cell r="AJ216" t="str">
            <v>45-46-101036098</v>
          </cell>
          <cell r="AK216" t="str">
            <v>GLORIA TERESITA SERNA ALZATE</v>
          </cell>
          <cell r="AL216" t="str">
            <v>PNN FARALLONES DE CALI</v>
          </cell>
          <cell r="AM216" t="str">
            <v>2 SUPERVISOR</v>
          </cell>
          <cell r="AN216" t="str">
            <v>3 CÉDULA DE CIUDADANÍA</v>
          </cell>
          <cell r="AO216">
            <v>29120620</v>
          </cell>
          <cell r="AP216" t="str">
            <v>MARIA JULIANA CERON</v>
          </cell>
          <cell r="AQ216">
            <v>329</v>
          </cell>
          <cell r="AZ216">
            <v>46048</v>
          </cell>
          <cell r="BA216">
            <v>46048</v>
          </cell>
          <cell r="BB216">
            <v>46380</v>
          </cell>
          <cell r="BL216" t="str">
            <v>2026753501900125E</v>
          </cell>
          <cell r="BM216">
            <v>41486900</v>
          </cell>
          <cell r="BN216" t="str">
            <v>ALEX YANIRA PISMAG PORTILLA</v>
          </cell>
          <cell r="BO216" t="str">
            <v>https://community.secop.gov.co/Public/Tendering/ContractNoticePhases/View?PPI=CO1.PPI.45238612&amp;isFromPublicArea=True&amp;isModal=False</v>
          </cell>
          <cell r="BP216" t="str">
            <v>VIGENTE</v>
          </cell>
          <cell r="BR216" t="str">
            <v>https://community.secop.gov.co/Public/Tendering/ContractDetailView/Index?UniqueIdentifier=CO1.PCCNTR.9101294</v>
          </cell>
          <cell r="BS216" t="str">
            <v>SHARON.BECERRA</v>
          </cell>
          <cell r="BT216" t="str">
            <v>@parquesnacionales.gov.co</v>
          </cell>
          <cell r="BU216" t="str">
            <v>sharon.farallones@gmail.com</v>
          </cell>
          <cell r="BV216" t="str">
            <v>PROFESIONAL</v>
          </cell>
          <cell r="CB216">
            <v>630500</v>
          </cell>
          <cell r="CC216">
            <v>3783000</v>
          </cell>
          <cell r="CD216">
            <v>3783000</v>
          </cell>
          <cell r="CE216">
            <v>3783000</v>
          </cell>
          <cell r="CF216">
            <v>3783000</v>
          </cell>
          <cell r="CG216">
            <v>3783000</v>
          </cell>
          <cell r="CH216">
            <v>3783000</v>
          </cell>
          <cell r="CI216">
            <v>3783000</v>
          </cell>
          <cell r="CJ216">
            <v>3783000</v>
          </cell>
          <cell r="CK216">
            <v>3783000</v>
          </cell>
          <cell r="CL216">
            <v>3783000</v>
          </cell>
          <cell r="CM216">
            <v>3026400</v>
          </cell>
          <cell r="CN216">
            <v>0</v>
          </cell>
        </row>
        <row r="217">
          <cell r="A217" t="str">
            <v>CD-DTPA-215-2026</v>
          </cell>
          <cell r="B217" t="str">
            <v>1 FONAM</v>
          </cell>
          <cell r="C217" t="str">
            <v>CPS-DTPA-215-2026</v>
          </cell>
          <cell r="D217" t="str">
            <v>RAFAEL PARDO MUÑOZ</v>
          </cell>
          <cell r="E217">
            <v>46045</v>
          </cell>
          <cell r="F217" t="str">
            <v>DP04-3202010-25-136-DP04-3202010-25-137 Prestar servicios de apoyo a la gestión con plena autonomía técnica y administrativa en el PNN Farallones de Cali, para apoyar la gestión y ordenamiento del ecoturismo, mediante el levantamiento técnico de información relacionada con los prestadores de servicios y la recolección de información e indicadores para el monitoreo de impactos, con énfasis en los ecosistemas andinos y de páramo, en el marco de la conservación de la diversidad biológica</v>
          </cell>
          <cell r="G217" t="str">
            <v>APOYO A LA GESTIÓN</v>
          </cell>
          <cell r="H217" t="str">
            <v>2 CONTRATACIÓN DIRECTA</v>
          </cell>
          <cell r="I217" t="str">
            <v>14 PRESTACIÓN DE SERVICIOS</v>
          </cell>
          <cell r="J217" t="str">
            <v>N/A</v>
          </cell>
          <cell r="K217">
            <v>80111600</v>
          </cell>
          <cell r="L217">
            <v>1226</v>
          </cell>
          <cell r="M217">
            <v>12826</v>
          </cell>
          <cell r="N217">
            <v>46045</v>
          </cell>
          <cell r="O217">
            <v>2385000</v>
          </cell>
          <cell r="P217">
            <v>23611500</v>
          </cell>
          <cell r="Q217" t="str">
            <v>VEINTITRÉS MILLONES SEISCIENTOS ONCE MIL QUINIENTOS</v>
          </cell>
          <cell r="R217" t="str">
            <v>1 PERSONA NATURAL</v>
          </cell>
          <cell r="S217" t="str">
            <v>3 CÉDULA DE CIUDADANÍA</v>
          </cell>
          <cell r="T217">
            <v>94516253</v>
          </cell>
          <cell r="U217">
            <v>4</v>
          </cell>
          <cell r="W217" t="str">
            <v>11 NO SE DILIGENCIA INFORMACIÓN PARA ESTE FORMULARIO EN ESTE PERÍODO DE REPORTE</v>
          </cell>
          <cell r="X217" t="str">
            <v>MASCULINO</v>
          </cell>
          <cell r="Y217" t="str">
            <v>Valle del Cauca</v>
          </cell>
          <cell r="Z217" t="str">
            <v>Santiago de Cali</v>
          </cell>
          <cell r="AA217" t="str">
            <v>RAFAEL</v>
          </cell>
          <cell r="AC217" t="str">
            <v>PARDO</v>
          </cell>
          <cell r="AD217" t="str">
            <v>MUÑOZ</v>
          </cell>
          <cell r="AE217" t="str">
            <v>NO</v>
          </cell>
          <cell r="AF217" t="str">
            <v>6 NO CONSTITUYÓ GARANTÍAS</v>
          </cell>
          <cell r="AG217" t="str">
            <v>N-A</v>
          </cell>
          <cell r="AH217" t="str">
            <v>N-A</v>
          </cell>
          <cell r="AK217" t="str">
            <v>GLORIA TERESITA SERNA ALZATE</v>
          </cell>
          <cell r="AL217" t="str">
            <v>PNN FARALLONES DE CALI</v>
          </cell>
          <cell r="AM217" t="str">
            <v>2 SUPERVISOR</v>
          </cell>
          <cell r="AN217" t="str">
            <v>3 CÉDULA DE CIUDADANÍA</v>
          </cell>
          <cell r="AO217">
            <v>1017125021</v>
          </cell>
          <cell r="AP217" t="str">
            <v>CAROLINA RIVERA BUILES</v>
          </cell>
          <cell r="AQ217">
            <v>297</v>
          </cell>
          <cell r="AZ217" t="str">
            <v>N/A</v>
          </cell>
          <cell r="BA217">
            <v>46045</v>
          </cell>
          <cell r="BB217">
            <v>46345</v>
          </cell>
          <cell r="BL217" t="str">
            <v>2026753501900126E</v>
          </cell>
          <cell r="BM217">
            <v>23611500</v>
          </cell>
          <cell r="BN217" t="str">
            <v>ALEX YANIRA PISMAG PORTILLA</v>
          </cell>
          <cell r="BO217" t="str">
            <v>https://community.secop.gov.co/Public/Tendering/ContractNoticePhases/View?PPI=CO1.PPI.45240062&amp;isFromPublicArea=True&amp;isModal=False</v>
          </cell>
          <cell r="BP217" t="str">
            <v>VIGENTE</v>
          </cell>
          <cell r="BR217" t="str">
            <v>https://community.secop.gov.co/Public/Tendering/ContractDetailView/Index?UniqueIdentifier=CO1.PCCNTR.9091678</v>
          </cell>
          <cell r="BS217" t="str">
            <v>RAFAEL.PARDO</v>
          </cell>
          <cell r="BT217" t="str">
            <v>@parquesnacionales.gov.co</v>
          </cell>
          <cell r="BU217" t="str">
            <v>rafaelpardo352@gmail.com</v>
          </cell>
          <cell r="BV217" t="str">
            <v>OPERARIO</v>
          </cell>
          <cell r="CB217">
            <v>636000</v>
          </cell>
          <cell r="CC217">
            <v>2385000</v>
          </cell>
          <cell r="CD217">
            <v>2385000</v>
          </cell>
          <cell r="CE217">
            <v>2385000</v>
          </cell>
          <cell r="CF217">
            <v>2385000</v>
          </cell>
          <cell r="CG217">
            <v>2385000</v>
          </cell>
          <cell r="CH217">
            <v>2385000</v>
          </cell>
          <cell r="CI217">
            <v>2385000</v>
          </cell>
          <cell r="CJ217">
            <v>2385000</v>
          </cell>
          <cell r="CK217">
            <v>2385000</v>
          </cell>
          <cell r="CL217">
            <v>1510500</v>
          </cell>
          <cell r="CN217">
            <v>0</v>
          </cell>
        </row>
        <row r="218">
          <cell r="A218" t="str">
            <v>CD-DTPA-216-2026</v>
          </cell>
          <cell r="B218" t="str">
            <v>1 FONAM</v>
          </cell>
          <cell r="C218" t="str">
            <v>CPS-DTPA-216-2026</v>
          </cell>
          <cell r="D218" t="str">
            <v>SANTIAGO ORLANDO NARVAEZ DORADO</v>
          </cell>
          <cell r="E218">
            <v>46045</v>
          </cell>
          <cell r="F218" t="str">
            <v>DP04-3202032-1-031-DP04-3202032-1-032.Prestar servicios profesionales con plena autonomía técnica y administrativa en el PNN Farallones de Cali, para desarrollar las actividades orientadas a la implementación de acciones de prevención, vigilancia y control de las presiones antrópicas que afectan el área protegida, especialmente en minería, con énfasis en los ecosistemas andinos y de páramo, en el marco de la conservación de la diversidad biológica de las Áreas Protegidas del SINAP Naciona</v>
          </cell>
          <cell r="G218" t="str">
            <v>PROFESIONAL</v>
          </cell>
          <cell r="H218" t="str">
            <v>2 CONTRATACIÓN DIRECTA</v>
          </cell>
          <cell r="I218" t="str">
            <v>14 PRESTACIÓN DE SERVICIOS</v>
          </cell>
          <cell r="J218" t="str">
            <v>N/A</v>
          </cell>
          <cell r="K218">
            <v>80111600</v>
          </cell>
          <cell r="L218">
            <v>1226</v>
          </cell>
          <cell r="M218">
            <v>13526</v>
          </cell>
          <cell r="N218">
            <v>46048</v>
          </cell>
          <cell r="O218">
            <v>5864000</v>
          </cell>
          <cell r="P218">
            <v>58444533</v>
          </cell>
          <cell r="Q218" t="str">
            <v>CINCUENTA Y OCHO MILLONES CUATROCIENTOS CUARENTA Y CUATRO MIL QUINIENTOS TREINTA Y TRES</v>
          </cell>
          <cell r="R218" t="str">
            <v>1 PERSONA NATURAL</v>
          </cell>
          <cell r="S218" t="str">
            <v>3 CÉDULA DE CIUDADANÍA</v>
          </cell>
          <cell r="T218">
            <v>1061763530</v>
          </cell>
          <cell r="U218">
            <v>9</v>
          </cell>
          <cell r="W218" t="str">
            <v>11 NO SE DILIGENCIA INFORMACIÓN PARA ESTE FORMULARIO EN ESTE PERÍODO DE REPORTE</v>
          </cell>
          <cell r="X218" t="str">
            <v>MASCULINO</v>
          </cell>
          <cell r="Y218" t="str">
            <v>Cauca</v>
          </cell>
          <cell r="Z218" t="str">
            <v>Bolivar</v>
          </cell>
          <cell r="AA218" t="str">
            <v>SANTIAGO</v>
          </cell>
          <cell r="AB218" t="str">
            <v>ORLANDO</v>
          </cell>
          <cell r="AC218" t="str">
            <v>NARVAEZ</v>
          </cell>
          <cell r="AD218" t="str">
            <v>DORADO</v>
          </cell>
          <cell r="AE218" t="str">
            <v>SI</v>
          </cell>
          <cell r="AF218" t="str">
            <v>1 PÓLIZA</v>
          </cell>
          <cell r="AG218" t="str">
            <v>12 SEGUROS DEL ESTADO</v>
          </cell>
          <cell r="AH218" t="str">
            <v>2 CUMPLIMIENTO</v>
          </cell>
          <cell r="AI218">
            <v>46045</v>
          </cell>
          <cell r="AJ218" t="str">
            <v>45-46-101035642</v>
          </cell>
          <cell r="AK218" t="str">
            <v>GLORIA TERESITA SERNA ALZATE</v>
          </cell>
          <cell r="AL218" t="str">
            <v>PNN FARALLONES DE CALI</v>
          </cell>
          <cell r="AM218" t="str">
            <v>2 SUPERVISOR</v>
          </cell>
          <cell r="AN218" t="str">
            <v>3 CÉDULA DE CIUDADANÍA</v>
          </cell>
          <cell r="AO218">
            <v>1082775671</v>
          </cell>
          <cell r="AP218" t="str">
            <v>JUAN MANUEL GUZMÁN LÓPEZ</v>
          </cell>
          <cell r="AQ218">
            <v>299</v>
          </cell>
          <cell r="AZ218">
            <v>46048</v>
          </cell>
          <cell r="BA218">
            <v>46048</v>
          </cell>
          <cell r="BB218">
            <v>46350</v>
          </cell>
          <cell r="BL218" t="str">
            <v>2026753501900127E</v>
          </cell>
          <cell r="BM218">
            <v>58444533</v>
          </cell>
          <cell r="BN218" t="str">
            <v>ALEX YANIRA PISMAG PORTILLA</v>
          </cell>
          <cell r="BO218" t="str">
            <v>https://community.secop.gov.co/Public/Tendering/ContractNoticePhases/View?PPI=CO1.PPI.45239564&amp;isFromPublicArea=True&amp;isModal=False</v>
          </cell>
          <cell r="BP218" t="str">
            <v>VIGENTE</v>
          </cell>
          <cell r="BR218" t="str">
            <v>https://community.secop.gov.co/Public/Tendering/ContractDetailView/Index?UniqueIdentifier=CO1.PCCNTR.9101914</v>
          </cell>
          <cell r="BS218" t="str">
            <v>SANTIAGO.NARVAEZ</v>
          </cell>
          <cell r="BT218" t="str">
            <v>@parquesnacionales.gov.co</v>
          </cell>
          <cell r="BU218" t="str">
            <v>santiagonar05@gmail.com</v>
          </cell>
          <cell r="BV218" t="str">
            <v>PROFESIONAL</v>
          </cell>
          <cell r="CB218">
            <v>977333</v>
          </cell>
          <cell r="CC218">
            <v>5864000</v>
          </cell>
          <cell r="CD218">
            <v>5864000</v>
          </cell>
          <cell r="CE218">
            <v>5864000</v>
          </cell>
          <cell r="CF218">
            <v>5864000</v>
          </cell>
          <cell r="CG218">
            <v>5864000</v>
          </cell>
          <cell r="CH218">
            <v>5864000</v>
          </cell>
          <cell r="CI218">
            <v>5864000</v>
          </cell>
          <cell r="CJ218">
            <v>5864000</v>
          </cell>
          <cell r="CK218">
            <v>5864000</v>
          </cell>
          <cell r="CL218">
            <v>4691200</v>
          </cell>
          <cell r="CN218">
            <v>0</v>
          </cell>
        </row>
        <row r="219">
          <cell r="A219" t="str">
            <v>CD-DTPA-217-2026</v>
          </cell>
          <cell r="B219" t="str">
            <v>1 FONAM</v>
          </cell>
          <cell r="C219" t="str">
            <v>CPS-DTPA-217-2026</v>
          </cell>
          <cell r="D219" t="str">
            <v>JESUS ARBEY DIAZ CAICEDO</v>
          </cell>
          <cell r="E219">
            <v>46045</v>
          </cell>
          <cell r="F219" t="str">
            <v>DP04-3202008-10-120 y DP04-3202008-10-121 Prestar servicios de apoyo a la gestión con plena autonomía técnica y administrativa en el PNN Farallones de Cali, para apoyar el fortalecimiento de la gobernanza y la gestión integral del área protegida, mediante la implementación de procesos de participación, consulta previa y concertación con las comunidades, con énfasis en los ecosistemas andinos y de páramo, en el marco de la conservación de la diversidad biológica de las Áreas Protegidas del SINAP</v>
          </cell>
          <cell r="G219" t="str">
            <v>APOYO A LA GESTIÓN</v>
          </cell>
          <cell r="H219" t="str">
            <v>2 CONTRATACIÓN DIRECTA</v>
          </cell>
          <cell r="I219" t="str">
            <v>14 PRESTACIÓN DE SERVICIOS</v>
          </cell>
          <cell r="J219" t="str">
            <v>N/A</v>
          </cell>
          <cell r="K219">
            <v>80111600</v>
          </cell>
          <cell r="L219">
            <v>1226</v>
          </cell>
          <cell r="M219">
            <v>13226</v>
          </cell>
          <cell r="N219">
            <v>46045</v>
          </cell>
          <cell r="O219">
            <v>3490000</v>
          </cell>
          <cell r="P219">
            <v>38273667</v>
          </cell>
          <cell r="Q219" t="str">
            <v xml:space="preserve">TREINTA Y OCHO MILLONES DOSCIENTOS SETENTA Y TRES MIL SEISCIENTOS SESENTA Y SIETE </v>
          </cell>
          <cell r="R219" t="str">
            <v>1 PERSONA NATURAL</v>
          </cell>
          <cell r="S219" t="str">
            <v>3 CÉDULA DE CIUDADANÍA</v>
          </cell>
          <cell r="T219">
            <v>16945832</v>
          </cell>
          <cell r="U219">
            <v>5</v>
          </cell>
          <cell r="W219" t="str">
            <v>11 NO SE DILIGENCIA INFORMACIÓN PARA ESTE FORMULARIO EN ESTE PERÍODO DE REPORTE</v>
          </cell>
          <cell r="X219" t="str">
            <v>MASCULINO</v>
          </cell>
          <cell r="Y219" t="str">
            <v>Valle del Cauca</v>
          </cell>
          <cell r="Z219" t="str">
            <v>Buenaventura</v>
          </cell>
          <cell r="AA219" t="str">
            <v>JESÚS</v>
          </cell>
          <cell r="AB219" t="str">
            <v>ARBEY</v>
          </cell>
          <cell r="AC219" t="str">
            <v>DIAZ</v>
          </cell>
          <cell r="AD219" t="str">
            <v>CAICEDO</v>
          </cell>
          <cell r="AE219" t="str">
            <v>NO</v>
          </cell>
          <cell r="AF219" t="str">
            <v>6 NO CONSTITUYÓ GARANTÍAS</v>
          </cell>
          <cell r="AG219" t="str">
            <v>N-A</v>
          </cell>
          <cell r="AH219" t="str">
            <v>N-A</v>
          </cell>
          <cell r="AK219" t="str">
            <v>GLORIA TERESITA SERNA ALZATE</v>
          </cell>
          <cell r="AL219" t="str">
            <v>PNN FARALLONES DE CALI</v>
          </cell>
          <cell r="AM219" t="str">
            <v>2 SUPERVISOR</v>
          </cell>
          <cell r="AN219" t="str">
            <v>3 CÉDULA DE CIUDADANÍA</v>
          </cell>
          <cell r="AO219">
            <v>29120620</v>
          </cell>
          <cell r="AP219" t="str">
            <v>MARIA JULIANA CERON</v>
          </cell>
          <cell r="AQ219">
            <v>329</v>
          </cell>
          <cell r="AZ219" t="str">
            <v>N/A</v>
          </cell>
          <cell r="BA219">
            <v>46045</v>
          </cell>
          <cell r="BB219">
            <v>46377</v>
          </cell>
          <cell r="BL219" t="str">
            <v>2026753501900128E</v>
          </cell>
          <cell r="BM219">
            <v>38273667</v>
          </cell>
          <cell r="BN219" t="str">
            <v>STEPHANIE ANDREA RODRÍGUEZ VALENCIA</v>
          </cell>
          <cell r="BO219" t="str">
            <v>https://community.secop.gov.co/Public/Tendering/ContractNoticePhases/View?PPI=CO1.PPI.45284571&amp;isFromPublicArea=True&amp;isModal=False</v>
          </cell>
          <cell r="BP219" t="str">
            <v>VIGENTE</v>
          </cell>
          <cell r="BR219" t="str">
            <v>https://community.secop.gov.co/Public/Tendering/ContractDetailView/Index?UniqueIdentifier=O1.PCCNTR.9100700</v>
          </cell>
          <cell r="BS219" t="str">
            <v>JESUS.DIAZ</v>
          </cell>
          <cell r="BT219" t="str">
            <v>@parquesnacionales.gov.co</v>
          </cell>
          <cell r="BU219" t="str">
            <v>arbeyfelipe0205@gmail.com</v>
          </cell>
          <cell r="BV219" t="str">
            <v>TECNOLOGO</v>
          </cell>
          <cell r="CB219">
            <v>930667</v>
          </cell>
          <cell r="CC219">
            <v>3490000</v>
          </cell>
          <cell r="CD219">
            <v>3490000</v>
          </cell>
          <cell r="CE219">
            <v>3490000</v>
          </cell>
          <cell r="CF219">
            <v>3490000</v>
          </cell>
          <cell r="CG219">
            <v>3490000</v>
          </cell>
          <cell r="CH219">
            <v>3490000</v>
          </cell>
          <cell r="CI219">
            <v>3490000</v>
          </cell>
          <cell r="CJ219">
            <v>3490000</v>
          </cell>
          <cell r="CK219">
            <v>3490000</v>
          </cell>
          <cell r="CL219">
            <v>3490000</v>
          </cell>
          <cell r="CM219">
            <v>2443000</v>
          </cell>
          <cell r="CN219">
            <v>0</v>
          </cell>
        </row>
        <row r="220">
          <cell r="A220" t="str">
            <v>CD-DTPA-218-2026</v>
          </cell>
          <cell r="B220" t="str">
            <v>1 FONAM</v>
          </cell>
          <cell r="C220" t="str">
            <v>CPS-DTPA-218-2026</v>
          </cell>
          <cell r="D220" t="str">
            <v>LINA YAJAIRA PELAEZ CELADA</v>
          </cell>
          <cell r="E220">
            <v>46048</v>
          </cell>
          <cell r="F220" t="str">
            <v>DP04-3202032-1-051 DP04-3202032-1-052 Prestar servicios profesionales con plena autonomía técnica y administrativa en el PNN Farallones de Cali para realizar acciones administrativas y jurídicas en el ejercicio de la Autoridad Ambiental y en los asuntos relacionados con la Prevención, Vigilancia y Control del área protegida, con énfasis en los ecosistemas andinos y de páramo, en el marco de la conservación de la diversidad biológica de las áreas protegidas del SINAP nacional.</v>
          </cell>
          <cell r="G220" t="str">
            <v>PROFESIONAL</v>
          </cell>
          <cell r="H220" t="str">
            <v>2 CONTRATACIÓN DIRECTA</v>
          </cell>
          <cell r="I220" t="str">
            <v>14 PRESTACIÓN DE SERVICIOS</v>
          </cell>
          <cell r="J220" t="str">
            <v>N/A</v>
          </cell>
          <cell r="K220">
            <v>80111600</v>
          </cell>
          <cell r="L220">
            <v>1226</v>
          </cell>
          <cell r="M220">
            <v>13726</v>
          </cell>
          <cell r="N220">
            <v>46048</v>
          </cell>
          <cell r="O220">
            <v>3783000</v>
          </cell>
          <cell r="P220">
            <v>31651100</v>
          </cell>
          <cell r="Q220" t="str">
            <v xml:space="preserve">TREINTA Y UN MILLONES SEISCIENTOS CINCUENTA Y UN MIL CIEN </v>
          </cell>
          <cell r="R220" t="str">
            <v>1 PERSONA NATURAL</v>
          </cell>
          <cell r="S220" t="str">
            <v>3 CÉDULA DE CIUDADANÍA</v>
          </cell>
          <cell r="T220">
            <v>1144077835</v>
          </cell>
          <cell r="U220">
            <v>8</v>
          </cell>
          <cell r="W220" t="str">
            <v>11 NO SE DILIGENCIA INFORMACIÓN PARA ESTE FORMULARIO EN ESTE PERÍODO DE REPORTE</v>
          </cell>
          <cell r="X220" t="str">
            <v>FEMENINO</v>
          </cell>
          <cell r="Y220" t="str">
            <v>Valle del Cauca</v>
          </cell>
          <cell r="Z220" t="str">
            <v>Santiago de Cali</v>
          </cell>
          <cell r="AA220" t="str">
            <v>LINA</v>
          </cell>
          <cell r="AB220" t="str">
            <v>YAJAIRA</v>
          </cell>
          <cell r="AC220" t="str">
            <v>PELAEZ</v>
          </cell>
          <cell r="AD220" t="str">
            <v>CELADA</v>
          </cell>
          <cell r="AE220" t="str">
            <v>SI</v>
          </cell>
          <cell r="AF220" t="str">
            <v>1 PÓLIZA</v>
          </cell>
          <cell r="AG220" t="str">
            <v>12 SEGUROS DEL ESTADO</v>
          </cell>
          <cell r="AH220" t="str">
            <v>2 CUMPLIMIENTO</v>
          </cell>
          <cell r="AI220">
            <v>46048</v>
          </cell>
          <cell r="AJ220" t="str">
            <v>45-46-101036107</v>
          </cell>
          <cell r="AK220" t="str">
            <v>GLORIA TERESITA SERNA ALZATE</v>
          </cell>
          <cell r="AL220" t="str">
            <v>PNN FARALLONES DE CALI</v>
          </cell>
          <cell r="AM220" t="str">
            <v>2 SUPERVISOR</v>
          </cell>
          <cell r="AN220" t="str">
            <v>3 CÉDULA DE CIUDADANÍA</v>
          </cell>
          <cell r="AO220">
            <v>25292225</v>
          </cell>
          <cell r="AP220" t="str">
            <v>CAROL JOHANNA ORTEGA SANCHEZ</v>
          </cell>
          <cell r="AQ220">
            <v>251</v>
          </cell>
          <cell r="AZ220">
            <v>46048</v>
          </cell>
          <cell r="BA220">
            <v>46048</v>
          </cell>
          <cell r="BB220">
            <v>46301</v>
          </cell>
          <cell r="BL220" t="str">
            <v>2026753501900129E</v>
          </cell>
          <cell r="BM220">
            <v>31651100</v>
          </cell>
          <cell r="BN220" t="str">
            <v>WENDY ISABEL DAVID</v>
          </cell>
          <cell r="BO220" t="str">
            <v>https://community.secop.gov.co/Public/Tendering/ContractNoticePhases/View?PPI=CO1.PPI.45331957&amp;isFromPublicArea=True&amp;isModal=False</v>
          </cell>
          <cell r="BP220" t="str">
            <v>VIGENTE</v>
          </cell>
          <cell r="BR220" t="str">
            <v xml:space="preserve">https://community.secop.gov.co/Public/Tendering/ContractDetailView/Index?UniqueIdentifier=CO1.PCCNTR.9150453 </v>
          </cell>
          <cell r="BS220" t="str">
            <v>LINA.PELAEZ</v>
          </cell>
          <cell r="BT220" t="str">
            <v>@parquesnacionales.gov.co</v>
          </cell>
          <cell r="BU220" t="str">
            <v>linayajairapelaez@gmail.com</v>
          </cell>
          <cell r="BV220" t="str">
            <v>PROFESIONAL</v>
          </cell>
          <cell r="CB220">
            <v>630500</v>
          </cell>
          <cell r="CC220">
            <v>3783000</v>
          </cell>
          <cell r="CD220">
            <v>3783000</v>
          </cell>
          <cell r="CE220">
            <v>3783000</v>
          </cell>
          <cell r="CF220">
            <v>3783000</v>
          </cell>
          <cell r="CG220">
            <v>3783000</v>
          </cell>
          <cell r="CH220">
            <v>3783000</v>
          </cell>
          <cell r="CI220">
            <v>3783000</v>
          </cell>
          <cell r="CJ220">
            <v>3783000</v>
          </cell>
          <cell r="CK220">
            <v>756600</v>
          </cell>
          <cell r="CN220">
            <v>0</v>
          </cell>
        </row>
        <row r="221">
          <cell r="A221" t="str">
            <v>CD-DTPA-219-2026</v>
          </cell>
          <cell r="B221" t="str">
            <v>1 FONAM</v>
          </cell>
          <cell r="C221" t="str">
            <v>CPS-DTPA-219-2026</v>
          </cell>
          <cell r="D221" t="str">
            <v xml:space="preserve">ANDRES FELIPE TRUJILLO DELGADO </v>
          </cell>
          <cell r="E221">
            <v>46049</v>
          </cell>
          <cell r="F221" t="str">
            <v>DP04-3202008-10-116 DP04-3202008-10-117 Prestar servicios profesionales con plena autonomía técnica y administrativa en el PNN Farallones de Cali, para apoyar el fortalecimiento de la gobernanza y la gestión integral del área protegida, mediante la implementación de procesos de participación, consulta previa y concertación con las comunidades, con énfasis en los ecosistemas andinos y de páramo, en el marco de la conservación de la diversidad biológica de las Áreas Protegidas del SINAP Nacional.</v>
          </cell>
          <cell r="G221" t="str">
            <v>PROFESIONAL</v>
          </cell>
          <cell r="H221" t="str">
            <v>2 CONTRATACIÓN DIRECTA</v>
          </cell>
          <cell r="I221" t="str">
            <v>14 PRESTACIÓN DE SERVICIOS</v>
          </cell>
          <cell r="J221" t="str">
            <v>N/A</v>
          </cell>
          <cell r="K221">
            <v>80111600</v>
          </cell>
          <cell r="L221">
            <v>1226</v>
          </cell>
          <cell r="M221">
            <v>13926</v>
          </cell>
          <cell r="N221">
            <v>46049</v>
          </cell>
          <cell r="O221">
            <v>5260000</v>
          </cell>
          <cell r="P221">
            <v>52775333</v>
          </cell>
          <cell r="Q221" t="str">
            <v xml:space="preserve">CINCUENTA Y DOS MILLONES SETECIENTOS SETENTA Y CINCO MIL TRESCIENTOS TREINTA Y TRES </v>
          </cell>
          <cell r="R221" t="str">
            <v>1 PERSONA NATURAL</v>
          </cell>
          <cell r="S221" t="str">
            <v>3 CÉDULA DE CIUDADANÍA</v>
          </cell>
          <cell r="T221">
            <v>1111814635</v>
          </cell>
          <cell r="U221">
            <v>4</v>
          </cell>
          <cell r="W221" t="str">
            <v>11 NO SE DILIGENCIA INFORMACIÓN PARA ESTE FORMULARIO EN ESTE PERÍODO DE REPORTE</v>
          </cell>
          <cell r="X221" t="str">
            <v>MASCULINO</v>
          </cell>
          <cell r="Y221" t="str">
            <v>Valle del Cauca</v>
          </cell>
          <cell r="Z221" t="str">
            <v>Buenaventura</v>
          </cell>
          <cell r="AA221" t="str">
            <v>ANDRÉS</v>
          </cell>
          <cell r="AB221" t="str">
            <v>FELIPE</v>
          </cell>
          <cell r="AC221" t="str">
            <v>TRUJILLO</v>
          </cell>
          <cell r="AD221" t="str">
            <v>DELGADO</v>
          </cell>
          <cell r="AE221" t="str">
            <v>SI</v>
          </cell>
          <cell r="AF221" t="str">
            <v>1 PÓLIZA</v>
          </cell>
          <cell r="AG221" t="str">
            <v>12 SEGUROS DEL ESTADO</v>
          </cell>
          <cell r="AH221" t="str">
            <v>2 CUMPLIMIENTO</v>
          </cell>
          <cell r="AI221">
            <v>46049</v>
          </cell>
          <cell r="AJ221" t="str">
            <v>45-46-101036217</v>
          </cell>
          <cell r="AK221" t="str">
            <v>GLORIA TERESITA SERNA ALZATE</v>
          </cell>
          <cell r="AL221" t="str">
            <v>PNN FARALLONES DE CALI</v>
          </cell>
          <cell r="AM221" t="str">
            <v>2 SUPERVISOR</v>
          </cell>
          <cell r="AN221" t="str">
            <v>3 CÉDULA DE CIUDADANÍA</v>
          </cell>
          <cell r="AO221">
            <v>29120620</v>
          </cell>
          <cell r="AP221" t="str">
            <v>MARIA JULIANA CERON</v>
          </cell>
          <cell r="AQ221">
            <v>301</v>
          </cell>
          <cell r="AZ221">
            <v>46049</v>
          </cell>
          <cell r="BA221">
            <v>46049</v>
          </cell>
          <cell r="BB221">
            <v>46353</v>
          </cell>
          <cell r="BL221" t="str">
            <v>2026753501900130E</v>
          </cell>
          <cell r="BM221">
            <v>52775333</v>
          </cell>
          <cell r="BN221" t="str">
            <v>WENDY ISABEL DAVID</v>
          </cell>
          <cell r="BO221" t="str">
            <v>https://community.secop.gov.co/Public/Tendering/ContractNoticePhases/View?PPI=CO1.PPI.45336335&amp;isFromPublicArea=True&amp;isModal=False</v>
          </cell>
          <cell r="BP221" t="str">
            <v>VIGENTE</v>
          </cell>
          <cell r="BR221" t="str">
            <v>https://community.secop.gov.co/Public/Tendering/ContractDetailView/Index?UniqueIdentifier=CO1.PCCNTR.9185089</v>
          </cell>
          <cell r="BS221" t="str">
            <v>ANDRES.DELGADO</v>
          </cell>
          <cell r="BT221" t="str">
            <v>@parquesnacionales.gov.co</v>
          </cell>
          <cell r="BU221" t="str">
            <v>andres.trujillo.clj@gmail.com</v>
          </cell>
          <cell r="BV221" t="str">
            <v>PROFESIONAL</v>
          </cell>
          <cell r="CB221">
            <v>701333</v>
          </cell>
          <cell r="CC221">
            <v>5260000</v>
          </cell>
          <cell r="CD221">
            <v>5260000</v>
          </cell>
          <cell r="CE221">
            <v>5260000</v>
          </cell>
          <cell r="CF221">
            <v>5260000</v>
          </cell>
          <cell r="CG221">
            <v>5260000</v>
          </cell>
          <cell r="CH221">
            <v>5260000</v>
          </cell>
          <cell r="CI221">
            <v>5260000</v>
          </cell>
          <cell r="CJ221">
            <v>5260000</v>
          </cell>
          <cell r="CK221">
            <v>5260000</v>
          </cell>
          <cell r="CL221">
            <v>4734000</v>
          </cell>
          <cell r="CN221">
            <v>0</v>
          </cell>
        </row>
        <row r="222">
          <cell r="A222" t="str">
            <v>CD-DTPA-220-2026</v>
          </cell>
          <cell r="B222" t="str">
            <v>1 FONAM</v>
          </cell>
          <cell r="C222" t="str">
            <v>CPS-DTPA-220-2026</v>
          </cell>
          <cell r="D222" t="str">
            <v>CHRISTIAN ALEXIS LIBREROS TAMAYO</v>
          </cell>
          <cell r="E222">
            <v>46048</v>
          </cell>
          <cell r="F222" t="str">
            <v>DP04-3202032-1-095-DP04-3202032-1-096. Prestar servicios de apoyo a la gestión con autonomía técnica y administrativa en el PNN Farallones de Cali, para contribuir al desarrollo de acciones de prevención, vigilancia y control orientadas a la reducción de presiones antrópicas en el área protegida, así como al apoyo logístico y de conducción para el desplazamiento del personal técnico, con énfasis en los ecosistemas andinos y de páramo, en el marco de la conservación de la diversidad biológica</v>
          </cell>
          <cell r="G222" t="str">
            <v>APOYO A LA GESTIÓN</v>
          </cell>
          <cell r="H222" t="str">
            <v>2 CONTRATACIÓN DIRECTA</v>
          </cell>
          <cell r="I222" t="str">
            <v>14 PRESTACIÓN DE SERVICIOS</v>
          </cell>
          <cell r="J222" t="str">
            <v>N/A</v>
          </cell>
          <cell r="K222">
            <v>80111600</v>
          </cell>
          <cell r="L222">
            <v>1226</v>
          </cell>
          <cell r="M222">
            <v>13626</v>
          </cell>
          <cell r="N222">
            <v>46048</v>
          </cell>
          <cell r="O222">
            <v>2385000</v>
          </cell>
          <cell r="P222">
            <v>23611500</v>
          </cell>
          <cell r="Q222" t="str">
            <v>VEINTITRÉS MILLONES SEISCIENTOS ONCE MIL QUINIENTOS</v>
          </cell>
          <cell r="R222" t="str">
            <v>1 PERSONA NATURAL</v>
          </cell>
          <cell r="S222" t="str">
            <v>3 CÉDULA DE CIUDADANÍA</v>
          </cell>
          <cell r="T222">
            <v>6108113</v>
          </cell>
          <cell r="U222">
            <v>1</v>
          </cell>
          <cell r="W222" t="str">
            <v>11 NO SE DILIGENCIA INFORMACIÓN PARA ESTE FORMULARIO EN ESTE PERÍODO DE REPORTE</v>
          </cell>
          <cell r="X222" t="str">
            <v>MASCULINO</v>
          </cell>
          <cell r="Y222" t="str">
            <v>Valle del Cauca</v>
          </cell>
          <cell r="Z222" t="str">
            <v>Santiago de Cali</v>
          </cell>
          <cell r="AA222" t="str">
            <v>CHRISTIAN</v>
          </cell>
          <cell r="AB222" t="str">
            <v>ALEXIS</v>
          </cell>
          <cell r="AC222" t="str">
            <v>LIBREROS</v>
          </cell>
          <cell r="AD222" t="str">
            <v>TAMAYO</v>
          </cell>
          <cell r="AE222" t="str">
            <v>NO</v>
          </cell>
          <cell r="AF222" t="str">
            <v>6 NO CONSTITUYÓ GARANTÍAS</v>
          </cell>
          <cell r="AG222" t="str">
            <v>N-A</v>
          </cell>
          <cell r="AH222" t="str">
            <v>N-A</v>
          </cell>
          <cell r="AK222" t="str">
            <v>GLORIA TERESITA SERNA ALZATE</v>
          </cell>
          <cell r="AL222" t="str">
            <v>PNN FARALLONES DE CALI</v>
          </cell>
          <cell r="AM222" t="str">
            <v>2 SUPERVISOR</v>
          </cell>
          <cell r="AN222" t="str">
            <v>3 CÉDULA DE CIUDADANÍA</v>
          </cell>
          <cell r="AO222">
            <v>1082775671</v>
          </cell>
          <cell r="AP222" t="str">
            <v>JUAN MANUEL GUZMÁN LÓPEZ</v>
          </cell>
          <cell r="AQ222">
            <v>275</v>
          </cell>
          <cell r="AZ222" t="str">
            <v>N/A</v>
          </cell>
          <cell r="BA222">
            <v>46048</v>
          </cell>
          <cell r="BB222">
            <v>46348</v>
          </cell>
          <cell r="BL222" t="str">
            <v>2026753501900131E</v>
          </cell>
          <cell r="BM222">
            <v>23611500</v>
          </cell>
          <cell r="BN222" t="str">
            <v>ALEX YANIRA PISMAG PORTILLA</v>
          </cell>
          <cell r="BO222" t="str">
            <v>https://community.secop.gov.co/Public/Tendering/ContractNoticePhases/View?PPI=CO1.PPI.45380382&amp;isFromPublicArea=True&amp;isModal=False</v>
          </cell>
          <cell r="BP222" t="str">
            <v>VIGENTE</v>
          </cell>
          <cell r="BR222" t="str">
            <v>https://community.secop.gov.co/Public/Tendering/ContractDetailView/Index?UniqueIdentifier=CO1.PCCNTR.9152963</v>
          </cell>
          <cell r="BS222" t="str">
            <v>CHRISTIAN.LIBREROS</v>
          </cell>
          <cell r="BT222" t="str">
            <v>@parquesnacionales.gov.co</v>
          </cell>
          <cell r="BU222" t="str">
            <v>christian.libreros@gmail.com</v>
          </cell>
          <cell r="BV222" t="str">
            <v>OPERARIO</v>
          </cell>
          <cell r="CB222">
            <v>397500</v>
          </cell>
          <cell r="CC222">
            <v>2385000</v>
          </cell>
          <cell r="CD222">
            <v>2385000</v>
          </cell>
          <cell r="CE222">
            <v>2385000</v>
          </cell>
          <cell r="CF222">
            <v>2385000</v>
          </cell>
          <cell r="CG222">
            <v>2385000</v>
          </cell>
          <cell r="CH222">
            <v>2385000</v>
          </cell>
          <cell r="CI222">
            <v>2385000</v>
          </cell>
          <cell r="CJ222">
            <v>2385000</v>
          </cell>
          <cell r="CK222">
            <v>2385000</v>
          </cell>
          <cell r="CL222">
            <v>1749000</v>
          </cell>
          <cell r="CN222">
            <v>0</v>
          </cell>
        </row>
        <row r="223">
          <cell r="A223" t="str">
            <v>CD-DTPA-221-2026</v>
          </cell>
          <cell r="B223" t="str">
            <v>1 FONAM</v>
          </cell>
          <cell r="C223" t="str">
            <v>CPS-DTPA-221-2026</v>
          </cell>
          <cell r="D223" t="str">
            <v>LOREN SUSANA ALZAMORA SOLIS</v>
          </cell>
          <cell r="E223">
            <v>46048</v>
          </cell>
          <cell r="F223" t="str">
            <v>DP08-3202008-10-015 Prestar servicios de apoyo a la gestión con plena autonomía técnica y administrativa en el PNN Sanquianga para el desarrollo de las actividades técnicas requeridas en la implementación de las estrategias especiales de manejo con grupos étnicos, en el marco de la conservación de la diversidad biológica de las áreas protegidas del SINAP nacional.</v>
          </cell>
          <cell r="G223" t="str">
            <v>APOYO A LA GESTIÓN</v>
          </cell>
          <cell r="H223" t="str">
            <v>2 CONTRATACIÓN DIRECTA</v>
          </cell>
          <cell r="I223" t="str">
            <v>14 PRESTACIÓN DE SERVICIOS</v>
          </cell>
          <cell r="J223" t="str">
            <v>N/A</v>
          </cell>
          <cell r="K223">
            <v>80111600</v>
          </cell>
          <cell r="L223">
            <v>2326</v>
          </cell>
          <cell r="M223">
            <v>13826</v>
          </cell>
          <cell r="N223">
            <v>46049</v>
          </cell>
          <cell r="O223">
            <v>2761000</v>
          </cell>
          <cell r="P223">
            <v>30831167</v>
          </cell>
          <cell r="Q223" t="str">
            <v>TREINTA MILLONES OCHOCIENTOS TREINTA Y UN MIL CIENTO SESENTA Y SIETE</v>
          </cell>
          <cell r="R223" t="str">
            <v>1 PERSONA NATURAL</v>
          </cell>
          <cell r="S223" t="str">
            <v>3 CÉDULA DE CIUDADANÍA</v>
          </cell>
          <cell r="T223">
            <v>1089794436</v>
          </cell>
          <cell r="U223">
            <v>9</v>
          </cell>
          <cell r="W223" t="str">
            <v>11 NO SE DILIGENCIA INFORMACIÓN PARA ESTE FORMULARIO EN ESTE PERÍODO DE REPORTE</v>
          </cell>
          <cell r="X223" t="str">
            <v>MASCULINO</v>
          </cell>
          <cell r="Y223" t="str">
            <v>Nariño</v>
          </cell>
          <cell r="Z223" t="str">
            <v>El Charco</v>
          </cell>
          <cell r="AA223" t="str">
            <v>LOREN</v>
          </cell>
          <cell r="AB223" t="str">
            <v>SUSANA</v>
          </cell>
          <cell r="AC223" t="str">
            <v>ALZAMORA</v>
          </cell>
          <cell r="AD223" t="str">
            <v>SOLIZ</v>
          </cell>
          <cell r="AE223" t="str">
            <v>NO</v>
          </cell>
          <cell r="AF223" t="str">
            <v>6 NO CONSTITUYÓ GARANTÍAS</v>
          </cell>
          <cell r="AG223" t="str">
            <v>N-A</v>
          </cell>
          <cell r="AH223" t="str">
            <v>N-A</v>
          </cell>
          <cell r="AK223" t="str">
            <v>GLORIA TERESITA SERNA ALZATE</v>
          </cell>
          <cell r="AL223" t="str">
            <v>PNN SANQUIANGA</v>
          </cell>
          <cell r="AM223" t="str">
            <v>2 SUPERVISOR</v>
          </cell>
          <cell r="AN223" t="str">
            <v>3 CÉDULA DE CIUDADANÍA</v>
          </cell>
          <cell r="AO223">
            <v>16279020</v>
          </cell>
          <cell r="AP223" t="str">
            <v>GUSTAVO ADOLFO MAYOR A</v>
          </cell>
          <cell r="AQ223">
            <v>335</v>
          </cell>
          <cell r="AZ223" t="str">
            <v>N/A</v>
          </cell>
          <cell r="BA223">
            <v>46049</v>
          </cell>
          <cell r="BB223">
            <v>46387</v>
          </cell>
          <cell r="BL223" t="str">
            <v>2026753501900132E</v>
          </cell>
          <cell r="BM223">
            <v>30831167</v>
          </cell>
          <cell r="BN223" t="str">
            <v>STEPHANIE ANDREA RODRÍGUEZ VALENCIA</v>
          </cell>
          <cell r="BO223" t="str">
            <v>https://community.secop.gov.co/Public/Tendering/ContractNoticePhases/View?PPI=CO1.PPI.45416028&amp;isFromPublicArea=True&amp;isModal=False</v>
          </cell>
          <cell r="BP223" t="str">
            <v>VIGENTE</v>
          </cell>
          <cell r="BR223" t="str">
            <v>https://community.secop.gov.co/Public/Tendering/ContractDetailView/Index?UniqueIdentifier=CO1.PCCNTR.9159513</v>
          </cell>
          <cell r="BS223" t="str">
            <v>LOREN.ALZAMORA</v>
          </cell>
          <cell r="BT223" t="str">
            <v>@parquesnacionales.gov.co</v>
          </cell>
          <cell r="BU223" t="str">
            <v>lorenalzamora2004@gmail.com</v>
          </cell>
          <cell r="BV223" t="str">
            <v>TECNICO</v>
          </cell>
          <cell r="CB223">
            <v>460167</v>
          </cell>
          <cell r="CC223">
            <v>2761000</v>
          </cell>
          <cell r="CD223">
            <v>2761000</v>
          </cell>
          <cell r="CE223">
            <v>2761000</v>
          </cell>
          <cell r="CF223">
            <v>2761000</v>
          </cell>
          <cell r="CG223">
            <v>2761000</v>
          </cell>
          <cell r="CH223">
            <v>2761000</v>
          </cell>
          <cell r="CI223">
            <v>2761000</v>
          </cell>
          <cell r="CJ223">
            <v>2761000</v>
          </cell>
          <cell r="CK223">
            <v>2761000</v>
          </cell>
          <cell r="CL223">
            <v>2761000</v>
          </cell>
          <cell r="CM223">
            <v>2761000</v>
          </cell>
          <cell r="CN223">
            <v>0</v>
          </cell>
        </row>
        <row r="224">
          <cell r="A224" t="str">
            <v>CD-DTPA-222-2026</v>
          </cell>
          <cell r="B224" t="str">
            <v>1 FONAM</v>
          </cell>
          <cell r="C224" t="str">
            <v>CPS-DTPA-222-2026</v>
          </cell>
          <cell r="D224" t="str">
            <v>SAMUEL MORALES ROMERO</v>
          </cell>
          <cell r="E224">
            <v>46049</v>
          </cell>
          <cell r="F224" t="str">
            <v>DP04-3202032-1-057 Prestar servicios de apoyo a la gestión con autonomía técnica y administrativa en el PNN Farallones de Cali, para contribuir al desarrollo de acciones de seguimiento y monitoreo, relacionadas especialmente con la gestión de presiones mineras, tendientes al fortalecimiento de las estrategias de prevención, vigilancia y control en el área protegida, con énfasis en los ecosistemas andinos y de páramo, en el marco de la conservación de la diversidad biológica de las Áreas Protegida</v>
          </cell>
          <cell r="G224" t="str">
            <v>APOYO A LA GESTIÓN</v>
          </cell>
          <cell r="H224" t="str">
            <v>2 CONTRATACIÓN DIRECTA</v>
          </cell>
          <cell r="I224" t="str">
            <v>14 PRESTACIÓN DE SERVICIOS</v>
          </cell>
          <cell r="J224" t="str">
            <v>N/A</v>
          </cell>
          <cell r="K224">
            <v>80111600</v>
          </cell>
          <cell r="L224">
            <v>1226</v>
          </cell>
          <cell r="M224">
            <v>14026</v>
          </cell>
          <cell r="N224">
            <v>46049</v>
          </cell>
          <cell r="O224">
            <v>3490000</v>
          </cell>
          <cell r="P224">
            <v>31293667</v>
          </cell>
          <cell r="Q224" t="str">
            <v>TREINTA Y UN MILLONES DOSCIENTOS NOVENTA Y TRES MIL SEISCIENTOS SESENTA Y SIETE</v>
          </cell>
          <cell r="R224" t="str">
            <v>1 PERSONA NATURAL</v>
          </cell>
          <cell r="S224" t="str">
            <v>3 CÉDULA DE CIUDADANÍA</v>
          </cell>
          <cell r="T224">
            <v>1143875603</v>
          </cell>
          <cell r="U224">
            <v>6</v>
          </cell>
          <cell r="W224" t="str">
            <v>11 NO SE DILIGENCIA INFORMACIÓN PARA ESTE FORMULARIO EN ESTE PERÍODO DE REPORTE</v>
          </cell>
          <cell r="X224" t="str">
            <v>MASCULINO</v>
          </cell>
          <cell r="Y224" t="str">
            <v>Valle del Cauca</v>
          </cell>
          <cell r="Z224" t="str">
            <v>Santiago de Cali</v>
          </cell>
          <cell r="AA224" t="str">
            <v>SAMUEL</v>
          </cell>
          <cell r="AC224" t="str">
            <v>MORALES</v>
          </cell>
          <cell r="AD224" t="str">
            <v>ROMERO</v>
          </cell>
          <cell r="AE224" t="str">
            <v>NO</v>
          </cell>
          <cell r="AF224" t="str">
            <v>6 NO CONSTITUYÓ GARANTÍAS</v>
          </cell>
          <cell r="AG224" t="str">
            <v>N-A</v>
          </cell>
          <cell r="AH224" t="str">
            <v>N-A</v>
          </cell>
          <cell r="AK224" t="str">
            <v>GLORIA TERESITA SERNA ALZATE</v>
          </cell>
          <cell r="AL224" t="str">
            <v>PNN FARALLONES DE CALI</v>
          </cell>
          <cell r="AM224" t="str">
            <v>2 SUPERVISOR</v>
          </cell>
          <cell r="AN224" t="str">
            <v>3 CÉDULA DE CIUDADANÍA</v>
          </cell>
          <cell r="AO224">
            <v>29120620</v>
          </cell>
          <cell r="AP224" t="str">
            <v>MARIA JULIANA CERON</v>
          </cell>
          <cell r="AQ224">
            <v>269</v>
          </cell>
          <cell r="AZ224" t="str">
            <v>N/A</v>
          </cell>
          <cell r="BA224">
            <v>46049</v>
          </cell>
          <cell r="BB224">
            <v>46320</v>
          </cell>
          <cell r="BL224" t="str">
            <v>2026753501900133E</v>
          </cell>
          <cell r="BM224">
            <v>31293667</v>
          </cell>
          <cell r="BN224" t="str">
            <v>WENDY ISABEL DAVID</v>
          </cell>
          <cell r="BO224" t="str">
            <v>https://community.secop.gov.co/Public/Tendering/ContractNoticePhases/View?PPI=CO1.PPI.45493775&amp;isFromPublicArea=True&amp;isModal=False</v>
          </cell>
          <cell r="BP224" t="str">
            <v>VIGENTE</v>
          </cell>
          <cell r="BR224" t="str">
            <v>https://community.secop.gov.co/Public/Tendering/ContractDetailView/Index?UniqueIdentifier=CO1.PCCNTR.9190225</v>
          </cell>
          <cell r="BS224" t="str">
            <v>SAMUEL.MORALES</v>
          </cell>
          <cell r="BT224" t="str">
            <v>@parquesnacionales.gov.co</v>
          </cell>
          <cell r="BU224" t="str">
            <v>moralesromerosamuel@gmail.com</v>
          </cell>
          <cell r="BV224" t="str">
            <v>TECNOLOGO</v>
          </cell>
          <cell r="CB224">
            <v>465334</v>
          </cell>
          <cell r="CC224">
            <v>3490000</v>
          </cell>
          <cell r="CD224">
            <v>3490000</v>
          </cell>
          <cell r="CE224">
            <v>3490000</v>
          </cell>
          <cell r="CF224">
            <v>3490000</v>
          </cell>
          <cell r="CG224">
            <v>3490000</v>
          </cell>
          <cell r="CH224">
            <v>3490000</v>
          </cell>
          <cell r="CI224">
            <v>3490000</v>
          </cell>
          <cell r="CJ224">
            <v>3490000</v>
          </cell>
          <cell r="CK224">
            <v>2908333</v>
          </cell>
          <cell r="CN224">
            <v>0</v>
          </cell>
        </row>
        <row r="225">
          <cell r="A225" t="str">
            <v>CD-DTPA-223-2026</v>
          </cell>
          <cell r="B225" t="str">
            <v>1 FONAM</v>
          </cell>
          <cell r="C225" t="str">
            <v>CPS-DTPA-223-2026</v>
          </cell>
          <cell r="D225" t="str">
            <v>ALEXANDER MORALES SAA</v>
          </cell>
          <cell r="E225">
            <v>46049</v>
          </cell>
          <cell r="F225" t="str">
            <v>DP04-3202010-25-144-DP04-3202010-25-145 Prestar servicios de apoyo a la gestión con autonomía técnica y administrativa en el PNN Farallones de Cali, para contribuir a la implementación y fortalecimiento de la estrategia de ecoturismo mediante el acompañamiento a procesos de ordenamiento, monitoreo y manejo de la actividad, promoviendo la articulación con las comunidades locales y actores territoriales, con énfasis en los ecosistemas andinos y de páramo, en el marco de la conservación</v>
          </cell>
          <cell r="G225" t="str">
            <v>APOYO A LA GESTIÓN</v>
          </cell>
          <cell r="H225" t="str">
            <v>2 CONTRATACIÓN DIRECTA</v>
          </cell>
          <cell r="I225" t="str">
            <v>14 PRESTACIÓN DE SERVICIOS</v>
          </cell>
          <cell r="J225" t="str">
            <v>N/A</v>
          </cell>
          <cell r="K225">
            <v>80111600</v>
          </cell>
          <cell r="L225">
            <v>1226</v>
          </cell>
          <cell r="M225">
            <v>14126</v>
          </cell>
          <cell r="N225">
            <v>46049</v>
          </cell>
          <cell r="O225">
            <v>3782000</v>
          </cell>
          <cell r="P225">
            <v>33911933</v>
          </cell>
          <cell r="Q225" t="str">
            <v>TREINTA Y TRES MILLONES NOVECIENTOS ONCE MIL NOVECIENTOS TREINTA Y TRES</v>
          </cell>
          <cell r="R225" t="str">
            <v>1 PERSONA NATURAL</v>
          </cell>
          <cell r="S225" t="str">
            <v>3 CÉDULA DE CIUDADANÍA</v>
          </cell>
          <cell r="T225">
            <v>94502419</v>
          </cell>
          <cell r="U225">
            <v>9</v>
          </cell>
          <cell r="W225" t="str">
            <v>11 NO SE DILIGENCIA INFORMACIÓN PARA ESTE FORMULARIO EN ESTE PERÍODO DE REPORTE</v>
          </cell>
          <cell r="X225" t="str">
            <v>MASCULINO</v>
          </cell>
          <cell r="Y225" t="str">
            <v>Valle del Cauca</v>
          </cell>
          <cell r="Z225" t="str">
            <v>Santiago de Cali</v>
          </cell>
          <cell r="AA225" t="str">
            <v>ALEXANDER</v>
          </cell>
          <cell r="AC225" t="str">
            <v>MORALES</v>
          </cell>
          <cell r="AD225" t="str">
            <v>SAA</v>
          </cell>
          <cell r="AE225" t="str">
            <v>NO</v>
          </cell>
          <cell r="AF225" t="str">
            <v>6 NO CONSTITUYÓ GARANTÍAS</v>
          </cell>
          <cell r="AG225" t="str">
            <v>N-A</v>
          </cell>
          <cell r="AH225" t="str">
            <v>N-A</v>
          </cell>
          <cell r="AK225" t="str">
            <v>GLORIA TERESITA SERNA ALZATE</v>
          </cell>
          <cell r="AL225" t="str">
            <v>PNN FARALLONES DE CALI</v>
          </cell>
          <cell r="AM225" t="str">
            <v>2 SUPERVISOR</v>
          </cell>
          <cell r="AN225" t="str">
            <v>3 CÉDULA DE CIUDADANÍA</v>
          </cell>
          <cell r="AO225">
            <v>1017125021</v>
          </cell>
          <cell r="AP225" t="str">
            <v>CAROLINA RIVERA BUILES</v>
          </cell>
          <cell r="AQ225">
            <v>269</v>
          </cell>
          <cell r="AZ225" t="str">
            <v>N/A</v>
          </cell>
          <cell r="BA225">
            <v>46049</v>
          </cell>
          <cell r="BB225">
            <v>46320</v>
          </cell>
          <cell r="BL225" t="str">
            <v>2026753501900134E</v>
          </cell>
          <cell r="BM225">
            <v>33911933</v>
          </cell>
          <cell r="BN225" t="str">
            <v>ALEX YANIRA PISMAG PORTILLA</v>
          </cell>
          <cell r="BO225" t="str">
            <v>https://community.secop.gov.co/Public/Tendering/ContractNoticePhases/View?PPI=CO1.PPI.45503570&amp;isFromPublicArea=True&amp;isModal=False</v>
          </cell>
          <cell r="BP225" t="str">
            <v>VIGENTE</v>
          </cell>
          <cell r="BR225" t="str">
            <v>https://community.secop.gov.co/Public/Tendering/ContractDetailView/Index?UniqueIdentifier=CO1.PCCNTR.9201361</v>
          </cell>
          <cell r="BS225" t="str">
            <v>ALEXANDER.MORALES</v>
          </cell>
          <cell r="BT225" t="str">
            <v>@parquesnacionales.gov.co</v>
          </cell>
          <cell r="BU225" t="str">
            <v>alemosambiental@gmail.com</v>
          </cell>
          <cell r="BV225" t="str">
            <v>TECNOLOGO</v>
          </cell>
          <cell r="CB225">
            <v>504267</v>
          </cell>
          <cell r="CC225">
            <v>3782000</v>
          </cell>
          <cell r="CD225">
            <v>3782000</v>
          </cell>
          <cell r="CE225">
            <v>3782000</v>
          </cell>
          <cell r="CF225">
            <v>3782000</v>
          </cell>
          <cell r="CG225">
            <v>3782000</v>
          </cell>
          <cell r="CH225">
            <v>3782000</v>
          </cell>
          <cell r="CI225">
            <v>3782000</v>
          </cell>
          <cell r="CJ225">
            <v>3782000</v>
          </cell>
          <cell r="CK225">
            <v>3151666</v>
          </cell>
          <cell r="CN225">
            <v>0</v>
          </cell>
        </row>
        <row r="226">
          <cell r="A226" t="str">
            <v>CD-DTPA-224-2026</v>
          </cell>
          <cell r="C226" t="str">
            <v>CPS-DTPA-224-2026</v>
          </cell>
          <cell r="AO226" t="e">
            <v>#N/A</v>
          </cell>
          <cell r="BM226">
            <v>0</v>
          </cell>
          <cell r="CN226">
            <v>0</v>
          </cell>
        </row>
        <row r="227">
          <cell r="A227" t="str">
            <v>CD-DTPA-225-2026</v>
          </cell>
          <cell r="C227" t="str">
            <v>CPS-DTPA-225-2026</v>
          </cell>
          <cell r="AO227" t="e">
            <v>#N/A</v>
          </cell>
          <cell r="BM227">
            <v>0</v>
          </cell>
          <cell r="CN227">
            <v>0</v>
          </cell>
        </row>
        <row r="228">
          <cell r="A228" t="str">
            <v>CD-DTPA-226-2026</v>
          </cell>
          <cell r="C228" t="str">
            <v>CPS-DTPA-226-2026</v>
          </cell>
          <cell r="AO228" t="e">
            <v>#N/A</v>
          </cell>
          <cell r="BM228">
            <v>0</v>
          </cell>
          <cell r="CN228">
            <v>0</v>
          </cell>
        </row>
        <row r="229">
          <cell r="A229" t="str">
            <v>CD-DTPA-227-2026</v>
          </cell>
          <cell r="C229" t="str">
            <v>CPS-DTPA-227-2026</v>
          </cell>
          <cell r="AO229" t="e">
            <v>#N/A</v>
          </cell>
          <cell r="BM229">
            <v>0</v>
          </cell>
          <cell r="CN229">
            <v>0</v>
          </cell>
        </row>
        <row r="230">
          <cell r="A230" t="str">
            <v>CD-DTPA-228-2026</v>
          </cell>
          <cell r="C230" t="str">
            <v>CPS-DTPA-228-2026</v>
          </cell>
          <cell r="AO230" t="e">
            <v>#N/A</v>
          </cell>
          <cell r="BM230">
            <v>0</v>
          </cell>
          <cell r="CN230">
            <v>0</v>
          </cell>
        </row>
        <row r="231">
          <cell r="A231" t="str">
            <v>CD-DTPA-229-2026</v>
          </cell>
          <cell r="C231" t="str">
            <v>CPS-DTPA-229-2026</v>
          </cell>
          <cell r="AO231" t="e">
            <v>#N/A</v>
          </cell>
          <cell r="BM231">
            <v>0</v>
          </cell>
          <cell r="CN231">
            <v>0</v>
          </cell>
        </row>
        <row r="232">
          <cell r="A232" t="str">
            <v>CD-DTPA-230-2026</v>
          </cell>
          <cell r="C232" t="str">
            <v>CPS-DTPA-230-2026</v>
          </cell>
          <cell r="AO232" t="e">
            <v>#N/A</v>
          </cell>
          <cell r="BM232">
            <v>0</v>
          </cell>
          <cell r="CN232">
            <v>0</v>
          </cell>
        </row>
        <row r="233">
          <cell r="A233" t="str">
            <v>CD-DTPA-231-2026</v>
          </cell>
          <cell r="C233" t="str">
            <v>CPS-DTPA-231-2026</v>
          </cell>
          <cell r="AO233" t="e">
            <v>#N/A</v>
          </cell>
          <cell r="BM233">
            <v>0</v>
          </cell>
          <cell r="CN233">
            <v>0</v>
          </cell>
        </row>
        <row r="234">
          <cell r="A234" t="str">
            <v>ARRENDAMIENTOS</v>
          </cell>
          <cell r="BM234">
            <v>0</v>
          </cell>
          <cell r="CN234">
            <v>0</v>
          </cell>
        </row>
        <row r="235">
          <cell r="A235" t="str">
            <v>ARRENDAMIENTO 001 DEL 2026</v>
          </cell>
          <cell r="B235" t="str">
            <v>2 NACION</v>
          </cell>
          <cell r="C235" t="str">
            <v>CONTRATO DE ARRENDAMIENTO 001 DEL 2026</v>
          </cell>
          <cell r="D235" t="str">
            <v xml:space="preserve">MARIO RAUL OROBIO CUERO </v>
          </cell>
          <cell r="E235">
            <v>46051</v>
          </cell>
          <cell r="F235" t="str">
            <v>DP01-3202032-1-030Arrendar espacios adecuados  para el estacionamiento de las  embarcaciones del DNMI Cabo Manglares con el fin de implementar las estrategias de educacion informal, restauración de ecosistemas y administración y manejo de areas protegidas en el marco de la conservación de la diversidad biológica de las áreas protegidas del SINAP</v>
          </cell>
          <cell r="G235" t="str">
            <v>N-A</v>
          </cell>
          <cell r="H235" t="str">
            <v>2 CONTRATACIÓN DIRECTA</v>
          </cell>
          <cell r="I235" t="str">
            <v>1 ARRENDAMIENTO y/o ADQUISICIÓN DE INMUEBLES</v>
          </cell>
          <cell r="J235" t="str">
            <v>INTERADMINISTRATIVO</v>
          </cell>
          <cell r="K235">
            <v>80131500</v>
          </cell>
          <cell r="L235">
            <v>726</v>
          </cell>
          <cell r="M235">
            <v>11826</v>
          </cell>
          <cell r="N235">
            <v>46052</v>
          </cell>
          <cell r="O235">
            <v>2500000</v>
          </cell>
          <cell r="P235">
            <v>22000000</v>
          </cell>
          <cell r="Q235" t="str">
            <v>VEINTIDOS MILLONES DE PESOS M/CTE</v>
          </cell>
          <cell r="R235" t="str">
            <v>1 PERSONA NATURAL</v>
          </cell>
          <cell r="S235" t="str">
            <v>3 CÉDULA DE CIUDADANÍA</v>
          </cell>
          <cell r="T235">
            <v>1087122552</v>
          </cell>
          <cell r="U235">
            <v>5</v>
          </cell>
          <cell r="W235" t="str">
            <v>11 NO SE DILIGENCIA INFORMACIÓN PARA ESTE FORMULARIO EN ESTE PERÍODO DE REPORTE</v>
          </cell>
          <cell r="X235" t="str">
            <v>MASCULINO</v>
          </cell>
          <cell r="Y235" t="str">
            <v>Nariño</v>
          </cell>
          <cell r="Z235" t="str">
            <v>Tumaco</v>
          </cell>
          <cell r="AA235" t="str">
            <v>MARIO</v>
          </cell>
          <cell r="AB235" t="str">
            <v>RAUL</v>
          </cell>
          <cell r="AC235" t="str">
            <v>OROBIO</v>
          </cell>
          <cell r="AD235" t="str">
            <v>CUERO</v>
          </cell>
          <cell r="AE235" t="str">
            <v>NO</v>
          </cell>
          <cell r="AF235" t="str">
            <v>6 NO CONSTITUYÓ GARANTÍAS</v>
          </cell>
          <cell r="AG235" t="str">
            <v>N-A</v>
          </cell>
          <cell r="AH235" t="str">
            <v>N-A</v>
          </cell>
          <cell r="AI235" t="str">
            <v>N-A</v>
          </cell>
          <cell r="AJ235" t="str">
            <v>N-A</v>
          </cell>
          <cell r="AK235" t="str">
            <v>GLORIA TERESITA SERNA ALZATE</v>
          </cell>
          <cell r="AL235" t="str">
            <v>DNMI CABO MANGLARES</v>
          </cell>
          <cell r="AM235" t="str">
            <v>2 SUPERVISOR</v>
          </cell>
          <cell r="AN235" t="str">
            <v>3 CÉDULA DE CIUDADANÍA</v>
          </cell>
          <cell r="AO235">
            <v>1088973417</v>
          </cell>
          <cell r="AP235" t="str">
            <v>MIYER IVÁN CERÓN MUÑOZ</v>
          </cell>
          <cell r="AQ235">
            <v>268</v>
          </cell>
          <cell r="AR235" t="str">
            <v>3 NO PACTADOS</v>
          </cell>
          <cell r="AS235" t="str">
            <v>4 NO SE HA ADICIONADO NI EN VALOR y EN TIEMPO</v>
          </cell>
          <cell r="AZ235" t="str">
            <v>N-A</v>
          </cell>
          <cell r="BA235">
            <v>46052</v>
          </cell>
          <cell r="BB235">
            <v>46246</v>
          </cell>
          <cell r="BL235" t="str">
            <v>2026753500100001E</v>
          </cell>
          <cell r="BM235">
            <v>22000000</v>
          </cell>
          <cell r="BN235" t="str">
            <v>KHAREM CARABALI MARULANDA</v>
          </cell>
          <cell r="BP235" t="str">
            <v>VIGENTE</v>
          </cell>
          <cell r="BR235" t="str">
            <v xml:space="preserve">https://community.secop.gov.co/Public/Tendering/ContractDetailView/Index?UniqueIdentifier=CO1.PCCNTR.9225268
</v>
          </cell>
          <cell r="CN235">
            <v>22000000</v>
          </cell>
        </row>
        <row r="236">
          <cell r="A236" t="str">
            <v>ARRENDAMIENTO 002 DEL 2026</v>
          </cell>
          <cell r="B236" t="str">
            <v>2 NACION</v>
          </cell>
          <cell r="C236" t="str">
            <v>CONTRATO DE ARRENDAMIENTO 002 DEL 2026</v>
          </cell>
          <cell r="D236" t="str">
            <v>FRANAIBER PEREA GIRON</v>
          </cell>
          <cell r="E236">
            <v>46050</v>
          </cell>
          <cell r="F236" t="str">
            <v>DP10-1108-01 Contrato de arrendamiento para el desarrollo de las actividades misionales y administrativas del PNN-UTRIA</v>
          </cell>
          <cell r="G236" t="str">
            <v>N-A</v>
          </cell>
          <cell r="H236" t="str">
            <v>2 CONTRATACIÓN DIRECTA</v>
          </cell>
          <cell r="I236" t="str">
            <v>1 ARRENDAMIENTO y/o ADQUISICIÓN DE INMUEBLES</v>
          </cell>
          <cell r="J236" t="str">
            <v>INTERADMINISTRATIVO</v>
          </cell>
          <cell r="K236">
            <v>80131500</v>
          </cell>
          <cell r="L236">
            <v>3426</v>
          </cell>
          <cell r="M236">
            <v>11226</v>
          </cell>
          <cell r="N236">
            <v>46050</v>
          </cell>
          <cell r="O236">
            <v>1700000</v>
          </cell>
          <cell r="P236">
            <v>13883333</v>
          </cell>
          <cell r="Q236" t="str">
            <v xml:space="preserve">TRECE MILLONES OCHOCIENTOS OCHENTA Y TRES MIL TRESCIENTOS TREINTA Y TRES </v>
          </cell>
          <cell r="R236" t="str">
            <v>1 PERSONA NATURAL</v>
          </cell>
          <cell r="S236" t="str">
            <v>3 CÉDULA DE CIUDADANÍA</v>
          </cell>
          <cell r="T236">
            <v>1077172841</v>
          </cell>
          <cell r="U236">
            <v>6</v>
          </cell>
          <cell r="W236" t="str">
            <v>11 NO SE DILIGENCIA INFORMACIÓN PARA ESTE FORMULARIO EN ESTE PERÍODO DE REPORTE</v>
          </cell>
          <cell r="X236" t="str">
            <v>MASCULINO</v>
          </cell>
          <cell r="Y236" t="str">
            <v xml:space="preserve">Chocó </v>
          </cell>
          <cell r="Z236" t="str">
            <v>Nuqui</v>
          </cell>
          <cell r="AA236" t="str">
            <v>FRANAIBER</v>
          </cell>
          <cell r="AC236" t="str">
            <v>PEREA</v>
          </cell>
          <cell r="AD236" t="str">
            <v>GIRON</v>
          </cell>
          <cell r="AE236" t="str">
            <v>NO</v>
          </cell>
          <cell r="AF236" t="str">
            <v>6 NO CONSTITUYÓ GARANTÍAS</v>
          </cell>
          <cell r="AG236" t="str">
            <v>N-A</v>
          </cell>
          <cell r="AH236" t="str">
            <v>N-A</v>
          </cell>
          <cell r="AI236" t="str">
            <v>N-A</v>
          </cell>
          <cell r="AJ236" t="str">
            <v>N-A</v>
          </cell>
          <cell r="AK236" t="str">
            <v>GLORIA TERESITA SERNA ALZATE</v>
          </cell>
          <cell r="AL236" t="str">
            <v>PNN UTRÍA</v>
          </cell>
          <cell r="AM236" t="str">
            <v>2 SUPERVISOR</v>
          </cell>
          <cell r="AN236" t="str">
            <v>3 CÉDULA DE CIUDADANÍA</v>
          </cell>
          <cell r="AO236">
            <v>66848955</v>
          </cell>
          <cell r="AP236" t="str">
            <v>MARIA XIMENA ZORRILLA A.</v>
          </cell>
          <cell r="AQ236">
            <v>245</v>
          </cell>
          <cell r="AR236" t="str">
            <v>3 NO PACTADOS</v>
          </cell>
          <cell r="AS236" t="str">
            <v>4 NO SE HA ADICIONADO NI EN VALOR y EN TIEMPO</v>
          </cell>
          <cell r="AZ236" t="str">
            <v>N-A</v>
          </cell>
          <cell r="BA236">
            <v>46050</v>
          </cell>
          <cell r="BB236">
            <v>46297</v>
          </cell>
          <cell r="BL236" t="str">
            <v>2026753500100002E</v>
          </cell>
          <cell r="BM236">
            <v>13883333</v>
          </cell>
          <cell r="BN236" t="str">
            <v>JULIANA ISABEL MONTES ROMERO</v>
          </cell>
          <cell r="BP236" t="str">
            <v>VIGENTE</v>
          </cell>
          <cell r="BR236" t="str">
            <v xml:space="preserve">https://community.secop.gov.co/Public/Tendering/ContractDetailView/Index?UniqueIdentifier=CO1.PCCNTR.9210109 </v>
          </cell>
          <cell r="CN236">
            <v>13883333</v>
          </cell>
        </row>
        <row r="237">
          <cell r="A237" t="str">
            <v>ARRENDAMIENTO 003 DEL 2026</v>
          </cell>
          <cell r="B237" t="str">
            <v>2 NACION</v>
          </cell>
          <cell r="C237" t="str">
            <v>CONTRATO DE ARRENDAMIENTO 003 DEL 2026</v>
          </cell>
          <cell r="D237" t="str">
            <v>ERNESTO ANGEL GARCES RIASCOS</v>
          </cell>
          <cell r="E237">
            <v>46050</v>
          </cell>
          <cell r="F237" t="str">
            <v>DP05-1103-01 CONTRATO DE ARRENDAMIENTO PARA EL DESARROLLO DE LAS ACTIVIDADES MISIONALES Y ADMINISTRATIVAS DEL PARQUE NACIONAL NATURAL GORGONA</v>
          </cell>
          <cell r="G237" t="str">
            <v>N-A</v>
          </cell>
          <cell r="H237" t="str">
            <v>2 CONTRATACIÓN DIRECTA</v>
          </cell>
          <cell r="I237" t="str">
            <v>1 ARRENDAMIENTO y/o ADQUISICIÓN DE INMUEBLES</v>
          </cell>
          <cell r="J237" t="str">
            <v>INTERADMINISTRATIVO</v>
          </cell>
          <cell r="K237">
            <v>80131500</v>
          </cell>
          <cell r="L237">
            <v>2326</v>
          </cell>
          <cell r="M237">
            <v>11726</v>
          </cell>
          <cell r="N237">
            <v>46051</v>
          </cell>
          <cell r="O237">
            <v>532560</v>
          </cell>
          <cell r="P237">
            <v>5059320</v>
          </cell>
          <cell r="Q237" t="str">
            <v>CINCO MILLONES CINCUENTA Y NUEVE MIL TRESCIENTOS VEINTE</v>
          </cell>
          <cell r="R237" t="str">
            <v>1 PERSONA NATURAL</v>
          </cell>
          <cell r="S237" t="str">
            <v>3 CÉDULA DE CIUDADANÍA</v>
          </cell>
          <cell r="T237">
            <v>4679583</v>
          </cell>
          <cell r="U237">
            <v>1</v>
          </cell>
          <cell r="W237" t="str">
            <v>11 NO SE DILIGENCIA INFORMACIÓN PARA ESTE FORMULARIO EN ESTE PERÍODO DE REPORTE</v>
          </cell>
          <cell r="X237" t="str">
            <v>MASCULINO</v>
          </cell>
          <cell r="Y237" t="str">
            <v>Cauca</v>
          </cell>
          <cell r="Z237" t="str">
            <v>Guapi</v>
          </cell>
          <cell r="AA237" t="str">
            <v>ERNESTO</v>
          </cell>
          <cell r="AB237" t="str">
            <v>ANGEL</v>
          </cell>
          <cell r="AC237" t="str">
            <v>GARCES</v>
          </cell>
          <cell r="AD237" t="str">
            <v>RIASCOS</v>
          </cell>
          <cell r="AE237" t="str">
            <v>NO</v>
          </cell>
          <cell r="AF237" t="str">
            <v>6 NO CONSTITUYÓ GARANTÍAS</v>
          </cell>
          <cell r="AG237" t="str">
            <v>N-A</v>
          </cell>
          <cell r="AH237" t="str">
            <v>N-A</v>
          </cell>
          <cell r="AI237" t="str">
            <v>N-A</v>
          </cell>
          <cell r="AJ237" t="str">
            <v>N-A</v>
          </cell>
          <cell r="AK237" t="str">
            <v>GLORIA TERESITA SERNA ALZATE</v>
          </cell>
          <cell r="AL237" t="str">
            <v>PNN GORGONA</v>
          </cell>
          <cell r="AM237" t="str">
            <v>2 SUPERVISOR</v>
          </cell>
          <cell r="AN237" t="str">
            <v>3 CÉDULA DE CIUDADANÍA</v>
          </cell>
          <cell r="AO237">
            <v>6499218</v>
          </cell>
          <cell r="AP237" t="str">
            <v>ANDRES MAURICIO ROJAS CAÑAS</v>
          </cell>
          <cell r="AQ237">
            <v>285</v>
          </cell>
          <cell r="AR237" t="str">
            <v>3 NO PACTADOS</v>
          </cell>
          <cell r="AS237" t="str">
            <v>4 NO SE HA ADICIONADO NI EN VALOR y EN TIEMPO</v>
          </cell>
          <cell r="AZ237" t="str">
            <v>N-A</v>
          </cell>
          <cell r="BA237">
            <v>46051</v>
          </cell>
          <cell r="BB237">
            <v>46339</v>
          </cell>
          <cell r="BL237" t="str">
            <v>2026753500100003E</v>
          </cell>
          <cell r="BM237">
            <v>5059320</v>
          </cell>
          <cell r="BN237" t="str">
            <v>STEPHANIE ANDREA RODRÍGUEZ VALENCIA</v>
          </cell>
          <cell r="BP237" t="str">
            <v>VIGENTE</v>
          </cell>
          <cell r="BR237" t="str">
            <v xml:space="preserve">https://community.secop.gov.co/Public/Tendering/ContractDetailView/Index?UniqueIdentifier=CO1.PCCNTR.9209851 </v>
          </cell>
          <cell r="CN237">
            <v>5059320</v>
          </cell>
        </row>
        <row r="238">
          <cell r="A238" t="str">
            <v>ARRENDAMIENTO 004 DEL 2026</v>
          </cell>
          <cell r="C238" t="str">
            <v>CONTRATO DE ARRENDAMIENTO 004 DEL 2026</v>
          </cell>
          <cell r="AO238" t="e">
            <v>#N/A</v>
          </cell>
          <cell r="BM238">
            <v>0</v>
          </cell>
          <cell r="CN238">
            <v>0</v>
          </cell>
        </row>
        <row r="239">
          <cell r="A239" t="str">
            <v>ARRENDAMIENTO 005 DEL 2026</v>
          </cell>
          <cell r="C239" t="str">
            <v>CONTRATO DE ARRENDAMIENTO 005 DEL 2026</v>
          </cell>
          <cell r="AO239" t="e">
            <v>#N/A</v>
          </cell>
          <cell r="BM239">
            <v>0</v>
          </cell>
          <cell r="CN239">
            <v>0</v>
          </cell>
        </row>
        <row r="240">
          <cell r="A240" t="str">
            <v>ARRENDAMIENTO 006 DEL 2026</v>
          </cell>
          <cell r="C240" t="str">
            <v>CONTRATO DE ARRENDAMIENTO 006 DEL 2026</v>
          </cell>
          <cell r="AO240" t="e">
            <v>#N/A</v>
          </cell>
          <cell r="BM240">
            <v>0</v>
          </cell>
          <cell r="CN240">
            <v>0</v>
          </cell>
        </row>
        <row r="241">
          <cell r="A241" t="str">
            <v>ARRENDAMIENTO 007 DEL 2026</v>
          </cell>
          <cell r="C241" t="str">
            <v>CONTRATO DE ARRENDAMIENTO 007 DEL 2026</v>
          </cell>
          <cell r="AO241" t="e">
            <v>#N/A</v>
          </cell>
          <cell r="BM241">
            <v>0</v>
          </cell>
          <cell r="CN241">
            <v>0</v>
          </cell>
        </row>
        <row r="242">
          <cell r="A242" t="str">
            <v>ARRENDAMIENTO 008 DEL 2026</v>
          </cell>
          <cell r="C242" t="str">
            <v>CONTRATO DE ARRENDAMIENTO 008 DEL 2026</v>
          </cell>
          <cell r="AO242" t="e">
            <v>#N/A</v>
          </cell>
          <cell r="BM242">
            <v>0</v>
          </cell>
          <cell r="CN242">
            <v>0</v>
          </cell>
        </row>
        <row r="243">
          <cell r="A243" t="str">
            <v>ARRENDAMIENTO 009 DEL 2026</v>
          </cell>
          <cell r="C243" t="str">
            <v>CONTRATO DE ARRENDAMIENTO 009 DEL 2026</v>
          </cell>
          <cell r="AO243" t="e">
            <v>#N/A</v>
          </cell>
          <cell r="BM243">
            <v>0</v>
          </cell>
          <cell r="CN243">
            <v>0</v>
          </cell>
        </row>
        <row r="244">
          <cell r="A244" t="str">
            <v>ARRENDAMIENTO 010 DEL 2026</v>
          </cell>
          <cell r="C244" t="str">
            <v>CONTRATO DE ARRENDAMIENTO 010 DEL 2026</v>
          </cell>
          <cell r="AO244" t="e">
            <v>#N/A</v>
          </cell>
          <cell r="BM244">
            <v>0</v>
          </cell>
          <cell r="CN244">
            <v>0</v>
          </cell>
        </row>
        <row r="245">
          <cell r="A245" t="str">
            <v>MINIMAS CUANTIAS</v>
          </cell>
          <cell r="BM245">
            <v>0</v>
          </cell>
          <cell r="CN245">
            <v>0</v>
          </cell>
        </row>
        <row r="246">
          <cell r="A246" t="str">
            <v>DTPA-IP-1-2026</v>
          </cell>
          <cell r="B246" t="str">
            <v>1 FONAM</v>
          </cell>
          <cell r="C246" t="str">
            <v>ACEPTACIÓN DE OFERTA FONAM 001 DE 2026</v>
          </cell>
          <cell r="D246" t="str">
            <v>INVERSIONES 10G S.A.S.</v>
          </cell>
          <cell r="E246">
            <v>46066</v>
          </cell>
          <cell r="F246" t="str">
            <v>DP06-3202032-1-024 Suministro de raciones de campaña y/o alimentos perecederos y no perecederos para el Parque Nacional Natural los Katios para fortalecer las acciones operativas de prevención, vigilancia y control en las áreas protegidas, en el marco de la conservación de la diversidad biológica de las áreas protegidas del SINAP nacional</v>
          </cell>
          <cell r="G246" t="str">
            <v>N-A</v>
          </cell>
          <cell r="H246" t="str">
            <v>5 MÍNIMA CUANTÍA</v>
          </cell>
          <cell r="I246" t="str">
            <v>20 OTROS</v>
          </cell>
          <cell r="J246" t="str">
            <v>SUMINISTRO</v>
          </cell>
          <cell r="K246">
            <v>50201706</v>
          </cell>
          <cell r="L246">
            <v>1526</v>
          </cell>
          <cell r="M246">
            <v>15926</v>
          </cell>
          <cell r="N246">
            <v>46069</v>
          </cell>
          <cell r="O246" t="str">
            <v>N-A</v>
          </cell>
          <cell r="P246">
            <v>25000000</v>
          </cell>
          <cell r="Q246" t="str">
            <v xml:space="preserve">VEINTICINCO MILLONES </v>
          </cell>
          <cell r="R246" t="str">
            <v>2 PERSONA JURIDICA</v>
          </cell>
          <cell r="S246" t="str">
            <v>1 NIT</v>
          </cell>
          <cell r="V246">
            <v>902032776</v>
          </cell>
          <cell r="W246" t="str">
            <v>7 DV 6</v>
          </cell>
          <cell r="X246" t="str">
            <v>N-A</v>
          </cell>
          <cell r="Y246" t="str">
            <v>Meta</v>
          </cell>
          <cell r="Z246" t="str">
            <v>Mesetas</v>
          </cell>
          <cell r="AA246" t="str">
            <v>N-A</v>
          </cell>
          <cell r="AB246" t="str">
            <v>N-A</v>
          </cell>
          <cell r="AC246" t="str">
            <v>N-A</v>
          </cell>
          <cell r="AD246" t="str">
            <v>N-A</v>
          </cell>
          <cell r="AE246" t="str">
            <v>SI</v>
          </cell>
          <cell r="AF246" t="str">
            <v>1 PÓLIZA</v>
          </cell>
          <cell r="AG246" t="str">
            <v>12 SEGUROS DEL ESTADO</v>
          </cell>
          <cell r="AH246" t="str">
            <v>45 CUMPLIM+ CALIDAD DL SERVICIO</v>
          </cell>
          <cell r="AI246">
            <v>46066</v>
          </cell>
          <cell r="AJ246" t="str">
            <v>11-44-101278713</v>
          </cell>
          <cell r="AK246" t="str">
            <v>GLORIA TERESITA SERNA ALZATE</v>
          </cell>
          <cell r="AL246" t="str">
            <v>PNN LOS KATIOS</v>
          </cell>
          <cell r="AM246" t="str">
            <v>2 SUPERVISOR</v>
          </cell>
          <cell r="AN246" t="str">
            <v>3 CÉDULA DE CIUDADANÍA</v>
          </cell>
          <cell r="AO246">
            <v>12563768</v>
          </cell>
          <cell r="AP246" t="str">
            <v>NELSON DE LA ROSA MANJARRES</v>
          </cell>
          <cell r="AQ246">
            <v>300</v>
          </cell>
          <cell r="AY246" t="str">
            <v>N-A</v>
          </cell>
          <cell r="AZ246">
            <v>46080</v>
          </cell>
          <cell r="BA246">
            <v>46080</v>
          </cell>
          <cell r="BB246">
            <v>46371</v>
          </cell>
          <cell r="BL246" t="str">
            <v>2026753502000001E</v>
          </cell>
          <cell r="BM246">
            <v>25000000</v>
          </cell>
          <cell r="BN246" t="str">
            <v>DIANA PATRICIA GUERRERO</v>
          </cell>
          <cell r="BO246" t="str">
            <v xml:space="preserve">https://community.secop.gov.co/Public/Tendering/ContractNoticePhases/View?PPI=CO1.PPI.45888444&amp;isFromPublicArea=True&amp;isModal=False </v>
          </cell>
          <cell r="BP246" t="str">
            <v>VIGENTE</v>
          </cell>
          <cell r="BR246" t="str">
            <v xml:space="preserve">https://community.secop.gov.co/Public/Tendering/ContractDetailView/Index?UniqueIdentifier=CO1.PCCNTR.9339323 </v>
          </cell>
          <cell r="CN246">
            <v>25000000</v>
          </cell>
        </row>
        <row r="247">
          <cell r="A247" t="str">
            <v>DTPA-IP-2-2026</v>
          </cell>
          <cell r="B247" t="str">
            <v>1 FONAM</v>
          </cell>
          <cell r="C247" t="str">
            <v>PROCESO DECLARADO DESIERTO - RESOLUCIÓN 004</v>
          </cell>
          <cell r="D247" t="str">
            <v>MANT-VEHÍCULOS-KATÍOS-DIANA</v>
          </cell>
          <cell r="F247" t="str">
            <v>DP06-3202032-1-027 Prestar servicios de Mantenimiento preventivos y correctivos a todo costo de los vehículos terrestre del PNN Los Katíos para implementar las acciones de prevención, vigilancia y control en las áreas protegidas administradas por PNNC, en el marco de la conservación de la diversidad biológica de las áreas protegidas del SINAP nacional</v>
          </cell>
          <cell r="AO247" t="e">
            <v>#N/A</v>
          </cell>
          <cell r="BM247">
            <v>0</v>
          </cell>
          <cell r="BN247" t="str">
            <v>DIANA PATRICIA GUERRERO</v>
          </cell>
          <cell r="CN247">
            <v>0</v>
          </cell>
        </row>
        <row r="248">
          <cell r="A248" t="str">
            <v>DTPA-IP-3-2026</v>
          </cell>
          <cell r="B248" t="str">
            <v>2 NACION</v>
          </cell>
          <cell r="C248" t="str">
            <v>ACEPTACIÓN DE OFERTA NACIÓN 002 DE 2026</v>
          </cell>
          <cell r="D248" t="str">
            <v>EASY ASEOS ST S.A.S.</v>
          </cell>
          <cell r="E248">
            <v>46072</v>
          </cell>
          <cell r="F248" t="str">
            <v>DP10-3202008-15-044 Prestar servicio de aseo y cafetería para el mantenimiento de las instalaciones ecoturísticas del PNN Utría en el marco de la implementación de acciones encaminadas al sostenimiento del ecoturismo</v>
          </cell>
          <cell r="G248" t="str">
            <v>N-A</v>
          </cell>
          <cell r="H248" t="str">
            <v>5 MÍNIMA CUANTÍA</v>
          </cell>
          <cell r="I248" t="str">
            <v>20 OTROS</v>
          </cell>
          <cell r="J248" t="str">
            <v>SERVICIOS</v>
          </cell>
          <cell r="K248">
            <v>76111501</v>
          </cell>
          <cell r="L248">
            <v>326</v>
          </cell>
          <cell r="M248">
            <v>14726</v>
          </cell>
          <cell r="N248">
            <v>46076</v>
          </cell>
          <cell r="O248" t="str">
            <v>N-A</v>
          </cell>
          <cell r="P248">
            <v>21280000</v>
          </cell>
          <cell r="Q248" t="str">
            <v>VEINTIÚN MILLONES DOSCIENTOS OCHENTA MIL</v>
          </cell>
          <cell r="R248" t="str">
            <v>2 PERSONA JURIDICA</v>
          </cell>
          <cell r="S248" t="str">
            <v>1 NIT</v>
          </cell>
          <cell r="V248">
            <v>901989632</v>
          </cell>
          <cell r="W248" t="str">
            <v>9 DV 8</v>
          </cell>
          <cell r="X248" t="str">
            <v>N-A</v>
          </cell>
          <cell r="Y248" t="str">
            <v>Valle del Cauca</v>
          </cell>
          <cell r="Z248" t="str">
            <v>Santiago de Cali</v>
          </cell>
          <cell r="AA248" t="str">
            <v>N-A</v>
          </cell>
          <cell r="AB248" t="str">
            <v>N-A</v>
          </cell>
          <cell r="AC248" t="str">
            <v>N-A</v>
          </cell>
          <cell r="AD248" t="str">
            <v>N-A</v>
          </cell>
          <cell r="AE248" t="str">
            <v>SI</v>
          </cell>
          <cell r="AF248" t="str">
            <v>1 PÓLIZA</v>
          </cell>
          <cell r="AG248" t="str">
            <v>12 SEGUROS DEL ESTADO</v>
          </cell>
          <cell r="AH248" t="str">
            <v>5 RESPONSABILIDAD EXTRACONTRACTUAL</v>
          </cell>
          <cell r="AI248">
            <v>46073</v>
          </cell>
          <cell r="AJ248" t="str">
            <v>45-46-101037284/45-54-101003299</v>
          </cell>
          <cell r="AK248" t="str">
            <v>GLORIA TERESITA SERNA ALZATE</v>
          </cell>
          <cell r="AL248" t="str">
            <v>PNN UTRÍA</v>
          </cell>
          <cell r="AM248" t="str">
            <v>2 SUPERVISOR</v>
          </cell>
          <cell r="AN248" t="str">
            <v>3 CÉDULA DE CIUDADANÍA</v>
          </cell>
          <cell r="AO248">
            <v>66848955</v>
          </cell>
          <cell r="AP248" t="str">
            <v>MARIA XIMENA ZORRILLA A.</v>
          </cell>
          <cell r="AQ248">
            <v>152</v>
          </cell>
          <cell r="AY248" t="str">
            <v>N-A</v>
          </cell>
          <cell r="AZ248">
            <v>46077</v>
          </cell>
          <cell r="BA248">
            <v>46077</v>
          </cell>
          <cell r="BB248">
            <v>46229</v>
          </cell>
          <cell r="BL248" t="str">
            <v>2026753502400001E</v>
          </cell>
          <cell r="BM248">
            <v>21280000</v>
          </cell>
          <cell r="BN248" t="str">
            <v>JULIANA ISABEL MONTES ROMERO</v>
          </cell>
          <cell r="BO248" t="str">
            <v xml:space="preserve">https://community.secop.gov.co/Public/Tendering/ContractNoticePhases/View?PPI=CO1.PPI.45959886&amp;isFromPublicArea=True&amp;isModal=False </v>
          </cell>
          <cell r="BP248" t="str">
            <v>VIGENTE</v>
          </cell>
          <cell r="BR248" t="str">
            <v xml:space="preserve">https://community.secop.gov.co/Public/Tendering/ContractDetailView/Index?UniqueIdentifier=CO1.PCCNTR.9350234 </v>
          </cell>
          <cell r="CN248">
            <v>21280000</v>
          </cell>
        </row>
        <row r="249">
          <cell r="A249" t="str">
            <v>DTPA-IP-4-2026</v>
          </cell>
          <cell r="B249" t="str">
            <v>1 FONAM</v>
          </cell>
          <cell r="C249" t="str">
            <v>ACEPTACIÓN DE OFERTA FONAM 003 DE 2026</v>
          </cell>
          <cell r="D249" t="str">
            <v>TRES A SOLUTIONS S.A.S.</v>
          </cell>
          <cell r="E249">
            <v>46079</v>
          </cell>
          <cell r="F249" t="str">
            <v>DP06-3202032-1-029 suministro de alimentos, medicamentos e insumos veterinarios para los semovientes al servicio del Parque Nacional Natural Los Katíos, para los recorridos de prevención, vigilancia y control, en el marco de la conservación de la diversidad de las Áreas Protegidas</v>
          </cell>
          <cell r="G249" t="str">
            <v>N-A</v>
          </cell>
          <cell r="H249" t="str">
            <v>5 MÍNIMA CUANTÍA</v>
          </cell>
          <cell r="I249" t="str">
            <v>3 COMPRAVENTA y/o SUMINISTRO</v>
          </cell>
          <cell r="J249" t="str">
            <v>SUMINISTRO</v>
          </cell>
          <cell r="K249">
            <v>42121606</v>
          </cell>
          <cell r="L249">
            <v>1526</v>
          </cell>
          <cell r="M249">
            <v>16226</v>
          </cell>
          <cell r="N249">
            <v>46080</v>
          </cell>
          <cell r="O249" t="str">
            <v>N-A</v>
          </cell>
          <cell r="P249">
            <v>5000000</v>
          </cell>
          <cell r="Q249" t="str">
            <v>CINCO MILLONES DE PESOS M/CTE</v>
          </cell>
          <cell r="R249" t="str">
            <v>2 PERSONA JURIDICA</v>
          </cell>
          <cell r="S249" t="str">
            <v>1 NIT</v>
          </cell>
          <cell r="V249">
            <v>901801266</v>
          </cell>
          <cell r="W249" t="str">
            <v>9 DV 8</v>
          </cell>
          <cell r="X249" t="str">
            <v>N-A</v>
          </cell>
          <cell r="Y249" t="str">
            <v>Risaralda</v>
          </cell>
          <cell r="Z249" t="str">
            <v>Pereira</v>
          </cell>
          <cell r="AA249" t="str">
            <v>N-A</v>
          </cell>
          <cell r="AB249" t="str">
            <v>N-A</v>
          </cell>
          <cell r="AC249" t="str">
            <v>N-A</v>
          </cell>
          <cell r="AD249" t="str">
            <v>N-A</v>
          </cell>
          <cell r="AE249" t="str">
            <v>SI</v>
          </cell>
          <cell r="AF249" t="str">
            <v>1 PÓLIZA</v>
          </cell>
          <cell r="AG249" t="str">
            <v>12 SEGUROS DEL ESTADO</v>
          </cell>
          <cell r="AH249" t="str">
            <v>45 CUMPLIM+ CALIDAD DL SERVICIO</v>
          </cell>
          <cell r="AI249">
            <v>46080</v>
          </cell>
          <cell r="AJ249" t="str">
            <v>25-46-101049842</v>
          </cell>
          <cell r="AK249" t="str">
            <v>GLORIA TERESITA SERNA ALZATE</v>
          </cell>
          <cell r="AL249" t="str">
            <v>PNN LOS KATIOS</v>
          </cell>
          <cell r="AM249" t="str">
            <v>2 SUPERVISOR</v>
          </cell>
          <cell r="AN249" t="str">
            <v>3 CÉDULA DE CIUDADANÍA</v>
          </cell>
          <cell r="AO249">
            <v>12563768</v>
          </cell>
          <cell r="AP249" t="str">
            <v>NELSON DE LA ROSA MANJARRES</v>
          </cell>
          <cell r="AQ249">
            <v>254</v>
          </cell>
          <cell r="AY249" t="str">
            <v>N-A</v>
          </cell>
          <cell r="AZ249">
            <v>46080</v>
          </cell>
          <cell r="BA249">
            <v>46080</v>
          </cell>
          <cell r="BB249">
            <v>46306</v>
          </cell>
          <cell r="BL249" t="str">
            <v>2026753502000002E</v>
          </cell>
          <cell r="BM249">
            <v>5000000</v>
          </cell>
          <cell r="BN249" t="str">
            <v>DIANA PATRICIA GUERRERO</v>
          </cell>
          <cell r="BO249" t="str">
            <v xml:space="preserve">https://community.secop.gov.co/Public/Tendering/ContractNoticePhases/View?PPI=CO1.PPI.46012013&amp;isFromPublicArea=True&amp;isModal=False </v>
          </cell>
          <cell r="BP249" t="str">
            <v>VIGENTE</v>
          </cell>
          <cell r="BR249" t="str">
            <v xml:space="preserve">https://community.secop.gov.co/Public/Tendering/ContractDetailView/Index?UniqueIdentifier=CO1.PCCNTR.9356550 </v>
          </cell>
          <cell r="CN249">
            <v>5000000</v>
          </cell>
        </row>
        <row r="250">
          <cell r="A250" t="str">
            <v>DTPA-IP-5-2026</v>
          </cell>
          <cell r="B250" t="str">
            <v>1 FONAM</v>
          </cell>
          <cell r="C250" t="str">
            <v>ACEPTACIÓN DE OFERTA FONAM 004 DE 2026</v>
          </cell>
          <cell r="D250" t="str">
            <v>TRANSPORTES ESPECIALES ACAR S.A.</v>
          </cell>
          <cell r="E250">
            <v>46079</v>
          </cell>
          <cell r="F250" t="str">
            <v>DP10-3202008-15-039 Prestación de servicios de transporte de carga marítima en cumplimiento de las actividades misionales del parque Nacional Natural utria en la conservación de la diversidad biológica de las áreas protegidas del SINAP nacional.</v>
          </cell>
          <cell r="G250" t="str">
            <v>N-A</v>
          </cell>
          <cell r="H250" t="str">
            <v>5 MÍNIMA CUANTÍA</v>
          </cell>
          <cell r="I250" t="str">
            <v>20 OTROS</v>
          </cell>
          <cell r="J250" t="str">
            <v>SERVICIOS</v>
          </cell>
          <cell r="K250">
            <v>78101700</v>
          </cell>
          <cell r="L250">
            <v>526</v>
          </cell>
          <cell r="M250">
            <v>16326</v>
          </cell>
          <cell r="N250">
            <v>46080</v>
          </cell>
          <cell r="O250" t="str">
            <v>N-A</v>
          </cell>
          <cell r="P250">
            <v>15000000</v>
          </cell>
          <cell r="Q250" t="str">
            <v>QUINCE MILLONES DE PESOS M/CTE</v>
          </cell>
          <cell r="R250" t="str">
            <v>2 PERSONA JURIDICA</v>
          </cell>
          <cell r="S250" t="str">
            <v>1 NIT</v>
          </cell>
          <cell r="V250">
            <v>805021222</v>
          </cell>
          <cell r="W250" t="str">
            <v>10 DV 9</v>
          </cell>
          <cell r="X250" t="str">
            <v>N-A</v>
          </cell>
          <cell r="AA250" t="str">
            <v>N-A</v>
          </cell>
          <cell r="AB250" t="str">
            <v>N-A</v>
          </cell>
          <cell r="AC250" t="str">
            <v>N-A</v>
          </cell>
          <cell r="AD250" t="str">
            <v>N-A</v>
          </cell>
          <cell r="AE250" t="str">
            <v>SI</v>
          </cell>
          <cell r="AF250" t="str">
            <v>1 PÓLIZA</v>
          </cell>
          <cell r="AG250" t="str">
            <v>12 SEGUROS DEL ESTADO</v>
          </cell>
          <cell r="AH250" t="str">
            <v>45 CUMPLIM+ CALIDAD DL SERVICIO</v>
          </cell>
          <cell r="AI250">
            <v>46084</v>
          </cell>
          <cell r="AJ250" t="str">
            <v xml:space="preserve">41-46-101027964
</v>
          </cell>
          <cell r="AK250" t="str">
            <v>GLORIA TERESITA SERNA ALZATE</v>
          </cell>
          <cell r="AL250" t="str">
            <v>PNN UTRÍA</v>
          </cell>
          <cell r="AM250" t="str">
            <v>2 SUPERVISOR</v>
          </cell>
          <cell r="AN250" t="str">
            <v>3 CÉDULA DE CIUDADANÍA</v>
          </cell>
          <cell r="AO250">
            <v>66848955</v>
          </cell>
          <cell r="AP250" t="str">
            <v>MARIA XIMENA ZORRILLA A.</v>
          </cell>
          <cell r="AQ250">
            <v>304</v>
          </cell>
          <cell r="AY250" t="str">
            <v>N-A</v>
          </cell>
          <cell r="AZ250">
            <v>46086</v>
          </cell>
          <cell r="BA250">
            <v>46086</v>
          </cell>
          <cell r="BB250">
            <v>46387</v>
          </cell>
          <cell r="BL250" t="str">
            <v>2026753502500001E</v>
          </cell>
          <cell r="BM250">
            <v>15000000</v>
          </cell>
          <cell r="BN250" t="str">
            <v>JULIANA ISABEL MONTES ROMERO</v>
          </cell>
          <cell r="BO250" t="str">
            <v xml:space="preserve">https://community.secop.gov.co/Public/Tendering/ContractNoticePhases/View?PPI=CO1.PPI.46020133&amp;isFromPublicArea=True&amp;isModal=False </v>
          </cell>
          <cell r="BP250" t="str">
            <v>VIGENTE</v>
          </cell>
          <cell r="BR250" t="str">
            <v xml:space="preserve">https://community.secop.gov.co/Public/Tendering/ContractDetailView/Index?UniqueIdentifier=CO1.PCCNTR.9361615 </v>
          </cell>
          <cell r="CN250">
            <v>15000000</v>
          </cell>
        </row>
        <row r="251">
          <cell r="A251" t="str">
            <v>DTPA-IP-6-2026</v>
          </cell>
          <cell r="B251" t="str">
            <v>1 FONAM</v>
          </cell>
          <cell r="C251" t="str">
            <v>ACEPTACIÓN DE OFERTA FONAM 013 DE 2026</v>
          </cell>
          <cell r="D251" t="str">
            <v xml:space="preserve">MAR 10 S.A.S
</v>
          </cell>
          <cell r="E251">
            <v>46097</v>
          </cell>
          <cell r="F251" t="str">
            <v>DP06-3202032-1-028; DP04-3202032-1-177; DP05-3202032-1-024; DP10-3202032-1-023 Contratar aceites y lubricantes para las áreas protegidas adscritas a la Dirección Territorial Pacífico, para el fortalecimiento operativo de las actividades enmarcadas en la conservación de la diversidad biológica de las áreas protegidas del SINAP nacional, así como en los ecosistemas andinos y de páramo - PNN Los Katios.</v>
          </cell>
          <cell r="G251" t="str">
            <v>N-A</v>
          </cell>
          <cell r="H251" t="str">
            <v>5 MÍNIMA CUANTÍA</v>
          </cell>
          <cell r="I251" t="str">
            <v>3 COMPRAVENTA y/o SUMINISTRO</v>
          </cell>
          <cell r="J251" t="str">
            <v>SUMINISTRO</v>
          </cell>
          <cell r="K251">
            <v>15121501</v>
          </cell>
          <cell r="L251">
            <v>1526</v>
          </cell>
          <cell r="M251">
            <v>18826</v>
          </cell>
          <cell r="N251">
            <v>46098</v>
          </cell>
          <cell r="O251" t="str">
            <v>N-A</v>
          </cell>
          <cell r="P251">
            <v>6699400</v>
          </cell>
          <cell r="Q251" t="str">
            <v>SEIS MILLONES SEISCIENTOS NOVENTA Y NUEVE MIL CUATROCIENTOS</v>
          </cell>
          <cell r="R251" t="str">
            <v>2 PERSONA JURIDICA</v>
          </cell>
          <cell r="S251" t="str">
            <v>1 NIT</v>
          </cell>
          <cell r="V251">
            <v>900284069</v>
          </cell>
          <cell r="W251" t="str">
            <v>1 DV 0</v>
          </cell>
          <cell r="X251" t="str">
            <v>N-A</v>
          </cell>
          <cell r="Y251" t="str">
            <v>Valle del Cauca</v>
          </cell>
          <cell r="Z251" t="str">
            <v>Candelaria</v>
          </cell>
          <cell r="AA251" t="str">
            <v>N-A</v>
          </cell>
          <cell r="AB251" t="str">
            <v>N-A</v>
          </cell>
          <cell r="AC251" t="str">
            <v>N-A</v>
          </cell>
          <cell r="AD251" t="str">
            <v>N-A</v>
          </cell>
          <cell r="AE251" t="str">
            <v>SI</v>
          </cell>
          <cell r="AF251" t="str">
            <v>1 PÓLIZA</v>
          </cell>
          <cell r="AG251" t="str">
            <v>8 MUNDIAL SEGUROS</v>
          </cell>
          <cell r="AH251" t="str">
            <v>45 CUMPLIM+ CALIDAD DL SERVICIO</v>
          </cell>
          <cell r="AI251">
            <v>46100</v>
          </cell>
          <cell r="AJ251" t="str">
            <v>C-100113882</v>
          </cell>
          <cell r="AK251" t="str">
            <v>GLORIA TERESITA SERNA ALZATE</v>
          </cell>
          <cell r="AL251" t="str">
            <v>PNN LOS KATIOS</v>
          </cell>
          <cell r="AM251" t="str">
            <v>2 SUPERVISOR</v>
          </cell>
          <cell r="AN251" t="str">
            <v>3 CÉDULA DE CIUDADANÍA</v>
          </cell>
          <cell r="AO251">
            <v>12563768</v>
          </cell>
          <cell r="AP251" t="str">
            <v>NELSON DE LA ROSA MANJARRES</v>
          </cell>
          <cell r="AQ251">
            <v>45</v>
          </cell>
          <cell r="AY251" t="str">
            <v>N-A</v>
          </cell>
          <cell r="AZ251">
            <v>46106</v>
          </cell>
          <cell r="BA251">
            <v>46106</v>
          </cell>
          <cell r="BB251">
            <v>46142</v>
          </cell>
          <cell r="BL251" t="str">
            <v>2026753502000006E</v>
          </cell>
          <cell r="BM251">
            <v>6699400</v>
          </cell>
          <cell r="BN251" t="str">
            <v>KHAREM CARABALI MARULANDA</v>
          </cell>
          <cell r="BO251" t="str">
            <v xml:space="preserve">https://community.secop.gov.co/Public/Tendering/ContractNoticePhases/View?PPI=CO1.PPI.46127216&amp;isFromPublicArea=True&amp;isModal=False </v>
          </cell>
          <cell r="BP251" t="str">
            <v>VIGENTE</v>
          </cell>
          <cell r="BR251" t="str">
            <v xml:space="preserve">https://community.secop.gov.co/Public/Tendering/ContractDetailView/Index?UniqueIdentifier=CO1.PCCNTR.9395932 </v>
          </cell>
          <cell r="CN251">
            <v>6699400</v>
          </cell>
        </row>
        <row r="252">
          <cell r="A252" t="str">
            <v>DTPA-IP-6-2026</v>
          </cell>
          <cell r="B252" t="str">
            <v>1 FONAM</v>
          </cell>
          <cell r="C252" t="str">
            <v>ACEPTACIÓN DE OFERTA FONAM 014 DE 2026</v>
          </cell>
          <cell r="D252" t="str">
            <v>CERON ZAPATA S.A.S</v>
          </cell>
          <cell r="E252">
            <v>46097</v>
          </cell>
          <cell r="F252" t="str">
            <v>DP06-3202032-1-028; DP04-3202032-1-177; DP05-3202032-1-024; DP10-3202032-1-023 Contratar aceites y lubricantes para las áreas protegidas adscritas a la Dirección Territorial Pacífico, para el fortalecimiento operativo de las actividades enmarcadas en la conservación de la diversidad biológica de las áreas protegidas del SINAP nacional, así como en los ecosistemas andinos y de páramo - PNN Farallones de Cali.</v>
          </cell>
          <cell r="G252" t="str">
            <v>N-A</v>
          </cell>
          <cell r="H252" t="str">
            <v>5 MÍNIMA CUANTÍA</v>
          </cell>
          <cell r="I252" t="str">
            <v>3 COMPRAVENTA y/o SUMINISTRO</v>
          </cell>
          <cell r="J252" t="str">
            <v>SUMINISTRO</v>
          </cell>
          <cell r="K252">
            <v>15121501</v>
          </cell>
          <cell r="L252">
            <v>1226</v>
          </cell>
          <cell r="M252">
            <v>20026</v>
          </cell>
          <cell r="N252">
            <v>46099</v>
          </cell>
          <cell r="O252" t="str">
            <v>N-A</v>
          </cell>
          <cell r="P252">
            <v>5000000</v>
          </cell>
          <cell r="Q252" t="str">
            <v>CINCO MILLONES DE PESOS.</v>
          </cell>
          <cell r="R252" t="str">
            <v>2 PERSONA JURIDICA</v>
          </cell>
          <cell r="S252" t="str">
            <v>1 NIT</v>
          </cell>
          <cell r="V252">
            <v>900064454</v>
          </cell>
          <cell r="W252" t="str">
            <v>2 DV 1</v>
          </cell>
          <cell r="X252" t="str">
            <v>N-A</v>
          </cell>
          <cell r="Y252" t="str">
            <v>Valle del Cauca</v>
          </cell>
          <cell r="Z252" t="str">
            <v>Palmira</v>
          </cell>
          <cell r="AA252" t="str">
            <v>N-A</v>
          </cell>
          <cell r="AB252" t="str">
            <v>N-A</v>
          </cell>
          <cell r="AC252" t="str">
            <v>N-A</v>
          </cell>
          <cell r="AD252" t="str">
            <v>N-A</v>
          </cell>
          <cell r="AE252" t="str">
            <v>SI</v>
          </cell>
          <cell r="AF252" t="str">
            <v>1 PÓLIZA</v>
          </cell>
          <cell r="AG252" t="str">
            <v>13 SURAMERICANA</v>
          </cell>
          <cell r="AH252" t="str">
            <v>45 CUMPLIM+ CALIDAD DL SERVICIO</v>
          </cell>
          <cell r="AI252">
            <v>46101</v>
          </cell>
          <cell r="AJ252">
            <v>4477837</v>
          </cell>
          <cell r="AK252" t="str">
            <v>GLORIA TERESITA SERNA ALZATE</v>
          </cell>
          <cell r="AL252" t="str">
            <v>PNN FARALLONES DE CALI</v>
          </cell>
          <cell r="AM252" t="str">
            <v>2 SUPERVISOR</v>
          </cell>
          <cell r="AN252" t="str">
            <v>3 CÉDULA DE CIUDADANÍA</v>
          </cell>
          <cell r="AO252">
            <v>1017125021</v>
          </cell>
          <cell r="AP252" t="str">
            <v>CAROLINA RIVERA BUILES</v>
          </cell>
          <cell r="AQ252">
            <v>290</v>
          </cell>
          <cell r="AY252" t="str">
            <v>N-A</v>
          </cell>
          <cell r="AZ252">
            <v>46106</v>
          </cell>
          <cell r="BA252">
            <v>46106</v>
          </cell>
          <cell r="BB252">
            <v>46387</v>
          </cell>
          <cell r="BL252" t="str">
            <v>2026753502000007E</v>
          </cell>
          <cell r="BM252">
            <v>5000000</v>
          </cell>
          <cell r="BN252" t="str">
            <v>KHAREM CARABALI MARULANDA</v>
          </cell>
          <cell r="BO252" t="str">
            <v xml:space="preserve">https://community.secop.gov.co/Public/Tendering/ContractNoticePhases/View?PPI=CO1.PPI.46127216&amp;isFromPublicArea=True&amp;isModal=False </v>
          </cell>
          <cell r="BP252" t="str">
            <v>VIGENTE</v>
          </cell>
          <cell r="BR252" t="str">
            <v xml:space="preserve">https://community.secop.gov.co/Public/Tendering/ContractDetailView/Index?UniqueIdentifier=CO1.PCCNTR.9395836 </v>
          </cell>
        </row>
        <row r="253">
          <cell r="A253" t="str">
            <v>DTPA-IP-6-2026</v>
          </cell>
          <cell r="B253" t="str">
            <v>1 FONAM</v>
          </cell>
          <cell r="C253" t="str">
            <v>ACEPTACIÓN DE OFERTA FONAM 015 DE 2026</v>
          </cell>
          <cell r="D253" t="str">
            <v>CERON ZAPATA S.A.S</v>
          </cell>
          <cell r="E253">
            <v>46097</v>
          </cell>
          <cell r="F253" t="str">
            <v>DP06-3202032-1-028; DP04-3202032-1-177; DP05-3202032-1-024; DP10-3202032-1-023 Contratar aceites y lubricantes para las áreas protegidas adscritas a la Dirección Territorial Pacífico, para el fortalecimiento operativo de las actividades enmarcadas en la conservación de la diversidad biológica de las áreas protegidas del SINAP nacional, así como en los ecosistemas andinos y de páramo - PNN Gorgona</v>
          </cell>
          <cell r="G253" t="str">
            <v>N-A</v>
          </cell>
          <cell r="H253" t="str">
            <v>5 MÍNIMA CUANTÍA</v>
          </cell>
          <cell r="I253" t="str">
            <v>3 COMPRAVENTA y/o SUMINISTRO</v>
          </cell>
          <cell r="J253" t="str">
            <v>SUMINISTRO</v>
          </cell>
          <cell r="K253">
            <v>15121501</v>
          </cell>
          <cell r="L253">
            <v>1826</v>
          </cell>
          <cell r="M253">
            <v>20226</v>
          </cell>
          <cell r="N253">
            <v>46100</v>
          </cell>
          <cell r="O253" t="str">
            <v>N-A</v>
          </cell>
          <cell r="P253">
            <v>15000000</v>
          </cell>
          <cell r="Q253" t="str">
            <v>QUINCE MILLONES DE PESOS M/CTE</v>
          </cell>
          <cell r="R253" t="str">
            <v>2 PERSONA JURIDICA</v>
          </cell>
          <cell r="S253" t="str">
            <v>1 NIT</v>
          </cell>
          <cell r="V253">
            <v>900064454</v>
          </cell>
          <cell r="W253" t="str">
            <v>2 DV 1</v>
          </cell>
          <cell r="X253" t="str">
            <v>N-A</v>
          </cell>
          <cell r="Y253" t="str">
            <v>Valle del Cauca</v>
          </cell>
          <cell r="Z253" t="str">
            <v>Palmira</v>
          </cell>
          <cell r="AA253" t="str">
            <v>N-A</v>
          </cell>
          <cell r="AB253" t="str">
            <v>N-A</v>
          </cell>
          <cell r="AC253" t="str">
            <v>N-A</v>
          </cell>
          <cell r="AD253" t="str">
            <v>N-A</v>
          </cell>
          <cell r="AE253" t="str">
            <v>SI</v>
          </cell>
          <cell r="AF253" t="str">
            <v>1 PÓLIZA</v>
          </cell>
          <cell r="AG253" t="str">
            <v>13 SURAMERICANA</v>
          </cell>
          <cell r="AH253" t="str">
            <v>45 CUMPLIM+ CALIDAD DL SERVICIO</v>
          </cell>
          <cell r="AI253">
            <v>46101</v>
          </cell>
          <cell r="AJ253">
            <v>4477841</v>
          </cell>
          <cell r="AK253" t="str">
            <v>GLORIA TERESITA SERNA ALZATE</v>
          </cell>
          <cell r="AL253" t="str">
            <v>PNN GORGONA</v>
          </cell>
          <cell r="AM253" t="str">
            <v>2 SUPERVISOR</v>
          </cell>
          <cell r="AN253" t="str">
            <v>3 CÉDULA DE CIUDADANÍA</v>
          </cell>
          <cell r="AO253">
            <v>6499218</v>
          </cell>
          <cell r="AP253" t="str">
            <v>ANDRES MAURICIO ROJAS CAÑAS</v>
          </cell>
          <cell r="AQ253">
            <v>121</v>
          </cell>
          <cell r="AY253" t="str">
            <v>N-A</v>
          </cell>
          <cell r="AZ253">
            <v>46106</v>
          </cell>
          <cell r="BA253">
            <v>46106</v>
          </cell>
          <cell r="BB253">
            <v>46218</v>
          </cell>
          <cell r="BL253" t="str">
            <v>2026753502000005E</v>
          </cell>
          <cell r="BM253">
            <v>15000000</v>
          </cell>
          <cell r="BN253" t="str">
            <v>KHAREM CARABALI MARULANDA</v>
          </cell>
          <cell r="BO253" t="str">
            <v xml:space="preserve">https://community.secop.gov.co/Public/Tendering/ContractNoticePhases/View?PPI=CO1.PPI.46127216&amp;isFromPublicArea=True&amp;isModal=False </v>
          </cell>
          <cell r="BP253" t="str">
            <v>VIGENTE</v>
          </cell>
          <cell r="BR253" t="str">
            <v xml:space="preserve">https://community.secop.gov.co/Public/Tendering/ContractDetailView/Index?UniqueIdentifier=CO1.PCCNTR.9395924 </v>
          </cell>
        </row>
        <row r="254">
          <cell r="A254" t="str">
            <v>DTPA-IP-6-2026</v>
          </cell>
          <cell r="B254" t="str">
            <v>1 FONAM</v>
          </cell>
          <cell r="C254" t="str">
            <v>ACEPTACIÓN DE OFERTA FONAM 016 DE 2026</v>
          </cell>
          <cell r="D254" t="str">
            <v xml:space="preserve">MAR 10 S.A.S
</v>
          </cell>
          <cell r="E254">
            <v>46097</v>
          </cell>
          <cell r="F254" t="str">
            <v>DP10-3202032-1-023 adquisicion de aceites y lubricantes para el PNN Utria requeridas para el fortalecimiento operativo de las actividades enmarcadas en la conservación de la diversidad biológica de las áreas protegidas del SINAP nacional</v>
          </cell>
          <cell r="G254" t="str">
            <v>N-A</v>
          </cell>
          <cell r="H254" t="str">
            <v>5 MÍNIMA CUANTÍA</v>
          </cell>
          <cell r="I254" t="str">
            <v>3 COMPRAVENTA y/o SUMINISTRO</v>
          </cell>
          <cell r="J254" t="str">
            <v>SUMINISTRO</v>
          </cell>
          <cell r="K254">
            <v>15121501</v>
          </cell>
          <cell r="L254">
            <v>526</v>
          </cell>
          <cell r="M254">
            <v>20126</v>
          </cell>
          <cell r="N254">
            <v>46099</v>
          </cell>
          <cell r="O254" t="str">
            <v>N-A</v>
          </cell>
          <cell r="P254">
            <v>8204000</v>
          </cell>
          <cell r="Q254" t="str">
            <v>OCHO MILLONES DOSCIENTOS CUATRO MIL</v>
          </cell>
          <cell r="R254" t="str">
            <v>2 PERSONA JURIDICA</v>
          </cell>
          <cell r="S254" t="str">
            <v>1 NIT</v>
          </cell>
          <cell r="V254">
            <v>900284069</v>
          </cell>
          <cell r="W254" t="str">
            <v>1 DV 0</v>
          </cell>
          <cell r="X254" t="str">
            <v>N-A</v>
          </cell>
          <cell r="Y254" t="str">
            <v>Valle del Cauca</v>
          </cell>
          <cell r="Z254" t="str">
            <v>Candelaria</v>
          </cell>
          <cell r="AA254" t="str">
            <v>N-A</v>
          </cell>
          <cell r="AB254" t="str">
            <v>N-A</v>
          </cell>
          <cell r="AC254" t="str">
            <v>N-A</v>
          </cell>
          <cell r="AD254" t="str">
            <v>N-A</v>
          </cell>
          <cell r="AE254" t="str">
            <v>SI</v>
          </cell>
          <cell r="AF254" t="str">
            <v>1 PÓLIZA</v>
          </cell>
          <cell r="AG254" t="str">
            <v>8 MUNDIAL SEGUROS</v>
          </cell>
          <cell r="AH254" t="str">
            <v>45 CUMPLIM+ CALIDAD DL SERVICIO</v>
          </cell>
          <cell r="AI254">
            <v>46100</v>
          </cell>
          <cell r="AJ254" t="str">
            <v>C-100113803</v>
          </cell>
          <cell r="AK254" t="str">
            <v>GLORIA TERESITA SERNA ALZATE</v>
          </cell>
          <cell r="AL254" t="str">
            <v>PNN UTRÍA</v>
          </cell>
          <cell r="AM254" t="str">
            <v>2 SUPERVISOR</v>
          </cell>
          <cell r="AN254" t="str">
            <v>3 CÉDULA DE CIUDADANÍA</v>
          </cell>
          <cell r="AO254">
            <v>66848955</v>
          </cell>
          <cell r="AP254" t="str">
            <v>MARIA XIMENA ZORRILLA A.</v>
          </cell>
          <cell r="AQ254">
            <v>45</v>
          </cell>
          <cell r="AY254" t="str">
            <v>N-A</v>
          </cell>
          <cell r="AZ254">
            <v>46106</v>
          </cell>
          <cell r="BA254">
            <v>46106</v>
          </cell>
          <cell r="BB254">
            <v>46142</v>
          </cell>
          <cell r="BL254" t="str">
            <v>2026753502000008E</v>
          </cell>
          <cell r="BM254">
            <v>8204000</v>
          </cell>
          <cell r="BN254" t="str">
            <v>KHAREM CARABALI MARULANDA</v>
          </cell>
          <cell r="BO254" t="str">
            <v xml:space="preserve">https://community.secop.gov.co/Public/Tendering/ContractNoticePhases/View?PPI=CO1.PPI.46127216&amp;isFromPublicArea=True&amp;isModal=False </v>
          </cell>
          <cell r="BP254" t="str">
            <v>VIGENTE</v>
          </cell>
          <cell r="BR254" t="str">
            <v xml:space="preserve">https://community.secop.gov.co/Public/Tendering/ContractDetailView/Index?UniqueIdentifier=CO1.PCCNTR.9395928 </v>
          </cell>
        </row>
        <row r="255">
          <cell r="A255" t="str">
            <v>DTPA-IP-7-2026</v>
          </cell>
          <cell r="B255" t="str">
            <v>2 NACION</v>
          </cell>
          <cell r="C255" t="str">
            <v>ACEPTACIÓN DE OFERTA NACIÓN 005 DE 2026</v>
          </cell>
          <cell r="D255" t="str">
            <v>CBN MAAS S.A.S.</v>
          </cell>
          <cell r="E255">
            <v>46087</v>
          </cell>
          <cell r="F255" t="str">
            <v>DP11-1106-03 Prestación Servicio de aseo para el SFF Malpelo, en el marco de la conservación de la diversidad biológica de las áreas protegidas del SINAP nacional.</v>
          </cell>
          <cell r="G255" t="str">
            <v>N-A</v>
          </cell>
          <cell r="H255" t="str">
            <v>5 MÍNIMA CUANTÍA</v>
          </cell>
          <cell r="I255" t="str">
            <v>20 OTROS</v>
          </cell>
          <cell r="J255" t="str">
            <v>SERVICIOS</v>
          </cell>
          <cell r="K255">
            <v>76111501</v>
          </cell>
          <cell r="L255">
            <v>3326</v>
          </cell>
          <cell r="M255">
            <v>16326</v>
          </cell>
          <cell r="N255">
            <v>46090</v>
          </cell>
          <cell r="O255" t="str">
            <v>N-A</v>
          </cell>
          <cell r="P255">
            <v>11597448</v>
          </cell>
          <cell r="Q255" t="str">
            <v>ONCE MILLONES QUINIENTOS NOVENTA Y SIETE MIL CUATROCIENTOS CUARENTA Y OCHO</v>
          </cell>
          <cell r="R255" t="str">
            <v>2 PERSONA JURIDICA</v>
          </cell>
          <cell r="S255" t="str">
            <v>1 NIT</v>
          </cell>
          <cell r="V255">
            <v>900965144</v>
          </cell>
          <cell r="W255" t="str">
            <v>9 DV 8</v>
          </cell>
          <cell r="X255" t="str">
            <v>N-A</v>
          </cell>
          <cell r="Y255" t="str">
            <v>Atlantico</v>
          </cell>
          <cell r="Z255" t="str">
            <v>Barranquilla</v>
          </cell>
          <cell r="AA255" t="str">
            <v>N-A</v>
          </cell>
          <cell r="AB255" t="str">
            <v>N-A</v>
          </cell>
          <cell r="AC255" t="str">
            <v>N-A</v>
          </cell>
          <cell r="AD255" t="str">
            <v>N-A</v>
          </cell>
          <cell r="AE255" t="str">
            <v>SI</v>
          </cell>
          <cell r="AF255" t="str">
            <v>1 PÓLIZA</v>
          </cell>
          <cell r="AG255" t="str">
            <v>13 SURAMERICANA</v>
          </cell>
          <cell r="AH255" t="str">
            <v>45 CUMPLIM+ CALIDAD DL SERVICIO</v>
          </cell>
          <cell r="AI255">
            <v>46091</v>
          </cell>
          <cell r="AJ255" t="str">
            <v>4471501 / 013001060617</v>
          </cell>
          <cell r="AK255" t="str">
            <v>GLORIA TERESITA SERNA ALZATE</v>
          </cell>
          <cell r="AL255" t="str">
            <v>SFF MALPELO</v>
          </cell>
          <cell r="AM255" t="str">
            <v>2 SUPERVISOR</v>
          </cell>
          <cell r="AN255" t="str">
            <v>3 CÉDULA DE CIUDADANÍA</v>
          </cell>
          <cell r="AO255">
            <v>52693916</v>
          </cell>
          <cell r="AP255" t="str">
            <v>ADRIANA DAZA SUAREZ</v>
          </cell>
          <cell r="AQ255">
            <v>174</v>
          </cell>
          <cell r="AY255" t="str">
            <v>N-A</v>
          </cell>
          <cell r="AZ255">
            <v>46092</v>
          </cell>
          <cell r="BA255">
            <v>46092</v>
          </cell>
          <cell r="BB255">
            <v>46268</v>
          </cell>
          <cell r="BL255" t="str">
            <v>2026753502400002E</v>
          </cell>
          <cell r="BM255">
            <v>11597448</v>
          </cell>
          <cell r="BN255" t="str">
            <v>JULIANA ISABEL MONTES ROMERO</v>
          </cell>
          <cell r="BO255" t="str">
            <v xml:space="preserve">https://community.secop.gov.co/Public/Tendering/ContractNoticePhases/View?PPI=CO1.PPI.46195958&amp;isFromPublicArea=True&amp;isModal=False </v>
          </cell>
          <cell r="BP255" t="str">
            <v>VIGENTE</v>
          </cell>
          <cell r="BR255" t="str">
            <v xml:space="preserve">https://community.secop.gov.co/Public/Tendering/ContractDetailView/Index?UniqueIdentifier=CO1.PCCNTR.9378396 </v>
          </cell>
          <cell r="CN255">
            <v>11597448</v>
          </cell>
        </row>
        <row r="256">
          <cell r="A256" t="str">
            <v>DTPA-IP-8-2026</v>
          </cell>
          <cell r="B256" t="str">
            <v>2 NACION</v>
          </cell>
          <cell r="C256" t="str">
            <v>ACEPTACIÓN DE OFERTA NACIÓN 009 DE 2026</v>
          </cell>
          <cell r="D256" t="str">
            <v>GRUPO ACEC S.A.S</v>
          </cell>
          <cell r="E256">
            <v>46094</v>
          </cell>
          <cell r="F256" t="str">
            <v>DP10-3202008-15-046 Adquirir insumos y productos de aseo y cafetería para el Parque Nacional Natural Utria en el marco de la conservación de la diversidad biológica de las áreas protegidas del SINAP nacional.</v>
          </cell>
          <cell r="G256" t="str">
            <v>N-A</v>
          </cell>
          <cell r="H256" t="str">
            <v>5 MÍNIMA CUANTÍA</v>
          </cell>
          <cell r="I256" t="str">
            <v>3 COMPRAVENTA y/o SUMINISTRO</v>
          </cell>
          <cell r="J256" t="str">
            <v>COMPRAVENTA</v>
          </cell>
          <cell r="K256">
            <v>50201706</v>
          </cell>
          <cell r="L256">
            <v>326</v>
          </cell>
          <cell r="M256">
            <v>17326</v>
          </cell>
          <cell r="N256">
            <v>46094</v>
          </cell>
          <cell r="O256" t="str">
            <v>N-A</v>
          </cell>
          <cell r="P256">
            <v>7053713</v>
          </cell>
          <cell r="Q256" t="str">
            <v>SIETE MILLONES CINCUENTA Y TRES MIL SETECIENTOS TRECE</v>
          </cell>
          <cell r="R256" t="str">
            <v>2 PERSONA JURIDICA</v>
          </cell>
          <cell r="S256" t="str">
            <v>1 NIT</v>
          </cell>
          <cell r="V256">
            <v>901452736</v>
          </cell>
          <cell r="W256" t="str">
            <v>2 DV 1</v>
          </cell>
          <cell r="X256" t="str">
            <v>N-A</v>
          </cell>
          <cell r="Y256" t="str">
            <v>Cundinamarca</v>
          </cell>
          <cell r="Z256" t="str">
            <v>Zipaquira</v>
          </cell>
          <cell r="AA256" t="str">
            <v>N-A</v>
          </cell>
          <cell r="AB256" t="str">
            <v>N-A</v>
          </cell>
          <cell r="AC256" t="str">
            <v>N-A</v>
          </cell>
          <cell r="AD256" t="str">
            <v>N-A</v>
          </cell>
          <cell r="AE256" t="str">
            <v>SI</v>
          </cell>
          <cell r="AF256" t="str">
            <v>1 PÓLIZA</v>
          </cell>
          <cell r="AG256" t="str">
            <v>12 SEGUROS DEL ESTADO</v>
          </cell>
          <cell r="AH256" t="str">
            <v>45 CUMPLIM+ CALIDAD DL SERVICIO</v>
          </cell>
          <cell r="AI256">
            <v>46098</v>
          </cell>
          <cell r="AJ256" t="str">
            <v xml:space="preserve">14-46-101170996 </v>
          </cell>
          <cell r="AK256" t="str">
            <v>GLORIA TERESITA SERNA ALZATE</v>
          </cell>
          <cell r="AL256" t="str">
            <v>PNN UTRÍA</v>
          </cell>
          <cell r="AM256" t="str">
            <v>2 SUPERVISOR</v>
          </cell>
          <cell r="AN256" t="str">
            <v>3 CÉDULA DE CIUDADANÍA</v>
          </cell>
          <cell r="AO256">
            <v>66848955</v>
          </cell>
          <cell r="AP256" t="str">
            <v>MARIA XIMENA ZORRILLA A.</v>
          </cell>
          <cell r="AQ256">
            <v>30</v>
          </cell>
          <cell r="AS256" t="str">
            <v>3 ADICIÓN EN VALOR y EN TIEMPO</v>
          </cell>
          <cell r="AT256">
            <v>1</v>
          </cell>
          <cell r="AU256">
            <v>2943000</v>
          </cell>
          <cell r="AV256">
            <v>46128</v>
          </cell>
          <cell r="AW256">
            <v>48</v>
          </cell>
          <cell r="AX256">
            <v>46178</v>
          </cell>
          <cell r="AY256" t="str">
            <v>N-A</v>
          </cell>
          <cell r="AZ256">
            <v>46098</v>
          </cell>
          <cell r="BA256">
            <v>46108</v>
          </cell>
          <cell r="BB256">
            <v>46178</v>
          </cell>
          <cell r="BL256" t="str">
            <v>2026753500300001E</v>
          </cell>
          <cell r="BM256">
            <v>9996713</v>
          </cell>
          <cell r="BN256" t="str">
            <v>JULIANA ISABEL MONTES ROMERO</v>
          </cell>
          <cell r="BO256" t="str">
            <v xml:space="preserve">https://community.secop.gov.co/Public/Tendering/ContractNoticePhases/View?PPI=CO1.PPI.46294097&amp;isFromPublicArea=True&amp;isModal=False </v>
          </cell>
          <cell r="BP256" t="str">
            <v>VIGENTE</v>
          </cell>
          <cell r="BR256" t="str">
            <v xml:space="preserve">https://community.secop.gov.co/Public/Tendering/ContractDetailView/Index?UniqueIdentifier=CO1.PCCNTR.9392204 </v>
          </cell>
          <cell r="CN256">
            <v>9996713</v>
          </cell>
        </row>
        <row r="257">
          <cell r="A257" t="str">
            <v>DTPA-IP-8-2026</v>
          </cell>
          <cell r="B257" t="str">
            <v>2 NACION</v>
          </cell>
          <cell r="C257" t="str">
            <v>ACEPTACIÓN DE OFERTA NACIÓN 010 DE 2026</v>
          </cell>
          <cell r="D257" t="str">
            <v xml:space="preserve">INVERSIONES 10G S.A.S.
</v>
          </cell>
          <cell r="E257">
            <v>46093</v>
          </cell>
          <cell r="F257" t="str">
            <v>DP06-1109-02 Adquirir insumos de aseo y cafetería para el PNN Katios en el marco de la conservación de la diversidad biológica de las áreas protegidas del SINAP nacional.</v>
          </cell>
          <cell r="G257" t="str">
            <v>N-A</v>
          </cell>
          <cell r="H257" t="str">
            <v>5 MÍNIMA CUANTÍA</v>
          </cell>
          <cell r="I257" t="str">
            <v>3 COMPRAVENTA y/o SUMINISTRO</v>
          </cell>
          <cell r="J257" t="str">
            <v>COMPRAVENTA</v>
          </cell>
          <cell r="K257">
            <v>92121500</v>
          </cell>
          <cell r="L257">
            <v>2126</v>
          </cell>
          <cell r="M257">
            <v>17226</v>
          </cell>
          <cell r="N257">
            <v>46094</v>
          </cell>
          <cell r="O257" t="str">
            <v>N-A</v>
          </cell>
          <cell r="P257">
            <v>8123892</v>
          </cell>
          <cell r="Q257" t="str">
            <v xml:space="preserve">OCHO MILLONES CIENTO VEINTITRÉS MIL OCHOCIENTOS NOVENTA Y DOS </v>
          </cell>
          <cell r="R257" t="str">
            <v>2 PERSONA JURIDICA</v>
          </cell>
          <cell r="S257" t="str">
            <v>1 NIT</v>
          </cell>
          <cell r="V257">
            <v>902032776</v>
          </cell>
          <cell r="W257" t="str">
            <v>7 DV 6</v>
          </cell>
          <cell r="X257" t="str">
            <v>N-A</v>
          </cell>
          <cell r="Y257" t="str">
            <v>Meta</v>
          </cell>
          <cell r="Z257" t="str">
            <v>Mesetas</v>
          </cell>
          <cell r="AA257" t="str">
            <v>N-A</v>
          </cell>
          <cell r="AB257" t="str">
            <v>N-A</v>
          </cell>
          <cell r="AC257" t="str">
            <v>N-A</v>
          </cell>
          <cell r="AD257" t="str">
            <v>N-A</v>
          </cell>
          <cell r="AE257" t="str">
            <v>SI</v>
          </cell>
          <cell r="AF257" t="str">
            <v>1 PÓLIZA</v>
          </cell>
          <cell r="AG257" t="str">
            <v>12 SEGUROS DEL ESTADO</v>
          </cell>
          <cell r="AH257" t="str">
            <v>45 CUMPLIM+ CALIDAD DL SERVICIO</v>
          </cell>
          <cell r="AI257">
            <v>46094</v>
          </cell>
          <cell r="AJ257" t="str">
            <v>11-44-101279732</v>
          </cell>
          <cell r="AK257" t="str">
            <v>GLORIA TERESITA SERNA ALZATE</v>
          </cell>
          <cell r="AL257" t="str">
            <v>PNN LOS KATIOS</v>
          </cell>
          <cell r="AM257" t="str">
            <v>2 SUPERVISOR</v>
          </cell>
          <cell r="AN257" t="str">
            <v>3 CÉDULA DE CIUDADANÍA</v>
          </cell>
          <cell r="AO257">
            <v>12563768</v>
          </cell>
          <cell r="AP257" t="str">
            <v>NELSON DE LA ROSA MANJARRES</v>
          </cell>
          <cell r="AQ257">
            <v>30</v>
          </cell>
          <cell r="AY257" t="str">
            <v>N-A</v>
          </cell>
          <cell r="AZ257">
            <v>46101</v>
          </cell>
          <cell r="BA257">
            <v>46101</v>
          </cell>
          <cell r="BB257">
            <v>46132</v>
          </cell>
          <cell r="BL257" t="str">
            <v>2026753500300002E</v>
          </cell>
          <cell r="BM257">
            <v>8123892</v>
          </cell>
          <cell r="BN257" t="str">
            <v>JULIANA ISABEL MONTES ROMERO</v>
          </cell>
          <cell r="BO257" t="str">
            <v xml:space="preserve">https://community.secop.gov.co/Public/Tendering/ContractNoticePhases/View?PPI=CO1.PPI.46294097&amp;isFromPublicArea=True&amp;isModal=False </v>
          </cell>
          <cell r="BP257" t="str">
            <v>VIGENTE</v>
          </cell>
          <cell r="BR257" t="str">
            <v xml:space="preserve">https://community.secop.gov.co/Public/Tendering/ContractDetailView/Index?UniqueIdentifier=CO1.PCCNTR.9392303 </v>
          </cell>
        </row>
        <row r="258">
          <cell r="A258" t="str">
            <v>DTPA-IP-8-2026</v>
          </cell>
          <cell r="B258" t="str">
            <v>2 NACION</v>
          </cell>
          <cell r="C258" t="str">
            <v>ACEPTACIÓN DE OFERTA NACIÓN 011 DE 2026</v>
          </cell>
          <cell r="D258" t="str">
            <v>CANCELADO - RESOLUCIÓN 007</v>
          </cell>
          <cell r="AO258" t="e">
            <v>#N/A</v>
          </cell>
          <cell r="BM258">
            <v>0</v>
          </cell>
          <cell r="BN258" t="str">
            <v>JULIANA ISABEL MONTES ROMERO</v>
          </cell>
          <cell r="BO258" t="str">
            <v xml:space="preserve">https://community.secop.gov.co/Public/Tendering/ContractNoticePhases/View?PPI=CO1.PPI.46294097&amp;isFromPublicArea=True&amp;isModal=False </v>
          </cell>
        </row>
        <row r="259">
          <cell r="A259" t="str">
            <v>DTPA-IP-8-2026</v>
          </cell>
          <cell r="B259" t="str">
            <v>2 NACION</v>
          </cell>
          <cell r="C259" t="str">
            <v>ACEPTACIÓN DE OFERTA NACIÓN 033 DE 2026</v>
          </cell>
          <cell r="D259" t="str">
            <v xml:space="preserve">KTPL S.A.S
</v>
          </cell>
          <cell r="E259">
            <v>46120</v>
          </cell>
          <cell r="F259" t="str">
            <v>DP01-1110-02 Adquirir insumos de aseo y cafetería para el DNMI CABO MANGLARES en el marco de la conservación de la diversidad biológica de las áreas protegidas del SINAP Nacional.</v>
          </cell>
          <cell r="G259" t="str">
            <v>N-A</v>
          </cell>
          <cell r="H259" t="str">
            <v>5 MÍNIMA CUANTÍA</v>
          </cell>
          <cell r="I259" t="str">
            <v>3 COMPRAVENTA y/o SUMINISTRO</v>
          </cell>
          <cell r="J259" t="str">
            <v>COMPRAVENTA</v>
          </cell>
          <cell r="K259">
            <v>92121500</v>
          </cell>
          <cell r="L259">
            <v>4026</v>
          </cell>
          <cell r="M259">
            <v>20826</v>
          </cell>
          <cell r="N259">
            <v>46121</v>
          </cell>
          <cell r="O259" t="str">
            <v>N-A</v>
          </cell>
          <cell r="P259">
            <v>3941474</v>
          </cell>
          <cell r="Q259" t="str">
            <v>TRES MILLONES NOVECIENTOS CUARENTA Y UN MIL CUATROCIENTOS SETENTA Y CUATRO</v>
          </cell>
          <cell r="R259" t="str">
            <v>2 PERSONA JURIDICA</v>
          </cell>
          <cell r="S259" t="str">
            <v>1 NIT</v>
          </cell>
          <cell r="V259">
            <v>900718390</v>
          </cell>
          <cell r="W259" t="str">
            <v>6 DV 5</v>
          </cell>
          <cell r="X259" t="str">
            <v>N-A</v>
          </cell>
          <cell r="Y259" t="str">
            <v>Valle del Cauca</v>
          </cell>
          <cell r="Z259" t="str">
            <v>Santiago de Cali</v>
          </cell>
          <cell r="AA259" t="str">
            <v>N-A</v>
          </cell>
          <cell r="AB259" t="str">
            <v>N-A</v>
          </cell>
          <cell r="AC259" t="str">
            <v>N-A</v>
          </cell>
          <cell r="AD259" t="str">
            <v>N-A</v>
          </cell>
          <cell r="AE259" t="str">
            <v>SI</v>
          </cell>
          <cell r="AF259" t="str">
            <v>1 PÓLIZA</v>
          </cell>
          <cell r="AG259" t="str">
            <v>12 SEGUROS DEL ESTADO</v>
          </cell>
          <cell r="AH259" t="str">
            <v>45 CUMPLIM+ CALIDAD DL SERVICIO</v>
          </cell>
          <cell r="AI259">
            <v>46121</v>
          </cell>
          <cell r="AJ259" t="str">
            <v>45-46-101037515</v>
          </cell>
          <cell r="AK259" t="str">
            <v>GLORIA TERESITA SERNA ALZATE</v>
          </cell>
          <cell r="AL259" t="str">
            <v>DNMI CABO MANGLARES</v>
          </cell>
          <cell r="AM259" t="str">
            <v>2 SUPERVISOR</v>
          </cell>
          <cell r="AN259" t="str">
            <v>3 CÉDULA DE CIUDADANÍA</v>
          </cell>
          <cell r="AO259">
            <v>1088973417</v>
          </cell>
          <cell r="AP259" t="str">
            <v>MIYER IVÁN CERÓN MUÑOZ</v>
          </cell>
          <cell r="AQ259">
            <v>30</v>
          </cell>
          <cell r="AY259" t="str">
            <v>N-A</v>
          </cell>
          <cell r="AZ259">
            <v>46121</v>
          </cell>
          <cell r="BA259">
            <v>46122</v>
          </cell>
          <cell r="BB259">
            <v>46152</v>
          </cell>
          <cell r="BL259" t="str">
            <v>2026753500300005E</v>
          </cell>
          <cell r="BM259">
            <v>3941474</v>
          </cell>
          <cell r="BN259" t="str">
            <v>JULIANA ISABEL MONTES ROMERO</v>
          </cell>
          <cell r="BP259" t="str">
            <v>VIGENTE</v>
          </cell>
          <cell r="BR259" t="str">
            <v xml:space="preserve">https://community.secop.gov.co/Public/Tendering/ContractDetailView/Index?UniqueIdentifier=CO1.PCCNTR.9440270 </v>
          </cell>
        </row>
        <row r="260">
          <cell r="A260" t="str">
            <v>DTPA-IP-9-2026</v>
          </cell>
          <cell r="B260" t="str">
            <v>1 FONAM</v>
          </cell>
          <cell r="C260" t="str">
            <v>ACEPTACIÓN DE OFERTA FONAM 006 DE 2026</v>
          </cell>
          <cell r="D260" t="str">
            <v xml:space="preserve">SPEED GP MOTORS S.A.S
</v>
          </cell>
          <cell r="E260">
            <v>46087</v>
          </cell>
          <cell r="F260" t="str">
            <v>DP06-3202032-1-026 Prestar servicios de Mantenimiento preventivos y correctivos a todo costo de las embarcaciones y motores del PNN los Katíos, necesarios para Implementar las acciones de prevención, vigilancia y control en las áreas protegidas administradas por PNNC, en el marco de la conservación de la diversidad biológica de las áreas protegidas del SINAP nacional.</v>
          </cell>
          <cell r="G260" t="str">
            <v>N-A</v>
          </cell>
          <cell r="H260" t="str">
            <v>5 MÍNIMA CUANTÍA</v>
          </cell>
          <cell r="I260" t="str">
            <v>11 MANTENIMIENTO y/o REPARACIÓN</v>
          </cell>
          <cell r="J260" t="str">
            <v>SERVICIOS</v>
          </cell>
          <cell r="K260">
            <v>26101500</v>
          </cell>
          <cell r="L260">
            <v>1526</v>
          </cell>
          <cell r="M260">
            <v>17526</v>
          </cell>
          <cell r="N260">
            <v>46090</v>
          </cell>
          <cell r="O260" t="str">
            <v>N-A</v>
          </cell>
          <cell r="P260">
            <v>25000000</v>
          </cell>
          <cell r="Q260" t="str">
            <v xml:space="preserve">VEINTICINCO MILLONES </v>
          </cell>
          <cell r="R260" t="str">
            <v>2 PERSONA JURIDICA</v>
          </cell>
          <cell r="S260" t="str">
            <v>1 NIT</v>
          </cell>
          <cell r="V260">
            <v>901967745</v>
          </cell>
          <cell r="W260" t="str">
            <v>8 DV 7</v>
          </cell>
          <cell r="X260" t="str">
            <v>N-A</v>
          </cell>
          <cell r="Y260" t="str">
            <v>Antioquia</v>
          </cell>
          <cell r="Z260" t="str">
            <v>Apartadó</v>
          </cell>
          <cell r="AA260" t="str">
            <v>N-A</v>
          </cell>
          <cell r="AB260" t="str">
            <v>N-A</v>
          </cell>
          <cell r="AC260" t="str">
            <v>N-A</v>
          </cell>
          <cell r="AD260" t="str">
            <v>N-A</v>
          </cell>
          <cell r="AE260" t="str">
            <v>SI</v>
          </cell>
          <cell r="AF260" t="str">
            <v>1 PÓLIZA</v>
          </cell>
          <cell r="AG260" t="str">
            <v>12 SEGUROS DEL ESTADO</v>
          </cell>
          <cell r="AH260" t="str">
            <v>44 CUMPLIM+ CALIDAD_CORRECTO FUNCIONAM D LOS BIENES SUMIN</v>
          </cell>
          <cell r="AI260">
            <v>46091</v>
          </cell>
          <cell r="AJ260" t="str">
            <v xml:space="preserve">11-46-101108883 </v>
          </cell>
          <cell r="AK260" t="str">
            <v>GLORIA TERESITA SERNA ALZATE</v>
          </cell>
          <cell r="AL260" t="str">
            <v>PNN LOS KATIOS</v>
          </cell>
          <cell r="AM260" t="str">
            <v>2 SUPERVISOR</v>
          </cell>
          <cell r="AN260" t="str">
            <v>3 CÉDULA DE CIUDADANÍA</v>
          </cell>
          <cell r="AO260">
            <v>12563768</v>
          </cell>
          <cell r="AP260" t="str">
            <v>NELSON DE LA ROSA MANJARRES</v>
          </cell>
          <cell r="AQ260">
            <v>274</v>
          </cell>
          <cell r="AY260" t="str">
            <v>N-A</v>
          </cell>
          <cell r="AZ260">
            <v>46091</v>
          </cell>
          <cell r="BA260">
            <v>46091</v>
          </cell>
          <cell r="BB260">
            <v>46366</v>
          </cell>
          <cell r="BL260" t="str">
            <v>2026753501700001E</v>
          </cell>
          <cell r="BM260">
            <v>25000000</v>
          </cell>
          <cell r="BN260" t="str">
            <v>DIANA PATRICIA GUERRERO</v>
          </cell>
          <cell r="BO260" t="str">
            <v xml:space="preserve">https://community.secop.gov.co/Public/Tendering/ContractNoticePhases/View?PPI=CO1.PPI.46295854&amp;isFromPublicArea=True&amp;isModal=False </v>
          </cell>
          <cell r="BP260" t="str">
            <v>VIGENTE</v>
          </cell>
          <cell r="BR260" t="str">
            <v xml:space="preserve">https://community.secop.gov.co/Public/Tendering/ContractDetailView/Index?UniqueIdentifier=CO1.PCCNTR.9381285 </v>
          </cell>
          <cell r="CN260">
            <v>25000000</v>
          </cell>
        </row>
        <row r="261">
          <cell r="A261" t="str">
            <v>DTPA-IP-10-2026</v>
          </cell>
          <cell r="B261" t="str">
            <v>1 FONAM</v>
          </cell>
          <cell r="C261" t="str">
            <v>ACEPTACIÓN DE OFERTA FONAM 028 DE 2026</v>
          </cell>
          <cell r="D261" t="str">
            <v xml:space="preserve">INVERSIONES 10G S.A.S.
</v>
          </cell>
          <cell r="E261">
            <v>46101</v>
          </cell>
          <cell r="F261" t="str">
            <v>DP01-3202032-1-022 Adquirir raciones de campaña y/o alimentos perecederos y no perecederos para el DNMI Cabo Manglares para el desarrollo de activades operativas de los instrumentos de planeación, en el marco de la conservación de la diversidad biológica de las áreas protegidas del SINAP nacional</v>
          </cell>
          <cell r="G261" t="str">
            <v>N-A</v>
          </cell>
          <cell r="H261" t="str">
            <v>5 MÍNIMA CUANTÍA</v>
          </cell>
          <cell r="I261" t="str">
            <v>3 COMPRAVENTA y/o SUMINISTRO</v>
          </cell>
          <cell r="J261" t="str">
            <v>COMPRAVENTA</v>
          </cell>
          <cell r="K261">
            <v>50201706</v>
          </cell>
          <cell r="L261">
            <v>1626</v>
          </cell>
          <cell r="M261">
            <v>21826</v>
          </cell>
          <cell r="N261">
            <v>46106</v>
          </cell>
          <cell r="O261" t="str">
            <v>N-A</v>
          </cell>
          <cell r="P261">
            <v>5634274.46</v>
          </cell>
          <cell r="Q261" t="str">
            <v>CINCO MILLONES SEISCIENTOS TREINTA Y CUATRO MIL DOSCIENTOS SETENTA Y CUATRO CON CUARENTA Y SEIS CENTAVOS</v>
          </cell>
          <cell r="R261" t="str">
            <v>2 PERSONA JURIDICA</v>
          </cell>
          <cell r="S261" t="str">
            <v>1 NIT</v>
          </cell>
          <cell r="V261">
            <v>902032776</v>
          </cell>
          <cell r="W261" t="str">
            <v>7 DV 6</v>
          </cell>
          <cell r="X261" t="str">
            <v>N-A</v>
          </cell>
          <cell r="Y261" t="str">
            <v>Meta</v>
          </cell>
          <cell r="Z261" t="str">
            <v>Mesetas</v>
          </cell>
          <cell r="AA261" t="str">
            <v>N-A</v>
          </cell>
          <cell r="AB261" t="str">
            <v>N-A</v>
          </cell>
          <cell r="AC261" t="str">
            <v>N-A</v>
          </cell>
          <cell r="AD261" t="str">
            <v>N-A</v>
          </cell>
          <cell r="AE261" t="str">
            <v>SI</v>
          </cell>
          <cell r="AF261" t="str">
            <v>1 PÓLIZA</v>
          </cell>
          <cell r="AG261" t="str">
            <v>12 SEGUROS DEL ESTADO</v>
          </cell>
          <cell r="AH261" t="str">
            <v>45 CUMPLIM+ CALIDAD DL SERVICIO</v>
          </cell>
          <cell r="AI261">
            <v>46101</v>
          </cell>
          <cell r="AJ261" t="str">
            <v>11-44-101280136</v>
          </cell>
          <cell r="AK261" t="str">
            <v>GLORIA TERESITA SERNA ALZATE</v>
          </cell>
          <cell r="AL261" t="str">
            <v>DNMI CABO MANGLARES</v>
          </cell>
          <cell r="AM261" t="str">
            <v>2 SUPERVISOR</v>
          </cell>
          <cell r="AN261" t="str">
            <v>3 CÉDULA DE CIUDADANÍA</v>
          </cell>
          <cell r="AO261">
            <v>1088973417</v>
          </cell>
          <cell r="AP261" t="str">
            <v>MIYER IVÁN CERÓN MUÑOZ</v>
          </cell>
          <cell r="AQ261">
            <v>30</v>
          </cell>
          <cell r="AY261" t="str">
            <v>N-A</v>
          </cell>
          <cell r="AZ261">
            <v>46108</v>
          </cell>
          <cell r="BA261">
            <v>46108</v>
          </cell>
          <cell r="BB261">
            <v>46138</v>
          </cell>
          <cell r="BL261" t="str">
            <v>2026753501400005E</v>
          </cell>
          <cell r="BM261">
            <v>5634274.46</v>
          </cell>
          <cell r="BN261" t="str">
            <v>KHAREM CARABALI MARULANDA</v>
          </cell>
          <cell r="BO261" t="str">
            <v xml:space="preserve">https://community.secop.gov.co/Public/Tendering/ContractNoticePhases/View?PPI=CO1.PPI.46357792&amp;isFromPublicArea=True&amp;isModal=False </v>
          </cell>
          <cell r="BP261" t="str">
            <v>VIGENTE</v>
          </cell>
          <cell r="BR261" t="str">
            <v xml:space="preserve">https://community.secop.gov.co/Public/Tendering/ContractDetailView/Index?UniqueIdentifier=CO1.PCCNTR.9408420 </v>
          </cell>
          <cell r="CN261">
            <v>5634274.46</v>
          </cell>
        </row>
        <row r="262">
          <cell r="A262" t="str">
            <v>DTPA-IP-11-2026</v>
          </cell>
          <cell r="B262" t="str">
            <v>2 NACION</v>
          </cell>
          <cell r="C262" t="str">
            <v>ACEPTACIÓN DE OFERTA NACIÓN 017 DE 2026</v>
          </cell>
          <cell r="D262" t="str">
            <v>KTPL S.A.S</v>
          </cell>
          <cell r="E262">
            <v>46099</v>
          </cell>
          <cell r="F262" t="str">
            <v>DP08-3202032-1-020; DP01-3202032-1-023 Contratar aceites y lubricantes para las áreas protegidas adscritas a la Dirección Territorial Pacifico - PNN Sanquianga y DNMI Cabo Manglares Bajo Mira y Frontera, para el fortalecimiento operativo de las actividades enmarcadas en la conservación de la diversidad biológica de las áreas protegidas del SINAP nacional</v>
          </cell>
          <cell r="G262" t="str">
            <v>N-A</v>
          </cell>
          <cell r="H262" t="str">
            <v>5 MÍNIMA CUANTÍA</v>
          </cell>
          <cell r="I262" t="str">
            <v>3 COMPRAVENTA y/o SUMINISTRO</v>
          </cell>
          <cell r="J262" t="str">
            <v>COMPRAVENTA</v>
          </cell>
          <cell r="K262">
            <v>15121501</v>
          </cell>
          <cell r="L262">
            <v>526</v>
          </cell>
          <cell r="M262">
            <v>18826</v>
          </cell>
          <cell r="N262">
            <v>46105</v>
          </cell>
          <cell r="O262" t="str">
            <v>N-A</v>
          </cell>
          <cell r="P262">
            <v>4588640</v>
          </cell>
          <cell r="Q262" t="str">
            <v xml:space="preserve">CUATRO MILLONES QUINIENTOS OCHENTA Y OCHO MIL SEISCIENTOS CUARENTA </v>
          </cell>
          <cell r="R262" t="str">
            <v>2 PERSONA JURIDICA</v>
          </cell>
          <cell r="S262" t="str">
            <v>1 NIT</v>
          </cell>
          <cell r="V262">
            <v>900718390</v>
          </cell>
          <cell r="W262" t="str">
            <v>6 DV 5</v>
          </cell>
          <cell r="X262" t="str">
            <v>N-A</v>
          </cell>
          <cell r="Y262" t="str">
            <v>Valle del Cauca</v>
          </cell>
          <cell r="Z262" t="str">
            <v>Santiago de Cali</v>
          </cell>
          <cell r="AA262" t="str">
            <v>N-A</v>
          </cell>
          <cell r="AB262" t="str">
            <v>N-A</v>
          </cell>
          <cell r="AC262" t="str">
            <v>N-A</v>
          </cell>
          <cell r="AD262" t="str">
            <v>N-A</v>
          </cell>
          <cell r="AE262" t="str">
            <v>SI</v>
          </cell>
          <cell r="AF262" t="str">
            <v>1 PÓLIZA</v>
          </cell>
          <cell r="AG262" t="str">
            <v>12 SEGUROS DEL ESTADO</v>
          </cell>
          <cell r="AH262" t="str">
            <v>45 CUMPLIM+ CALIDAD DL SERVICIO</v>
          </cell>
          <cell r="AI262">
            <v>46100</v>
          </cell>
          <cell r="AJ262" t="str">
            <v>45-46-101037428</v>
          </cell>
          <cell r="AK262" t="str">
            <v>GLORIA TERESITA SERNA ALZATE</v>
          </cell>
          <cell r="AL262" t="str">
            <v>PNN SANQUIANGA</v>
          </cell>
          <cell r="AM262" t="str">
            <v>2 SUPERVISOR</v>
          </cell>
          <cell r="AN262" t="str">
            <v>3 CÉDULA DE CIUDADANÍA</v>
          </cell>
          <cell r="AO262">
            <v>16279020</v>
          </cell>
          <cell r="AP262" t="str">
            <v>GUSTAVO ADOLFO MAYOR A</v>
          </cell>
          <cell r="AQ262">
            <v>30</v>
          </cell>
          <cell r="AY262" t="str">
            <v>N-A</v>
          </cell>
          <cell r="AZ262">
            <v>46107</v>
          </cell>
          <cell r="BA262">
            <v>46107</v>
          </cell>
          <cell r="BB262">
            <v>46136</v>
          </cell>
          <cell r="BL262" t="str">
            <v>2026753500300003E</v>
          </cell>
          <cell r="BM262">
            <v>4588640</v>
          </cell>
          <cell r="BN262" t="str">
            <v>KHAREM CARABALI MARULANDA</v>
          </cell>
          <cell r="BO262" t="str">
            <v xml:space="preserve">https://community.secop.gov.co/Public/Tendering/ContractNoticePhases/View?PPI=CO1.PPI.46385637&amp;isFromPublicArea=True&amp;isModal=False </v>
          </cell>
          <cell r="BP262" t="str">
            <v>VIGENTE</v>
          </cell>
          <cell r="BR262" t="str">
            <v xml:space="preserve">https://community.secop.gov.co/Public/Tendering/ContractDetailView/Index?UniqueIdentifier=CO1.PCCNTR.9400716 </v>
          </cell>
          <cell r="CN262">
            <v>4588640</v>
          </cell>
        </row>
        <row r="263">
          <cell r="A263" t="str">
            <v>DTPA-IP-11-2026</v>
          </cell>
          <cell r="B263" t="str">
            <v>2 NACION</v>
          </cell>
          <cell r="C263" t="str">
            <v>ACEPTACIÓN DE OFERTA NACIÓN 018 DE 2026</v>
          </cell>
          <cell r="D263" t="str">
            <v>KTPL S.A.S</v>
          </cell>
          <cell r="E263">
            <v>46099</v>
          </cell>
          <cell r="F263" t="str">
            <v>DP08-3202032-1-020; DP01-3202032-1-023 Contratar aceites y lubricantes para las áreas protegidas adscritas a la Direccion Territorial Pacifico - PNN Sanquianga y DNMI Cabo Manglares Bajo Mira y Frontera, para el fortalecimiento operativo de las actividades enmarcadas en la conservación de la diversidad biológica de las áreas protegidas del SINAP nacional</v>
          </cell>
          <cell r="G263" t="str">
            <v>N-A</v>
          </cell>
          <cell r="H263" t="str">
            <v>5 MÍNIMA CUANTÍA</v>
          </cell>
          <cell r="I263" t="str">
            <v>3 COMPRAVENTA y/o SUMINISTRO</v>
          </cell>
          <cell r="J263" t="str">
            <v>COMPRAVENTA</v>
          </cell>
          <cell r="K263">
            <v>15121501</v>
          </cell>
          <cell r="L263">
            <v>726</v>
          </cell>
          <cell r="M263">
            <v>18726</v>
          </cell>
          <cell r="N263">
            <v>46105</v>
          </cell>
          <cell r="O263" t="str">
            <v>N-A</v>
          </cell>
          <cell r="P263">
            <v>3216500</v>
          </cell>
          <cell r="Q263" t="str">
            <v>TRES MILLONES DOSCIENTOS DIECISÉIS MIL QUINIENTOS</v>
          </cell>
          <cell r="R263" t="str">
            <v>2 PERSONA JURIDICA</v>
          </cell>
          <cell r="S263" t="str">
            <v>1 NIT</v>
          </cell>
          <cell r="V263">
            <v>900718390</v>
          </cell>
          <cell r="W263" t="str">
            <v>6 DV 5</v>
          </cell>
          <cell r="X263" t="str">
            <v>N-A</v>
          </cell>
          <cell r="Y263" t="str">
            <v>Valle del Cauca</v>
          </cell>
          <cell r="Z263" t="str">
            <v>Santiago de Cali</v>
          </cell>
          <cell r="AA263" t="str">
            <v>N-A</v>
          </cell>
          <cell r="AB263" t="str">
            <v>N-A</v>
          </cell>
          <cell r="AC263" t="str">
            <v>N-A</v>
          </cell>
          <cell r="AD263" t="str">
            <v>N-A</v>
          </cell>
          <cell r="AE263" t="str">
            <v>SI</v>
          </cell>
          <cell r="AF263" t="str">
            <v>1 PÓLIZA</v>
          </cell>
          <cell r="AG263" t="str">
            <v>12 SEGUROS DEL ESTADO</v>
          </cell>
          <cell r="AH263" t="str">
            <v>45 CUMPLIM+ CALIDAD DL SERVICIO</v>
          </cell>
          <cell r="AI263">
            <v>46100</v>
          </cell>
          <cell r="AJ263" t="str">
            <v>45-46-101037429</v>
          </cell>
          <cell r="AK263" t="str">
            <v>GLORIA TERESITA SERNA ALZATE</v>
          </cell>
          <cell r="AL263" t="str">
            <v>DNMI CABO MANGLARES</v>
          </cell>
          <cell r="AM263" t="str">
            <v>2 SUPERVISOR</v>
          </cell>
          <cell r="AN263" t="str">
            <v>3 CÉDULA DE CIUDADANÍA</v>
          </cell>
          <cell r="AO263">
            <v>1088973417</v>
          </cell>
          <cell r="AP263" t="str">
            <v>MIYER IVÁN CERÓN MUÑOZ</v>
          </cell>
          <cell r="AQ263">
            <v>30</v>
          </cell>
          <cell r="AY263" t="str">
            <v>N-A</v>
          </cell>
          <cell r="AZ263">
            <v>46107</v>
          </cell>
          <cell r="BA263">
            <v>46107</v>
          </cell>
          <cell r="BB263">
            <v>46136</v>
          </cell>
          <cell r="BL263" t="str">
            <v>2026753500300004E</v>
          </cell>
          <cell r="BM263">
            <v>3216500</v>
          </cell>
          <cell r="BN263" t="str">
            <v>KHAREM CARABALI MARULANDA</v>
          </cell>
          <cell r="BO263" t="str">
            <v xml:space="preserve">https://community.secop.gov.co/Public/Tendering/ContractNoticePhases/View?PPI=CO1.PPI.46385637&amp;isFromPublicArea=True&amp;isModal=False </v>
          </cell>
          <cell r="BP263" t="str">
            <v>VIGENTE</v>
          </cell>
          <cell r="BR263" t="str">
            <v xml:space="preserve">https://community.secop.gov.co/Public/Tendering/ContractDetailView/Index?UniqueIdentifier=CO1.PCCNTR.9400606 </v>
          </cell>
        </row>
        <row r="264">
          <cell r="A264" t="str">
            <v>DTPA-IP-12-2026</v>
          </cell>
          <cell r="B264" t="str">
            <v>1 FONAM</v>
          </cell>
          <cell r="C264" t="str">
            <v>ACEPTACIÓN DE OFERTA FONAM 007 DE 2026</v>
          </cell>
          <cell r="D264" t="str">
            <v>MILTA MARCELA OMEN HOYOS</v>
          </cell>
          <cell r="E264">
            <v>46092</v>
          </cell>
          <cell r="F264" t="str">
            <v>DP07-3202032-1-021 Suministrar raciones de campaña para el PNN Munchique requeridas para Fortalecer los procesos administrativos de las áreas de SPNNC, en el marco de la conservación de la diversidad biológica de las áreas protegidas del SINAP nacional.</v>
          </cell>
          <cell r="G264" t="str">
            <v>N-A</v>
          </cell>
          <cell r="H264" t="str">
            <v>5 MÍNIMA CUANTÍA</v>
          </cell>
          <cell r="I264" t="str">
            <v>3 COMPRAVENTA y/o SUMINISTRO</v>
          </cell>
          <cell r="J264" t="str">
            <v>SUMINISTRO</v>
          </cell>
          <cell r="K264">
            <v>50192700</v>
          </cell>
          <cell r="L264">
            <v>1926</v>
          </cell>
          <cell r="M264">
            <v>18626</v>
          </cell>
          <cell r="N264">
            <v>46096</v>
          </cell>
          <cell r="O264" t="str">
            <v>N-A</v>
          </cell>
          <cell r="P264">
            <v>8712428</v>
          </cell>
          <cell r="Q264" t="str">
            <v xml:space="preserve">OCHO MILLONES SETECIENTOS DOCE MIL CUATROCIENTOS VEINTIOCHO </v>
          </cell>
          <cell r="R264" t="str">
            <v>1 PERSONA NATURAL</v>
          </cell>
          <cell r="S264" t="str">
            <v>3 CÉDULA DE CIUDADANÍA</v>
          </cell>
          <cell r="T264">
            <v>1061985955</v>
          </cell>
          <cell r="U264">
            <v>8</v>
          </cell>
          <cell r="X264" t="str">
            <v>N-A</v>
          </cell>
          <cell r="Y264" t="str">
            <v>Cauca</v>
          </cell>
          <cell r="Z264" t="str">
            <v>Popayan</v>
          </cell>
          <cell r="AA264" t="str">
            <v xml:space="preserve">MILTA </v>
          </cell>
          <cell r="AB264" t="str">
            <v>MARCELA</v>
          </cell>
          <cell r="AC264" t="str">
            <v>OMEN</v>
          </cell>
          <cell r="AD264" t="str">
            <v>HOYOS</v>
          </cell>
          <cell r="AE264" t="str">
            <v>SI</v>
          </cell>
          <cell r="AF264" t="str">
            <v>1 PÓLIZA</v>
          </cell>
          <cell r="AG264" t="str">
            <v>14 ASEGURADORA SOLIDARIA</v>
          </cell>
          <cell r="AH264" t="str">
            <v>45 CUMPLIM+ CALIDAD DL SERVICIO</v>
          </cell>
          <cell r="AI264">
            <v>46093</v>
          </cell>
          <cell r="AJ264" t="str">
            <v>435-47-994000063294</v>
          </cell>
          <cell r="AK264" t="str">
            <v>GLORIA TERESITA SERNA ALZATE</v>
          </cell>
          <cell r="AL264" t="str">
            <v>PNN MUNCHIQUE</v>
          </cell>
          <cell r="AM264" t="str">
            <v>2 SUPERVISOR</v>
          </cell>
          <cell r="AN264" t="str">
            <v>3 CÉDULA DE CIUDADANÍA</v>
          </cell>
          <cell r="AO264">
            <v>16738049</v>
          </cell>
          <cell r="AP264" t="str">
            <v>JAIME ALBERTO CELIS PERDOMO</v>
          </cell>
          <cell r="AQ264">
            <v>73</v>
          </cell>
          <cell r="AY264" t="str">
            <v>N-A</v>
          </cell>
          <cell r="AZ264">
            <v>46093</v>
          </cell>
          <cell r="BA264">
            <v>46096</v>
          </cell>
          <cell r="BB264">
            <v>46172</v>
          </cell>
          <cell r="BL264" t="str">
            <v>2026753502000003E</v>
          </cell>
          <cell r="BM264">
            <v>8712428</v>
          </cell>
          <cell r="BN264" t="str">
            <v>STEPHANIE ANDREA RODRÍGUEZ VALENCIA</v>
          </cell>
          <cell r="BO264" t="str">
            <v xml:space="preserve">https://community.secop.gov.co/Public/Tendering/ContractNoticePhases/View?PPI=CO1.PPI.46332401&amp;isFromPublicArea=True&amp;isModal=False </v>
          </cell>
          <cell r="BP264" t="str">
            <v>VIGENTE</v>
          </cell>
          <cell r="BR264" t="str">
            <v xml:space="preserve">https://community.secop.gov.co/Public/Tendering/ContractDetailView/Index?UniqueIdentifier=CO1.PCCNTR.9389551 </v>
          </cell>
          <cell r="CN264">
            <v>8712428</v>
          </cell>
        </row>
        <row r="265">
          <cell r="A265" t="str">
            <v>DTPA-IP-13-2026</v>
          </cell>
          <cell r="B265" t="str">
            <v>1 FONAM</v>
          </cell>
          <cell r="C265" t="str">
            <v>ACEPTACIÓN DE OFERTA FONAM 012 DE 2026</v>
          </cell>
          <cell r="D265" t="str">
            <v xml:space="preserve">KTPL S.A.S
</v>
          </cell>
          <cell r="E265">
            <v>46093</v>
          </cell>
          <cell r="F265" t="str">
            <v>DP10-3202032-1-024/ DP10-3202032-1-025 Adquirir raciones de campaña para el fortalecimiento operativo de las actividades misionales en el PNN Utría, en el marco de la conservación de la diversidad biológica de las áreas protegidas del SINAP nacional</v>
          </cell>
          <cell r="G265" t="str">
            <v>N-A</v>
          </cell>
          <cell r="H265" t="str">
            <v>5 MÍNIMA CUANTÍA</v>
          </cell>
          <cell r="I265" t="str">
            <v>3 COMPRAVENTA y/o SUMINISTRO</v>
          </cell>
          <cell r="J265" t="str">
            <v>COMPRAVENTA</v>
          </cell>
          <cell r="K265">
            <v>50201706</v>
          </cell>
          <cell r="L265">
            <v>1726</v>
          </cell>
          <cell r="M265">
            <v>18426</v>
          </cell>
          <cell r="N265">
            <v>46096</v>
          </cell>
          <cell r="O265" t="str">
            <v>N-A</v>
          </cell>
          <cell r="P265">
            <v>4489689</v>
          </cell>
          <cell r="Q265" t="str">
            <v>CUATRO MILLONES CUATROCIENTOS OCHENTA Y NUEVE MIL SEISCIENTOS OCHENTA Y NUEVE</v>
          </cell>
          <cell r="R265" t="str">
            <v>2 PERSONA JURIDICA</v>
          </cell>
          <cell r="S265" t="str">
            <v>1 NIT</v>
          </cell>
          <cell r="V265">
            <v>900718390</v>
          </cell>
          <cell r="W265" t="str">
            <v>6 DV 5</v>
          </cell>
          <cell r="X265" t="str">
            <v>N-A</v>
          </cell>
          <cell r="Y265" t="str">
            <v>Valle del Cauca</v>
          </cell>
          <cell r="Z265" t="str">
            <v>Santiago de Cali</v>
          </cell>
          <cell r="AA265" t="str">
            <v>N-A</v>
          </cell>
          <cell r="AB265" t="str">
            <v>N-A</v>
          </cell>
          <cell r="AC265" t="str">
            <v>N-A</v>
          </cell>
          <cell r="AD265" t="str">
            <v>N-A</v>
          </cell>
          <cell r="AE265" t="str">
            <v>SI</v>
          </cell>
          <cell r="AF265" t="str">
            <v>1 PÓLIZA</v>
          </cell>
          <cell r="AG265" t="str">
            <v>12 SEGUROS DEL ESTADO</v>
          </cell>
          <cell r="AH265" t="str">
            <v>44 CUMPLIM+ CALIDAD_CORRECTO FUNCIONAM D LOS BIENES SUMIN</v>
          </cell>
          <cell r="AI265">
            <v>46093</v>
          </cell>
          <cell r="AJ265" t="str">
            <v>45-46-101037394</v>
          </cell>
          <cell r="AK265" t="str">
            <v>GLORIA TERESITA SERNA ALZATE</v>
          </cell>
          <cell r="AL265" t="str">
            <v>PNN UTRÍA</v>
          </cell>
          <cell r="AM265" t="str">
            <v>2 SUPERVISOR</v>
          </cell>
          <cell r="AN265" t="str">
            <v>3 CÉDULA DE CIUDADANÍA</v>
          </cell>
          <cell r="AO265">
            <v>66848955</v>
          </cell>
          <cell r="AP265" t="str">
            <v>MARIA XIMENA ZORRILLA A.</v>
          </cell>
          <cell r="AQ265">
            <v>30</v>
          </cell>
          <cell r="AY265" t="str">
            <v>N-A</v>
          </cell>
          <cell r="AZ265">
            <v>46097</v>
          </cell>
          <cell r="BA265">
            <v>46097</v>
          </cell>
          <cell r="BB265">
            <v>46128</v>
          </cell>
          <cell r="BL265" t="str">
            <v>2026753501400001E</v>
          </cell>
          <cell r="BM265">
            <v>4489689</v>
          </cell>
          <cell r="BN265" t="str">
            <v>JULIANA ISABEL MONTES ROMERO</v>
          </cell>
          <cell r="BO265" t="str">
            <v xml:space="preserve">https://community.secop.gov.co/Public/Tendering/ContractNoticePhases/View?PPI=CO1.PPI.46359887&amp;isFromPublicArea=True&amp;isModal=False </v>
          </cell>
          <cell r="BP265" t="str">
            <v>VIGENTE</v>
          </cell>
          <cell r="BR265" t="str">
            <v xml:space="preserve">https://community.secop.gov.co/Public/Tendering/ContractDetailView/Index?UniqueIdentifier=CO1.PCCNTR.9392037 </v>
          </cell>
          <cell r="CN265">
            <v>4489689</v>
          </cell>
        </row>
        <row r="266">
          <cell r="A266" t="str">
            <v>DTPA-IP-14-2026</v>
          </cell>
          <cell r="B266" t="str">
            <v>2 NACION</v>
          </cell>
          <cell r="C266" t="str">
            <v>ACEPTACIÓN DE OFERTA NACIÓN 008 DE 2026</v>
          </cell>
          <cell r="D266" t="str">
            <v>ECOSALUD DIAGNOSTICA S.A.S</v>
          </cell>
          <cell r="E266">
            <v>46093</v>
          </cell>
          <cell r="F266" t="str">
            <v>DP00-3299060-7-058 Prestar servicios para la toma de exámenes médicos laborales de ingreso, periódicos y de retiro para los funcionarios de la Dirección Territorial Pacífico y sus áreas protegidas, en el marco del fortalecimiento de la capacidad institucional de PNNC</v>
          </cell>
          <cell r="G266" t="str">
            <v>N-A</v>
          </cell>
          <cell r="H266" t="str">
            <v>5 MÍNIMA CUANTÍA</v>
          </cell>
          <cell r="I266" t="str">
            <v>15 PRESTACIÓN DE SERVICIOS DE SALUD</v>
          </cell>
          <cell r="J266" t="str">
            <v>SERVICIOS</v>
          </cell>
          <cell r="K266">
            <v>85101500</v>
          </cell>
          <cell r="L266">
            <v>3126</v>
          </cell>
          <cell r="M266">
            <v>17126</v>
          </cell>
          <cell r="N266">
            <v>46094</v>
          </cell>
          <cell r="O266" t="str">
            <v>N-A</v>
          </cell>
          <cell r="P266">
            <v>25000000</v>
          </cell>
          <cell r="Q266" t="str">
            <v xml:space="preserve">VEINTICINCO MILLONES </v>
          </cell>
          <cell r="R266" t="str">
            <v>2 PERSONA JURIDICA</v>
          </cell>
          <cell r="S266" t="str">
            <v>1 NIT</v>
          </cell>
          <cell r="V266">
            <v>901513407</v>
          </cell>
          <cell r="W266" t="str">
            <v>5 DV 4</v>
          </cell>
          <cell r="X266" t="str">
            <v>N-A</v>
          </cell>
          <cell r="Y266" t="str">
            <v>Valle del Cauca</v>
          </cell>
          <cell r="Z266" t="str">
            <v>Santiago de Cali</v>
          </cell>
          <cell r="AA266" t="str">
            <v>N-A</v>
          </cell>
          <cell r="AB266" t="str">
            <v>N-A</v>
          </cell>
          <cell r="AC266" t="str">
            <v>N-A</v>
          </cell>
          <cell r="AD266" t="str">
            <v>N-A</v>
          </cell>
          <cell r="AE266" t="str">
            <v>SI</v>
          </cell>
          <cell r="AF266" t="str">
            <v>1 PÓLIZA</v>
          </cell>
          <cell r="AG266" t="str">
            <v>14 ASEGURADORA SOLIDARIA</v>
          </cell>
          <cell r="AH266" t="str">
            <v>5 RESPONSABILIDAD EXTRACONTRACTUAL</v>
          </cell>
          <cell r="AI266">
            <v>46093</v>
          </cell>
          <cell r="AJ266" t="str">
            <v>430 47 994000075386/430 74 994000028849</v>
          </cell>
          <cell r="AK266" t="str">
            <v>GLORIA TERESITA SERNA ALZATE</v>
          </cell>
          <cell r="AL266" t="str">
            <v>DTPA</v>
          </cell>
          <cell r="AM266" t="str">
            <v>2 SUPERVISOR</v>
          </cell>
          <cell r="AN266" t="str">
            <v>3 CÉDULA DE CIUDADANÍA</v>
          </cell>
          <cell r="AO266">
            <v>1130620729</v>
          </cell>
          <cell r="AP266" t="str">
            <v>SANDRA MILENA TORO IDARRAGA</v>
          </cell>
          <cell r="AQ266">
            <v>264</v>
          </cell>
          <cell r="AY266" t="str">
            <v>N-A</v>
          </cell>
          <cell r="AZ266">
            <v>46097</v>
          </cell>
          <cell r="BA266">
            <v>46097</v>
          </cell>
          <cell r="BB266">
            <v>46361</v>
          </cell>
          <cell r="BL266" t="str">
            <v>2026753502400003E</v>
          </cell>
          <cell r="BM266">
            <v>25000000</v>
          </cell>
          <cell r="BN266" t="str">
            <v>DIANA PATRICIA GUERRERO</v>
          </cell>
          <cell r="BO266" t="str">
            <v xml:space="preserve">https://community.secop.gov.co/Public/Tendering/OpportunityDetail/Index?noticeUID=CO1.NTC.10088057&amp;isFromPublicArea=True&amp;isModal=False  
</v>
          </cell>
          <cell r="BP266" t="str">
            <v>VIGENTE</v>
          </cell>
          <cell r="BR266" t="str">
            <v xml:space="preserve">https://community.secop.gov.co/Public/Tendering/ContractDetailView/Index?UniqueIdentifier=CO1.PCCNTR.9389479 </v>
          </cell>
          <cell r="CN266">
            <v>25000000</v>
          </cell>
        </row>
        <row r="267">
          <cell r="A267" t="str">
            <v>DTPA-IP-15-2026</v>
          </cell>
          <cell r="B267" t="str">
            <v>2 NACION</v>
          </cell>
          <cell r="C267" t="str">
            <v>ACEPTACIÓN DE OFERTA NACIÓN 019 DE 2026</v>
          </cell>
          <cell r="D267" t="str">
            <v>INVERSAV S.A</v>
          </cell>
          <cell r="E267">
            <v>46098</v>
          </cell>
          <cell r="F267" t="str">
            <v>PA07-3202008-9-017 Contratar el suministro combustible requerido en el PNN Munchique para la Implementación de los instrumentos de planeación (planes de manejo / rem u otros programas y lineamientos) de la entidad, en el marco de la conservación de la diversidad biológica de las áreas protegidas del SINAP nacional.</v>
          </cell>
          <cell r="G267" t="str">
            <v>N-A</v>
          </cell>
          <cell r="H267" t="str">
            <v>5 MÍNIMA CUANTÍA</v>
          </cell>
          <cell r="I267" t="str">
            <v>3 COMPRAVENTA y/o SUMINISTRO</v>
          </cell>
          <cell r="J267" t="str">
            <v>SUMINISTRO</v>
          </cell>
          <cell r="L267">
            <v>426</v>
          </cell>
          <cell r="M267">
            <v>18226</v>
          </cell>
          <cell r="N267">
            <v>46099</v>
          </cell>
          <cell r="O267" t="str">
            <v>N-A</v>
          </cell>
          <cell r="P267">
            <v>22000000</v>
          </cell>
          <cell r="Q267" t="str">
            <v xml:space="preserve">VEINTIDÓS MILLONES </v>
          </cell>
          <cell r="R267" t="str">
            <v>2 PERSONA JURIDICA</v>
          </cell>
          <cell r="S267" t="str">
            <v>1 NIT</v>
          </cell>
          <cell r="V267">
            <v>817004979</v>
          </cell>
          <cell r="W267" t="str">
            <v>8 DV 7</v>
          </cell>
          <cell r="X267" t="str">
            <v>N-A</v>
          </cell>
          <cell r="Y267" t="str">
            <v>Cauca</v>
          </cell>
          <cell r="Z267" t="str">
            <v>Popayan</v>
          </cell>
          <cell r="AA267" t="str">
            <v>N-A</v>
          </cell>
          <cell r="AB267" t="str">
            <v>N-A</v>
          </cell>
          <cell r="AC267" t="str">
            <v>N-A</v>
          </cell>
          <cell r="AD267" t="str">
            <v>N-A</v>
          </cell>
          <cell r="AE267" t="str">
            <v>SI</v>
          </cell>
          <cell r="AF267" t="str">
            <v>1 PÓLIZA</v>
          </cell>
          <cell r="AG267" t="str">
            <v>8 MUNDIAL SEGUROS</v>
          </cell>
          <cell r="AH267" t="str">
            <v>45 CUMPLIM+ CALIDAD DL SERVICIO</v>
          </cell>
          <cell r="AI267">
            <v>46098</v>
          </cell>
          <cell r="AJ267">
            <v>100048759</v>
          </cell>
          <cell r="AK267" t="str">
            <v>GLORIA TERESITA SERNA ALZATE</v>
          </cell>
          <cell r="AL267" t="str">
            <v>PNN MUNCHIQUE</v>
          </cell>
          <cell r="AM267" t="str">
            <v>2 SUPERVISOR</v>
          </cell>
          <cell r="AN267" t="str">
            <v>3 CÉDULA DE CIUDADANÍA</v>
          </cell>
          <cell r="AO267">
            <v>16738049</v>
          </cell>
          <cell r="AP267" t="str">
            <v>JAIME ALBERTO CELIS PERDOMO</v>
          </cell>
          <cell r="AQ267">
            <v>280</v>
          </cell>
          <cell r="AY267" t="str">
            <v>N-A</v>
          </cell>
          <cell r="AZ267">
            <v>46099</v>
          </cell>
          <cell r="BA267">
            <v>46099</v>
          </cell>
          <cell r="BB267">
            <v>46387</v>
          </cell>
          <cell r="BL267" t="str">
            <v>2026753501100001E</v>
          </cell>
          <cell r="BM267">
            <v>22000000</v>
          </cell>
          <cell r="BN267" t="str">
            <v>STEPHANIE ANDREA RODRÍGUEZ VALENCIA</v>
          </cell>
          <cell r="BO267" t="str">
            <v xml:space="preserve">https://community.secop.gov.co/Public/Tendering/ContractNoticePhases/View?PPI=CO1.PPI.46425387&amp;isFromPublicArea=True&amp;isModal=False </v>
          </cell>
          <cell r="BP267" t="str">
            <v>VIGENTE</v>
          </cell>
          <cell r="BR267" t="str">
            <v xml:space="preserve">https://community.secop.gov.co/Public/Tendering/ContractDetailView/Index?UniqueIdentifier=CO1.PCCNTR.9400659 </v>
          </cell>
          <cell r="CN267">
            <v>22000000</v>
          </cell>
        </row>
        <row r="268">
          <cell r="A268" t="str">
            <v>DTPA-IP-16-2026</v>
          </cell>
          <cell r="B268" t="str">
            <v>2 NACION</v>
          </cell>
          <cell r="C268" t="str">
            <v>ACEPTACIÓN DE OFERTA NACIÓN 026 DE 2026</v>
          </cell>
          <cell r="D268" t="str">
            <v>HORACIO MICOLTA SINISTERRA</v>
          </cell>
          <cell r="E268">
            <v>46100</v>
          </cell>
          <cell r="F268" t="str">
            <v>DP08-3202032-1-019; DP08-3202008-9-037 Contratar el suministro de combustible para el parque automotor del PNN Sanquianga requerido para el desarrollo operativo de las actividades enmarcadas en la conservacion de la diversidad biologica de las areas protegidas del SINAP nacional</v>
          </cell>
          <cell r="G268" t="str">
            <v>N-A</v>
          </cell>
          <cell r="H268" t="str">
            <v>5 MÍNIMA CUANTÍA</v>
          </cell>
          <cell r="I268" t="str">
            <v>3 COMPRAVENTA y/o SUMINISTRO</v>
          </cell>
          <cell r="J268" t="str">
            <v>SUMINISTRO</v>
          </cell>
          <cell r="K268">
            <v>115101506</v>
          </cell>
          <cell r="L268">
            <v>526</v>
          </cell>
          <cell r="M268">
            <v>18926</v>
          </cell>
          <cell r="N268">
            <v>46105</v>
          </cell>
          <cell r="O268" t="str">
            <v>N-A</v>
          </cell>
          <cell r="P268">
            <v>65000000</v>
          </cell>
          <cell r="Q268" t="str">
            <v>SESENTA Y CINCO MILLONES</v>
          </cell>
          <cell r="R268" t="str">
            <v>1 PERSONA NATURAL</v>
          </cell>
          <cell r="S268" t="str">
            <v>3 CÉDULA DE CIUDADANÍA</v>
          </cell>
          <cell r="T268">
            <v>13106376</v>
          </cell>
          <cell r="U268">
            <v>8</v>
          </cell>
          <cell r="X268" t="str">
            <v>MASCULINO</v>
          </cell>
          <cell r="Y268" t="str">
            <v>Nariño</v>
          </cell>
          <cell r="Z268" t="str">
            <v>El Charco</v>
          </cell>
          <cell r="AA268" t="str">
            <v>HORACIO</v>
          </cell>
          <cell r="AC268" t="str">
            <v>MICOLTA</v>
          </cell>
          <cell r="AD268" t="str">
            <v>SINISTERRA</v>
          </cell>
          <cell r="AE268" t="str">
            <v>SI</v>
          </cell>
          <cell r="AF268" t="str">
            <v>1 PÓLIZA</v>
          </cell>
          <cell r="AG268" t="str">
            <v>12 SEGUROS DEL ESTADO</v>
          </cell>
          <cell r="AH268" t="str">
            <v>45 CUMPLIM+ CALIDAD DL SERVICIO</v>
          </cell>
          <cell r="AI268">
            <v>46101</v>
          </cell>
          <cell r="AJ268" t="str">
            <v>45-46-101037431</v>
          </cell>
          <cell r="AK268" t="str">
            <v>GLORIA TERESITA SERNA ALZATE</v>
          </cell>
          <cell r="AL268" t="str">
            <v>PNN SANQUIANGA</v>
          </cell>
          <cell r="AM268" t="str">
            <v>2 SUPERVISOR</v>
          </cell>
          <cell r="AN268" t="str">
            <v>3 CÉDULA DE CIUDADANÍA</v>
          </cell>
          <cell r="AO268">
            <v>16279020</v>
          </cell>
          <cell r="AP268" t="str">
            <v>GUSTAVO ADOLFO MAYOR A</v>
          </cell>
          <cell r="AQ268">
            <v>286</v>
          </cell>
          <cell r="AY268" t="str">
            <v>N-A</v>
          </cell>
          <cell r="AZ268">
            <v>46101</v>
          </cell>
          <cell r="BA268">
            <v>46105</v>
          </cell>
          <cell r="BB268">
            <v>46386</v>
          </cell>
          <cell r="BL268" t="str">
            <v>2026753501100002E</v>
          </cell>
          <cell r="BM268">
            <v>65000000</v>
          </cell>
          <cell r="BN268" t="str">
            <v>KHAREM CARABALI MARULANDA</v>
          </cell>
          <cell r="BO268" t="str">
            <v xml:space="preserve">https://community.secop.gov.co/Public/Tendering/ContractNoticePhases/View?PPI=CO1.PPI.46498570&amp;isFromPublicArea=True&amp;isModal=False </v>
          </cell>
          <cell r="BP268" t="str">
            <v>VIGENTE</v>
          </cell>
          <cell r="BR268" t="str">
            <v xml:space="preserve">https://community.secop.gov.co/Public/Tendering/ContractDetailView/Index?UniqueIdentifier=CO1.PCCNTR.9406739 </v>
          </cell>
          <cell r="CN268">
            <v>65000000</v>
          </cell>
        </row>
        <row r="269">
          <cell r="A269" t="str">
            <v>DTPA-IP-17-2026</v>
          </cell>
          <cell r="B269" t="str">
            <v>1 FONAM</v>
          </cell>
          <cell r="C269" t="str">
            <v>ACEPTACIÓN DE OFERTA FONAM 020 DE 2026</v>
          </cell>
          <cell r="D269" t="str">
            <v xml:space="preserve">RUTA 30 SOLUTIONS S.A.S
</v>
          </cell>
          <cell r="E269">
            <v>46100</v>
          </cell>
          <cell r="F269" t="str">
            <v>DP06-3202032-1-027 Prestar servicios de Mantenimiento preventivos y correctivos a todo costo de los vehículos terrestre del PNN Los Katíos para implementar las acciones de prevención, vigilancia y control en las áreas protegidas administradas por PNNC, en el marco de la conservación de la diversidad biológica de las áreas protegidas del SINAP naciona</v>
          </cell>
          <cell r="G269" t="str">
            <v>N-A</v>
          </cell>
          <cell r="H269" t="str">
            <v>5 MÍNIMA CUANTÍA</v>
          </cell>
          <cell r="I269" t="str">
            <v>11 MANTENIMIENTO y/o REPARACIÓN</v>
          </cell>
          <cell r="J269" t="str">
            <v>SERVICIOS</v>
          </cell>
          <cell r="K269">
            <v>78181503</v>
          </cell>
          <cell r="L269">
            <v>1526</v>
          </cell>
          <cell r="M269">
            <v>20426</v>
          </cell>
          <cell r="N269">
            <v>46105</v>
          </cell>
          <cell r="O269" t="str">
            <v>N-A</v>
          </cell>
          <cell r="P269">
            <v>17870330</v>
          </cell>
          <cell r="Q269" t="str">
            <v xml:space="preserve">DIECISIETE MILLONES OCHOCIENTOS SETENTA MIL TRESCIENTOS TREINTA </v>
          </cell>
          <cell r="R269" t="str">
            <v>2 PERSONA JURIDICA</v>
          </cell>
          <cell r="S269" t="str">
            <v>1 NIT</v>
          </cell>
          <cell r="V269">
            <v>900813442</v>
          </cell>
          <cell r="W269" t="str">
            <v>7 DV 6</v>
          </cell>
          <cell r="X269" t="str">
            <v>N-A</v>
          </cell>
          <cell r="Y269" t="str">
            <v>Antioquia</v>
          </cell>
          <cell r="Z269" t="str">
            <v>Medellín</v>
          </cell>
          <cell r="AA269" t="str">
            <v>N-A</v>
          </cell>
          <cell r="AB269" t="str">
            <v>N-A</v>
          </cell>
          <cell r="AC269" t="str">
            <v>N-A</v>
          </cell>
          <cell r="AD269" t="str">
            <v>N-A</v>
          </cell>
          <cell r="AE269" t="str">
            <v>SI</v>
          </cell>
          <cell r="AF269" t="str">
            <v>1 PÓLIZA</v>
          </cell>
          <cell r="AG269" t="str">
            <v>12 SEGUROS DEL ESTADO</v>
          </cell>
          <cell r="AH269" t="str">
            <v>44 CUMPLIM+ CALIDAD_CORRECTO FUNCIONAM D LOS BIENES SUMIN</v>
          </cell>
          <cell r="AI269">
            <v>46106</v>
          </cell>
          <cell r="AJ269" t="str">
            <v>41-44-101303999</v>
          </cell>
          <cell r="AK269" t="str">
            <v>GLORIA TERESITA SERNA ALZATE</v>
          </cell>
          <cell r="AL269" t="str">
            <v>PNN LOS KATIOS</v>
          </cell>
          <cell r="AM269" t="str">
            <v>2 SUPERVISOR</v>
          </cell>
          <cell r="AN269" t="str">
            <v>3 CÉDULA DE CIUDADANÍA</v>
          </cell>
          <cell r="AO269">
            <v>12563768</v>
          </cell>
          <cell r="AP269" t="str">
            <v>NELSON DE LA ROSA MANJARRES</v>
          </cell>
          <cell r="AQ269">
            <v>262</v>
          </cell>
          <cell r="AY269" t="str">
            <v>N-A</v>
          </cell>
          <cell r="AZ269">
            <v>46107</v>
          </cell>
          <cell r="BA269">
            <v>46107</v>
          </cell>
          <cell r="BB269">
            <v>46307</v>
          </cell>
          <cell r="BL269" t="str">
            <v>2026753501700002E</v>
          </cell>
          <cell r="BM269">
            <v>17870330</v>
          </cell>
          <cell r="BN269" t="str">
            <v>DIANA PATRICIA GUERRERO</v>
          </cell>
          <cell r="BO269" t="str">
            <v xml:space="preserve">https://community.secop.gov.co/Public/Tendering/ContractNoticePhases/View?PPI=CO1.PPI.46423890&amp;isFromPublicArea=True&amp;isModal=False </v>
          </cell>
          <cell r="BP269" t="str">
            <v>VIGENTE</v>
          </cell>
          <cell r="BR269" t="str">
            <v xml:space="preserve">https://community.secop.gov.co/Public/Tendering/ContractDetailView/Index?UniqueIdentifier=CO1.PCCNTR.9403375 </v>
          </cell>
          <cell r="CN269">
            <v>17870330</v>
          </cell>
        </row>
        <row r="270">
          <cell r="A270" t="str">
            <v>DTPA-IP-18-2026</v>
          </cell>
          <cell r="B270" t="str">
            <v>1 FONAM</v>
          </cell>
          <cell r="C270" t="str">
            <v>ACEPTACIÓN DE OFERTA FONAM 021 DE 2026</v>
          </cell>
          <cell r="D270" t="str">
            <v>VEGAS SUMINISTROS EMPRESARIALES S.A.S.</v>
          </cell>
          <cell r="E270">
            <v>46101</v>
          </cell>
          <cell r="F270" t="str">
            <v>DP05-3202008-9-009 Adquirir insumos y productos de aseo y cafetería para el Parque Nacional Natural Gorgona necesarios para fortalecer los procesos administrativos de las áreas del SPNNC, en el marco de la conservación de la diversidad biológica de las áreas protegidas del SINAP nacional.</v>
          </cell>
          <cell r="G270" t="str">
            <v>N-A</v>
          </cell>
          <cell r="H270" t="str">
            <v>5 MÍNIMA CUANTÍA</v>
          </cell>
          <cell r="I270" t="str">
            <v>3 COMPRAVENTA y/o SUMINISTRO</v>
          </cell>
          <cell r="J270" t="str">
            <v>COMPRAVENTA</v>
          </cell>
          <cell r="K270">
            <v>50201706</v>
          </cell>
          <cell r="L270">
            <v>1826</v>
          </cell>
          <cell r="M270">
            <v>20726</v>
          </cell>
          <cell r="N270">
            <v>46105</v>
          </cell>
          <cell r="O270" t="str">
            <v>N-A</v>
          </cell>
          <cell r="P270">
            <v>7843175</v>
          </cell>
          <cell r="Q270" t="str">
            <v xml:space="preserve">SIETE MILLONES OCHOCIENTOS CUARENTA Y TRES MIL CIENTO SETENTA Y CINCO </v>
          </cell>
          <cell r="R270" t="str">
            <v>2 PERSONA JURIDICA</v>
          </cell>
          <cell r="S270" t="str">
            <v>1 NIT</v>
          </cell>
          <cell r="V270">
            <v>805003116</v>
          </cell>
          <cell r="W270" t="str">
            <v>2 DV 1</v>
          </cell>
          <cell r="X270" t="str">
            <v>N-A</v>
          </cell>
          <cell r="Y270" t="str">
            <v>Valle del Cauca</v>
          </cell>
          <cell r="Z270" t="str">
            <v>Santiago de Cali</v>
          </cell>
          <cell r="AA270" t="str">
            <v>N-A</v>
          </cell>
          <cell r="AB270" t="str">
            <v>N-A</v>
          </cell>
          <cell r="AC270" t="str">
            <v>N-A</v>
          </cell>
          <cell r="AD270" t="str">
            <v>N-A</v>
          </cell>
          <cell r="AE270" t="str">
            <v>SI</v>
          </cell>
          <cell r="AF270" t="str">
            <v>1 PÓLIZA</v>
          </cell>
          <cell r="AG270" t="str">
            <v>8 MUNDIAL SEGUROS</v>
          </cell>
          <cell r="AH270" t="str">
            <v>45 CUMPLIM+ CALIDAD DL SERVICIO</v>
          </cell>
          <cell r="AI270">
            <v>46105</v>
          </cell>
          <cell r="AJ270" t="str">
            <v>C-100113943</v>
          </cell>
          <cell r="AK270" t="str">
            <v>GLORIA TERESITA SERNA ALZATE</v>
          </cell>
          <cell r="AL270" t="str">
            <v>PNN GORGONA</v>
          </cell>
          <cell r="AM270" t="str">
            <v>2 SUPERVISOR</v>
          </cell>
          <cell r="AN270" t="str">
            <v>3 CÉDULA DE CIUDADANÍA</v>
          </cell>
          <cell r="AO270">
            <v>6499218</v>
          </cell>
          <cell r="AP270" t="str">
            <v>ANDRES MAURICIO ROJAS CAÑAS</v>
          </cell>
          <cell r="AQ270">
            <v>30</v>
          </cell>
          <cell r="AY270" t="str">
            <v>N-A</v>
          </cell>
          <cell r="AZ270">
            <v>46107</v>
          </cell>
          <cell r="BA270">
            <v>46107</v>
          </cell>
          <cell r="BB270">
            <v>46138</v>
          </cell>
          <cell r="BL270" t="str">
            <v>2026753501400003E</v>
          </cell>
          <cell r="BM270">
            <v>7843175</v>
          </cell>
          <cell r="BN270" t="str">
            <v>JULIANA ISABEL MONTES ROMERO</v>
          </cell>
          <cell r="BO270" t="str">
            <v xml:space="preserve">https://community.secop.gov.co/Public/Tendering/ContractNoticePhases/View?PPI=CO1.PPI.46463077&amp;isFromPublicArea=True&amp;isModal=False </v>
          </cell>
          <cell r="BP270" t="str">
            <v>VIGENTE</v>
          </cell>
          <cell r="BR270" t="str">
            <v xml:space="preserve">https://community.secop.gov.co/Public/Tendering/ContractDetailView/Index?UniqueIdentifier=CO1.PCCNTR.9405799 </v>
          </cell>
          <cell r="CN270">
            <v>7843175</v>
          </cell>
        </row>
        <row r="271">
          <cell r="A271" t="str">
            <v>DTPA-IP-18-2026</v>
          </cell>
          <cell r="B271" t="str">
            <v>1 FONAM</v>
          </cell>
          <cell r="C271" t="str">
            <v>ACEPTACIÓN DE OFERTA FONAM 022 DE 2026</v>
          </cell>
          <cell r="D271" t="str">
            <v>VEGAS SUMINISTROS EMPRESARIALES S.A.S.</v>
          </cell>
          <cell r="E271">
            <v>46101</v>
          </cell>
          <cell r="F271" t="str">
            <v>DP08-3202008-15-030 Adquirir insumos y productos de aseo y cafetería para el PNN Sanquianga en el desarrollo de las actividades administrativas en las áreas protegidas de la Dirección Territorial Pacífico, en el marco de la conservación de la diversidad biológica de las áreas protegidas del SINAP nacional.</v>
          </cell>
          <cell r="G271" t="str">
            <v>N-A</v>
          </cell>
          <cell r="H271" t="str">
            <v>5 MÍNIMA CUANTÍA</v>
          </cell>
          <cell r="I271" t="str">
            <v>3 COMPRAVENTA y/o SUMINISTRO</v>
          </cell>
          <cell r="J271" t="str">
            <v>COMPRAVENTA</v>
          </cell>
          <cell r="K271">
            <v>50201706</v>
          </cell>
          <cell r="L271">
            <v>2326</v>
          </cell>
          <cell r="M271">
            <v>20526</v>
          </cell>
          <cell r="N271">
            <v>46105</v>
          </cell>
          <cell r="O271" t="str">
            <v>N-A</v>
          </cell>
          <cell r="P271">
            <v>2307255</v>
          </cell>
          <cell r="Q271" t="str">
            <v>DOS MILLONES TRESCIENTOS SIETE MIL DOSCIENTOS CINCUENTA Y CINCO</v>
          </cell>
          <cell r="R271" t="str">
            <v>2 PERSONA JURIDICA</v>
          </cell>
          <cell r="S271" t="str">
            <v>1 NIT</v>
          </cell>
          <cell r="V271">
            <v>805003116</v>
          </cell>
          <cell r="W271" t="str">
            <v>2 DV 1</v>
          </cell>
          <cell r="X271" t="str">
            <v>N-A</v>
          </cell>
          <cell r="Y271" t="str">
            <v>Valle del Cauca</v>
          </cell>
          <cell r="Z271" t="str">
            <v>Santiago de Cali</v>
          </cell>
          <cell r="AA271" t="str">
            <v>N-A</v>
          </cell>
          <cell r="AB271" t="str">
            <v>N-A</v>
          </cell>
          <cell r="AC271" t="str">
            <v>N-A</v>
          </cell>
          <cell r="AD271" t="str">
            <v>N-A</v>
          </cell>
          <cell r="AE271" t="str">
            <v>SI</v>
          </cell>
          <cell r="AF271" t="str">
            <v>1 PÓLIZA</v>
          </cell>
          <cell r="AG271" t="str">
            <v>8 MUNDIAL SEGUROS</v>
          </cell>
          <cell r="AH271" t="str">
            <v>45 CUMPLIM+ CALIDAD DL SERVICIO</v>
          </cell>
          <cell r="AI271">
            <v>46105</v>
          </cell>
          <cell r="AJ271" t="str">
            <v>C-100113945</v>
          </cell>
          <cell r="AK271" t="str">
            <v>GLORIA TERESITA SERNA ALZATE</v>
          </cell>
          <cell r="AL271" t="str">
            <v>PNN SANQUIANGA</v>
          </cell>
          <cell r="AM271" t="str">
            <v>2 SUPERVISOR</v>
          </cell>
          <cell r="AN271" t="str">
            <v>3 CÉDULA DE CIUDADANÍA</v>
          </cell>
          <cell r="AO271">
            <v>16279020</v>
          </cell>
          <cell r="AP271" t="str">
            <v>GUSTAVO ADOLFO MAYOR A</v>
          </cell>
          <cell r="AQ271">
            <v>30</v>
          </cell>
          <cell r="AY271" t="str">
            <v>N-A</v>
          </cell>
          <cell r="AZ271">
            <v>46107</v>
          </cell>
          <cell r="BA271">
            <v>46107</v>
          </cell>
          <cell r="BB271">
            <v>46138</v>
          </cell>
          <cell r="BL271" t="str">
            <v>2026753501400002E</v>
          </cell>
          <cell r="BM271">
            <v>2307255</v>
          </cell>
          <cell r="BN271" t="str">
            <v>JULIANA ISABEL MONTES ROMERO</v>
          </cell>
          <cell r="BO271" t="str">
            <v xml:space="preserve">https://community.secop.gov.co/Public/Tendering/ContractNoticePhases/View?PPI=CO1.PPI.46463077&amp;isFromPublicArea=True&amp;isModal=False </v>
          </cell>
          <cell r="BP271" t="str">
            <v>VIGENTE</v>
          </cell>
          <cell r="BR271" t="str">
            <v xml:space="preserve">https://community.secop.gov.co/Public/Tendering/ContractDetailView/Index?UniqueIdentifier=CO1.PCCNTR.9405884 </v>
          </cell>
        </row>
        <row r="272">
          <cell r="A272" t="str">
            <v>DTPA-IP-18-2026</v>
          </cell>
          <cell r="B272" t="str">
            <v>1 FONAM</v>
          </cell>
          <cell r="C272" t="str">
            <v>ACEPTACIÓN DE OFERTA FONAM 023 DE 2026</v>
          </cell>
          <cell r="D272" t="str">
            <v>VEGAS SUMINISTROS EMPRESARIALES S.A.S.</v>
          </cell>
          <cell r="E272">
            <v>46101</v>
          </cell>
          <cell r="F272" t="str">
            <v>DP07-3202008-15-022 Adquirir insumos y productos de aseo y cafetería para el PNN Munchique en el marco de la conservación de la diversidad biológica de las áreas protegidas del SINAP nacional.</v>
          </cell>
          <cell r="G272" t="str">
            <v>N-A</v>
          </cell>
          <cell r="H272" t="str">
            <v>5 MÍNIMA CUANTÍA</v>
          </cell>
          <cell r="I272" t="str">
            <v>3 COMPRAVENTA y/o SUMINISTRO</v>
          </cell>
          <cell r="J272" t="str">
            <v>COMPRAVENTA</v>
          </cell>
          <cell r="K272">
            <v>50201706</v>
          </cell>
          <cell r="L272">
            <v>1926</v>
          </cell>
          <cell r="M272">
            <v>20826</v>
          </cell>
          <cell r="N272">
            <v>46105</v>
          </cell>
          <cell r="O272" t="str">
            <v>N-A</v>
          </cell>
          <cell r="P272">
            <v>2935332</v>
          </cell>
          <cell r="Q272" t="str">
            <v>DOS MILLONES NOVECIENTOS TREINTA Y CINCO MIL TRESCIENTOS TREINTA Y DOS</v>
          </cell>
          <cell r="R272" t="str">
            <v>2 PERSONA JURIDICA</v>
          </cell>
          <cell r="S272" t="str">
            <v>1 NIT</v>
          </cell>
          <cell r="V272">
            <v>805003116</v>
          </cell>
          <cell r="W272" t="str">
            <v>2 DV 1</v>
          </cell>
          <cell r="X272" t="str">
            <v>N-A</v>
          </cell>
          <cell r="Y272" t="str">
            <v>Valle del Cauca</v>
          </cell>
          <cell r="Z272" t="str">
            <v>Santiago de Cali</v>
          </cell>
          <cell r="AA272" t="str">
            <v>N-A</v>
          </cell>
          <cell r="AB272" t="str">
            <v>N-A</v>
          </cell>
          <cell r="AC272" t="str">
            <v>N-A</v>
          </cell>
          <cell r="AD272" t="str">
            <v>N-A</v>
          </cell>
          <cell r="AE272" t="str">
            <v>SI</v>
          </cell>
          <cell r="AF272" t="str">
            <v>1 PÓLIZA</v>
          </cell>
          <cell r="AG272" t="str">
            <v>8 MUNDIAL SEGUROS</v>
          </cell>
          <cell r="AH272" t="str">
            <v>45 CUMPLIM+ CALIDAD DL SERVICIO</v>
          </cell>
          <cell r="AI272">
            <v>46105</v>
          </cell>
          <cell r="AJ272" t="str">
            <v>C-100113949</v>
          </cell>
          <cell r="AK272" t="str">
            <v>GLORIA TERESITA SERNA ALZATE</v>
          </cell>
          <cell r="AL272" t="str">
            <v>PNN MUNCHIQUE</v>
          </cell>
          <cell r="AM272" t="str">
            <v>2 SUPERVISOR</v>
          </cell>
          <cell r="AN272" t="str">
            <v>3 CÉDULA DE CIUDADANÍA</v>
          </cell>
          <cell r="AO272">
            <v>16738049</v>
          </cell>
          <cell r="AP272" t="str">
            <v>JAIME ALBERTO CELIS PERDOMO</v>
          </cell>
          <cell r="AQ272">
            <v>30</v>
          </cell>
          <cell r="AY272" t="str">
            <v>N-A</v>
          </cell>
          <cell r="AZ272">
            <v>46107</v>
          </cell>
          <cell r="BA272">
            <v>46107</v>
          </cell>
          <cell r="BB272">
            <v>46138</v>
          </cell>
          <cell r="BL272" t="str">
            <v>2026753501400004E</v>
          </cell>
          <cell r="BM272">
            <v>2935332</v>
          </cell>
          <cell r="BN272" t="str">
            <v>JULIANA ISABEL MONTES ROMERO</v>
          </cell>
          <cell r="BO272" t="str">
            <v xml:space="preserve">https://community.secop.gov.co/Public/Tendering/ContractNoticePhases/View?PPI=CO1.PPI.46463077&amp;isFromPublicArea=True&amp;isModal=False </v>
          </cell>
          <cell r="BP272" t="str">
            <v>VIGENTE</v>
          </cell>
          <cell r="BR272" t="str">
            <v xml:space="preserve">https://community.secop.gov.co/Public/Tendering/ContractDetailView/Index?UniqueIdentifier=CO1.PCCNTR.9405887 </v>
          </cell>
        </row>
        <row r="273">
          <cell r="A273" t="str">
            <v>DTPA-IP-19-2026</v>
          </cell>
          <cell r="B273" t="str">
            <v>1 FONAM</v>
          </cell>
          <cell r="C273" t="str">
            <v>ACEPTACIÓN DE OFERTA FONAM 024 DE 2026</v>
          </cell>
          <cell r="D273" t="str">
            <v>INVERSIONES 10G S.A.S.</v>
          </cell>
          <cell r="E273">
            <v>46101</v>
          </cell>
          <cell r="F273" t="str">
            <v>DP04-3202032-1-175/ DP04-3202032-1-176/ DP04-3202008-9-188 Adquirir raciones de campaña destinadas a atender las diferentes acciones operativas desarrolladas por las líneas estratégicas del Parque Nacional Natural Farallones de Cali, con énfasis en los ecosistemas de páramo, bosques y zonas de influencia, en el marco de la conservación de la diversidad biológica de las áreas protegidas que integran el SINAP Nacional.</v>
          </cell>
          <cell r="G273" t="str">
            <v>N-A</v>
          </cell>
          <cell r="H273" t="str">
            <v>5 MÍNIMA CUANTÍA</v>
          </cell>
          <cell r="I273" t="str">
            <v>3 COMPRAVENTA y/o SUMINISTRO</v>
          </cell>
          <cell r="J273" t="str">
            <v>SUMINISTRO</v>
          </cell>
          <cell r="K273">
            <v>50192700</v>
          </cell>
          <cell r="L273">
            <v>1226</v>
          </cell>
          <cell r="M273">
            <v>20326</v>
          </cell>
          <cell r="N273">
            <v>46101</v>
          </cell>
          <cell r="O273" t="str">
            <v>N-A</v>
          </cell>
          <cell r="P273">
            <v>39000000</v>
          </cell>
          <cell r="Q273" t="str">
            <v xml:space="preserve">TREINTA Y NUEVE MILLONES </v>
          </cell>
          <cell r="R273" t="str">
            <v>2 PERSONA JURIDICA</v>
          </cell>
          <cell r="S273" t="str">
            <v>1 NIT</v>
          </cell>
          <cell r="V273">
            <v>902032776</v>
          </cell>
          <cell r="W273" t="str">
            <v>7 DV 6</v>
          </cell>
          <cell r="X273" t="str">
            <v>N-A</v>
          </cell>
          <cell r="Y273" t="str">
            <v>Meta</v>
          </cell>
          <cell r="Z273" t="str">
            <v>Mesetas</v>
          </cell>
          <cell r="AA273" t="str">
            <v>N-A</v>
          </cell>
          <cell r="AB273" t="str">
            <v>N-A</v>
          </cell>
          <cell r="AC273" t="str">
            <v>N-A</v>
          </cell>
          <cell r="AD273" t="str">
            <v>N-A</v>
          </cell>
          <cell r="AE273" t="str">
            <v>SI</v>
          </cell>
          <cell r="AF273" t="str">
            <v>1 PÓLIZA</v>
          </cell>
          <cell r="AG273" t="str">
            <v>12 SEGUROS DEL ESTADO</v>
          </cell>
          <cell r="AH273" t="str">
            <v>46 CUMPLIM+ ESTABIL_CALIDAD D OBRA+ PAGO D SALARIOS_PRESTAC SOC LEGALES</v>
          </cell>
          <cell r="AI273">
            <v>46101</v>
          </cell>
          <cell r="AJ273" t="str">
            <v>11-44-101280108</v>
          </cell>
          <cell r="AK273" t="str">
            <v>GLORIA TERESITA SERNA ALZATE</v>
          </cell>
          <cell r="AL273" t="str">
            <v>PNN FARALLONES DE CALI</v>
          </cell>
          <cell r="AM273" t="str">
            <v>2 SUPERVISOR</v>
          </cell>
          <cell r="AN273" t="str">
            <v>3 CÉDULA DE CIUDADANÍA</v>
          </cell>
          <cell r="AO273">
            <v>1082775671</v>
          </cell>
          <cell r="AP273" t="str">
            <v>JUAN MANUEL GUZMÁN LÓPEZ</v>
          </cell>
          <cell r="AQ273">
            <v>286</v>
          </cell>
          <cell r="AY273" t="str">
            <v>N-A</v>
          </cell>
          <cell r="AZ273">
            <v>46105</v>
          </cell>
          <cell r="BA273">
            <v>46105</v>
          </cell>
          <cell r="BB273">
            <v>46386</v>
          </cell>
          <cell r="BL273" t="str">
            <v>2026753502000004E</v>
          </cell>
          <cell r="BM273">
            <v>39000000</v>
          </cell>
          <cell r="BN273" t="str">
            <v>WENDY ISABEL DAVID</v>
          </cell>
          <cell r="BO273" t="str">
            <v xml:space="preserve">https://community.secop.gov.co/Public/Tendering/ContractNoticePhases/View?PPI=CO1.PPI.46470960&amp;isFromPublicArea=True&amp;isModal=False </v>
          </cell>
          <cell r="BP273" t="str">
            <v>VIGENTE</v>
          </cell>
          <cell r="BR273" t="str">
            <v>https://community.secop.gov.co/Public/Tendering/ContractDetailView/Index?UniqueIdentifier=CO1.PCCNTR.9407101</v>
          </cell>
          <cell r="CN273">
            <v>39000000</v>
          </cell>
        </row>
        <row r="274">
          <cell r="A274" t="str">
            <v>DTPA-IP-20-2026</v>
          </cell>
          <cell r="B274" t="str">
            <v>1 FONAM</v>
          </cell>
          <cell r="C274" t="str">
            <v>ACEPTACIÓN DE OFERTA FONAM 027 DE 2026</v>
          </cell>
          <cell r="D274" t="str">
            <v>GLOBOLLANTAS S.A.S</v>
          </cell>
          <cell r="E274">
            <v>46105</v>
          </cell>
          <cell r="F274" t="str">
            <v>DP00-3202008-15-039 Suministro de combustible para la Dirección Territorial Pacífico, requerido para el desarrollo operativo de las actividades enmarcadas en la conservación de la diversidad biológica de las áreas protegidas del SINAP nacional</v>
          </cell>
          <cell r="G274" t="str">
            <v>N-A</v>
          </cell>
          <cell r="H274" t="str">
            <v>5 MÍNIMA CUANTÍA</v>
          </cell>
          <cell r="I274" t="str">
            <v>3 COMPRAVENTA y/o SUMINISTRO</v>
          </cell>
          <cell r="J274" t="str">
            <v>SUMINISTRO</v>
          </cell>
          <cell r="K274">
            <v>15101506</v>
          </cell>
          <cell r="L274">
            <v>126</v>
          </cell>
          <cell r="M274">
            <v>21526</v>
          </cell>
          <cell r="N274">
            <v>46106</v>
          </cell>
          <cell r="O274" t="str">
            <v>N-A</v>
          </cell>
          <cell r="P274">
            <v>45000000</v>
          </cell>
          <cell r="Q274" t="str">
            <v>CUARENTA Y CINCO MILLONES</v>
          </cell>
          <cell r="R274" t="str">
            <v>2 PERSONA JURIDICA</v>
          </cell>
          <cell r="S274" t="str">
            <v>1 NIT</v>
          </cell>
          <cell r="V274">
            <v>805000253</v>
          </cell>
          <cell r="W274" t="str">
            <v>8 DV 7</v>
          </cell>
          <cell r="X274" t="str">
            <v>N-A</v>
          </cell>
          <cell r="Y274" t="str">
            <v>Valle del Cauca</v>
          </cell>
          <cell r="Z274" t="str">
            <v>Santiago de Cali</v>
          </cell>
          <cell r="AA274" t="str">
            <v>N-A</v>
          </cell>
          <cell r="AB274" t="str">
            <v>N-A</v>
          </cell>
          <cell r="AC274" t="str">
            <v>N-A</v>
          </cell>
          <cell r="AD274" t="str">
            <v>N-A</v>
          </cell>
          <cell r="AE274" t="str">
            <v>SI</v>
          </cell>
          <cell r="AF274" t="str">
            <v>1 PÓLIZA</v>
          </cell>
          <cell r="AG274" t="str">
            <v>8 MUNDIAL SEGUROS</v>
          </cell>
          <cell r="AH274" t="str">
            <v>44 CUMPLIM+ CALIDAD_CORRECTO FUNCIONAM D LOS BIENES SUMIN</v>
          </cell>
          <cell r="AI274">
            <v>46112</v>
          </cell>
          <cell r="AJ274">
            <v>100048973</v>
          </cell>
          <cell r="AK274" t="str">
            <v>GLORIA TERESITA SERNA ALZATE</v>
          </cell>
          <cell r="AL274" t="str">
            <v>DTPA</v>
          </cell>
          <cell r="AM274" t="str">
            <v>2 SUPERVISOR</v>
          </cell>
          <cell r="AN274" t="str">
            <v>3 CÉDULA DE CIUDADANÍA</v>
          </cell>
          <cell r="AO274">
            <v>1114891555</v>
          </cell>
          <cell r="AP274" t="str">
            <v>CLAUDIA GIOVANNA MUNOZ DUQUE</v>
          </cell>
          <cell r="AQ274">
            <v>276</v>
          </cell>
          <cell r="AY274" t="str">
            <v>N-A</v>
          </cell>
          <cell r="AZ274">
            <v>46121</v>
          </cell>
          <cell r="BA274">
            <v>46121</v>
          </cell>
          <cell r="BB274">
            <v>46386</v>
          </cell>
          <cell r="BL274" t="str">
            <v>2026753502000011E</v>
          </cell>
          <cell r="BM274">
            <v>45000000</v>
          </cell>
          <cell r="BN274" t="str">
            <v>DIANA PATRICIA GUERRERO</v>
          </cell>
          <cell r="BO274" t="str">
            <v xml:space="preserve">https://community.secop.gov.co/Public/Tendering/OpportunityDetail/Index?noticeUID=CO1.NTC.10113729&amp;isFromPublicArea=True&amp;isModal=False 
</v>
          </cell>
          <cell r="BP274" t="str">
            <v>VIGENTE</v>
          </cell>
          <cell r="BR274" t="str">
            <v xml:space="preserve">https://community.secop.gov.co/Public/Tendering/ContractDetailView/Index?UniqueIdentifier=CO1.PCCNTR.9408373 </v>
          </cell>
          <cell r="CN274">
            <v>45000000</v>
          </cell>
        </row>
        <row r="275">
          <cell r="A275" t="str">
            <v>DTPA-IP-21-2026</v>
          </cell>
          <cell r="B275" t="str">
            <v>1 FONAM</v>
          </cell>
          <cell r="C275" t="str">
            <v>ACEPTACIÓN DE OFERTA FONAM 025 DE 2026</v>
          </cell>
          <cell r="D275" t="str">
            <v>GEILER ANTONIO MOSQUERA CORDOBA</v>
          </cell>
          <cell r="E275">
            <v>46101</v>
          </cell>
          <cell r="F275" t="str">
            <v>DP10-3202032-1-021 Contratar el suministro de combustible para el PNN Utria requerido para el desarrollo de las actividades enmarcadas en la conservación de la diversidad biológica de las áreas protegidas del SINAP.</v>
          </cell>
          <cell r="G275" t="str">
            <v>N-A</v>
          </cell>
          <cell r="H275" t="str">
            <v>5 MÍNIMA CUANTÍA</v>
          </cell>
          <cell r="I275" t="str">
            <v>3 COMPRAVENTA y/o SUMINISTRO</v>
          </cell>
          <cell r="J275" t="str">
            <v>SUMINISTRO</v>
          </cell>
          <cell r="K275">
            <v>15101506</v>
          </cell>
          <cell r="L275">
            <v>1726</v>
          </cell>
          <cell r="M275">
            <v>20926</v>
          </cell>
          <cell r="N275">
            <v>46105</v>
          </cell>
          <cell r="O275" t="str">
            <v>N-A</v>
          </cell>
          <cell r="P275">
            <v>60000000</v>
          </cell>
          <cell r="Q275" t="str">
            <v xml:space="preserve">SESENTA MILLONES </v>
          </cell>
          <cell r="R275" t="str">
            <v>1 PERSONA NATURAL</v>
          </cell>
          <cell r="S275" t="str">
            <v>3 CÉDULA DE CIUDADANÍA</v>
          </cell>
          <cell r="T275">
            <v>82385595</v>
          </cell>
          <cell r="U275">
            <v>0</v>
          </cell>
          <cell r="X275" t="str">
            <v>MASCULINO</v>
          </cell>
          <cell r="Y275" t="str">
            <v>Chocó</v>
          </cell>
          <cell r="Z275" t="str">
            <v>Bahía Solano</v>
          </cell>
          <cell r="AA275" t="str">
            <v>GEILER</v>
          </cell>
          <cell r="AB275" t="str">
            <v>ANTONIO</v>
          </cell>
          <cell r="AC275" t="str">
            <v>MOSQUERA</v>
          </cell>
          <cell r="AD275" t="str">
            <v>CORDOBA</v>
          </cell>
          <cell r="AE275" t="str">
            <v>SI</v>
          </cell>
          <cell r="AF275" t="str">
            <v>1 PÓLIZA</v>
          </cell>
          <cell r="AG275" t="str">
            <v>12 SEGUROS DEL ESTADO</v>
          </cell>
          <cell r="AH275" t="str">
            <v>45 CUMPLIM+ CALIDAD DL SERVICIO</v>
          </cell>
          <cell r="AI275">
            <v>46102</v>
          </cell>
          <cell r="AJ275" t="str">
            <v>55-46-101035041</v>
          </cell>
          <cell r="AK275" t="str">
            <v>GLORIA TERESITA SERNA ALZATE</v>
          </cell>
          <cell r="AL275" t="str">
            <v>PNN UTRÍA</v>
          </cell>
          <cell r="AM275" t="str">
            <v>2 SUPERVISOR</v>
          </cell>
          <cell r="AN275" t="str">
            <v>3 CÉDULA DE CIUDADANÍA</v>
          </cell>
          <cell r="AO275">
            <v>66848955</v>
          </cell>
          <cell r="AP275" t="str">
            <v>MARIA XIMENA ZORRILLA A.</v>
          </cell>
          <cell r="AQ275">
            <v>304</v>
          </cell>
          <cell r="AY275" t="str">
            <v>N-A</v>
          </cell>
          <cell r="AZ275">
            <v>46105</v>
          </cell>
          <cell r="BA275">
            <v>46105</v>
          </cell>
          <cell r="BB275">
            <v>46386</v>
          </cell>
          <cell r="BL275" t="str">
            <v>2026753502000009E</v>
          </cell>
          <cell r="BM275">
            <v>60000000</v>
          </cell>
          <cell r="BN275" t="str">
            <v>JULIANA ISABEL MONTES ROMERO</v>
          </cell>
          <cell r="BO275" t="str">
            <v xml:space="preserve">https://community.secop.gov.co/Public/Tendering/ContractNoticePhases/View?PPI=CO1.PPI.46502119&amp;isFromPublicArea=True&amp;isModal=False </v>
          </cell>
          <cell r="BP275" t="str">
            <v>VIGENTE</v>
          </cell>
          <cell r="BR275" t="str">
            <v xml:space="preserve">https://community.secop.gov.co/Public/Tendering/ContractDetailView/Index?UniqueIdentifier=CO1.PCCNTR.9405870 </v>
          </cell>
          <cell r="CN275">
            <v>60000000</v>
          </cell>
        </row>
        <row r="276">
          <cell r="A276" t="str">
            <v>DTPA-IP-22-2026</v>
          </cell>
          <cell r="B276" t="str">
            <v>1 FONAM</v>
          </cell>
          <cell r="C276" t="str">
            <v>ACEPTACIÓN DE OFERTA FONAM 029 DE 2026</v>
          </cell>
          <cell r="D276" t="str">
            <v>HORACIO MICOLTA SINISTERRA</v>
          </cell>
          <cell r="E276">
            <v>46105</v>
          </cell>
          <cell r="F276" t="str">
            <v>DP05-3202032-1-026 Contratar el suministro de combustible para el parque automotor del Parque Nacional Natural Gorgona requerido para el desarrollo operativo de las actividades enmarcadas en la conservación de la diversidad biológica de las áreas protegidas del SINAP Nacional.</v>
          </cell>
          <cell r="G276" t="str">
            <v>N-A</v>
          </cell>
          <cell r="H276" t="str">
            <v>5 MÍNIMA CUANTÍA</v>
          </cell>
          <cell r="I276" t="str">
            <v>3 COMPRAVENTA y/o SUMINISTRO</v>
          </cell>
          <cell r="J276" t="str">
            <v>SUMINISTRO</v>
          </cell>
          <cell r="K276">
            <v>15101506</v>
          </cell>
          <cell r="L276">
            <v>1826</v>
          </cell>
          <cell r="M276">
            <v>21726</v>
          </cell>
          <cell r="N276">
            <v>46106</v>
          </cell>
          <cell r="O276" t="str">
            <v>N-A</v>
          </cell>
          <cell r="P276">
            <v>78700000</v>
          </cell>
          <cell r="Q276" t="str">
            <v>SETENTA Y OCHO MILLONES SETECIENTOS MIL</v>
          </cell>
          <cell r="R276" t="str">
            <v>1 PERSONA NATURAL</v>
          </cell>
          <cell r="S276" t="str">
            <v>3 CÉDULA DE CIUDADANÍA</v>
          </cell>
          <cell r="T276">
            <v>13106376</v>
          </cell>
          <cell r="U276">
            <v>8</v>
          </cell>
          <cell r="X276" t="str">
            <v>MASCULINO</v>
          </cell>
          <cell r="Y276" t="str">
            <v xml:space="preserve">Nariño </v>
          </cell>
          <cell r="Z276" t="str">
            <v>El Charco</v>
          </cell>
          <cell r="AA276" t="str">
            <v>HORACIO</v>
          </cell>
          <cell r="AC276" t="str">
            <v>MICOLTA</v>
          </cell>
          <cell r="AD276" t="str">
            <v>SINISTERRA</v>
          </cell>
          <cell r="AE276" t="str">
            <v>SI</v>
          </cell>
          <cell r="AF276" t="str">
            <v>1 PÓLIZA</v>
          </cell>
          <cell r="AG276" t="str">
            <v>12 SEGUROS DEL ESTADO</v>
          </cell>
          <cell r="AH276" t="str">
            <v>45 CUMPLIM+ CALIDAD DL SERVICIO</v>
          </cell>
          <cell r="AI276">
            <v>46105</v>
          </cell>
          <cell r="AJ276" t="str">
            <v>45-46-101037451</v>
          </cell>
          <cell r="AK276" t="str">
            <v>GLORIA TERESITA SERNA ALZATE</v>
          </cell>
          <cell r="AL276" t="str">
            <v>PNN GORGONA</v>
          </cell>
          <cell r="AM276" t="str">
            <v>2 SUPERVISOR</v>
          </cell>
          <cell r="AN276" t="str">
            <v>3 CÉDULA DE CIUDADANÍA</v>
          </cell>
          <cell r="AO276">
            <v>6499218</v>
          </cell>
          <cell r="AP276" t="str">
            <v>ANDRES MAURICIO ROJAS CAÑAS</v>
          </cell>
          <cell r="AQ276">
            <v>288</v>
          </cell>
          <cell r="AY276" t="str">
            <v>N-A</v>
          </cell>
          <cell r="AZ276">
            <v>46106</v>
          </cell>
          <cell r="BA276">
            <v>46106</v>
          </cell>
          <cell r="BB276">
            <v>46387</v>
          </cell>
          <cell r="BL276" t="str">
            <v>2026753502000010E</v>
          </cell>
          <cell r="BM276">
            <v>78700000</v>
          </cell>
          <cell r="BN276" t="str">
            <v>STEPHANIE ANDREA RODRÍGUEZ VALENCIA</v>
          </cell>
          <cell r="BO276" t="str">
            <v xml:space="preserve">https://community.secop.gov.co/Public/Tendering/ContractNoticePhases/View?PPI=CO1.PPI.46511836&amp;isFromPublicArea=True&amp;isModal=False </v>
          </cell>
          <cell r="BP276" t="str">
            <v>VIGENTE</v>
          </cell>
          <cell r="BR276" t="str">
            <v xml:space="preserve">https://community.secop.gov.co/Public/Tendering/ContractDetailView/Index?UniqueIdentifier=CO1.PCCNTR.9412605 </v>
          </cell>
          <cell r="CN276">
            <v>78700000</v>
          </cell>
        </row>
        <row r="277">
          <cell r="A277" t="str">
            <v>DTPA-IP-23-2026</v>
          </cell>
          <cell r="B277" t="str">
            <v>2 NACION</v>
          </cell>
          <cell r="C277" t="str">
            <v>ACEPTACIÓN DE OFERTA NACIÓN 031 DE 2026</v>
          </cell>
          <cell r="D277" t="str">
            <v>INVERSIONES 10G S.A.S.</v>
          </cell>
          <cell r="E277">
            <v>46107</v>
          </cell>
          <cell r="F277" t="str">
            <v>DP05-3202032-1-023 Suministro de raciones de campaña y/o alimentos perecederos y no perecederos para el PNN Gorgona para fortalecer las acciones operativas de prevención, vigilancia y control en las áreas protegidas, en el marco de la conservación de la diversidad biológica de las áreas protegidas del SINAP Nacional.   Gracias y quedo atenta.</v>
          </cell>
          <cell r="G277" t="str">
            <v>N-A</v>
          </cell>
          <cell r="H277" t="str">
            <v>5 MÍNIMA CUANTÍA</v>
          </cell>
          <cell r="I277" t="str">
            <v>3 COMPRAVENTA y/o SUMINISTRO</v>
          </cell>
          <cell r="J277" t="str">
            <v>SUMINISTRO</v>
          </cell>
          <cell r="K277">
            <v>50201706</v>
          </cell>
          <cell r="L277">
            <v>626</v>
          </cell>
          <cell r="M277">
            <v>19726</v>
          </cell>
          <cell r="N277">
            <v>46108</v>
          </cell>
          <cell r="O277" t="str">
            <v>N-A</v>
          </cell>
          <cell r="P277">
            <v>20000000</v>
          </cell>
          <cell r="Q277" t="str">
            <v>VEINTE MILLONES</v>
          </cell>
          <cell r="R277" t="str">
            <v>2 PERSONA JURIDICA</v>
          </cell>
          <cell r="S277" t="str">
            <v>1 NIT</v>
          </cell>
          <cell r="V277">
            <v>902032776</v>
          </cell>
          <cell r="W277" t="str">
            <v>7 DV 6</v>
          </cell>
          <cell r="X277" t="str">
            <v>N-A</v>
          </cell>
          <cell r="Y277" t="str">
            <v>Meta</v>
          </cell>
          <cell r="Z277" t="str">
            <v>Mesetas</v>
          </cell>
          <cell r="AA277" t="str">
            <v>N-A</v>
          </cell>
          <cell r="AB277" t="str">
            <v>N-A</v>
          </cell>
          <cell r="AC277" t="str">
            <v>N-A</v>
          </cell>
          <cell r="AD277" t="str">
            <v>N-A</v>
          </cell>
          <cell r="AE277" t="str">
            <v>SI</v>
          </cell>
          <cell r="AF277" t="str">
            <v>1 PÓLIZA</v>
          </cell>
          <cell r="AG277" t="str">
            <v>12 SEGUROS DEL ESTADO</v>
          </cell>
          <cell r="AH277" t="str">
            <v>44 CUMPLIM+ CALIDAD_CORRECTO FUNCIONAM D LOS BIENES SUMIN</v>
          </cell>
          <cell r="AI277">
            <v>46107</v>
          </cell>
          <cell r="AJ277" t="str">
            <v>11-44-101280396</v>
          </cell>
          <cell r="AK277" t="str">
            <v>GLORIA TERESITA SERNA ALZATE</v>
          </cell>
          <cell r="AL277" t="str">
            <v>PNN GORGONA</v>
          </cell>
          <cell r="AM277" t="str">
            <v>2 SUPERVISOR</v>
          </cell>
          <cell r="AN277" t="str">
            <v>3 CÉDULA DE CIUDADANÍA</v>
          </cell>
          <cell r="AO277">
            <v>6499218</v>
          </cell>
          <cell r="AP277" t="str">
            <v>ANDRES MAURICIO ROJAS CAÑAS</v>
          </cell>
          <cell r="AQ277">
            <v>220</v>
          </cell>
          <cell r="AY277" t="str">
            <v>N-A</v>
          </cell>
          <cell r="AZ277">
            <v>46108</v>
          </cell>
          <cell r="BA277">
            <v>46108</v>
          </cell>
          <cell r="BB277">
            <v>46325</v>
          </cell>
          <cell r="BL277" t="str">
            <v>2026753501100003E</v>
          </cell>
          <cell r="BM277">
            <v>20000000</v>
          </cell>
          <cell r="BN277" t="str">
            <v>STEPHANIE ANDREA RODRÍGUEZ VALENCIA</v>
          </cell>
          <cell r="BO277" t="str">
            <v xml:space="preserve">https://community.secop.gov.co/Public/Tendering/ContractNoticePhases/View?PPI=CO1.PPI.46580384&amp;isFromPublicArea=True&amp;isModal=False </v>
          </cell>
          <cell r="BP277" t="str">
            <v>VIGENTE</v>
          </cell>
          <cell r="BR277" t="str">
            <v xml:space="preserve">https://community.secop.gov.co/Public/Tendering/ContractDetailView/Index?UniqueIdentifier=CO1.PCCNTR.9418441 </v>
          </cell>
          <cell r="CN277">
            <v>20000000</v>
          </cell>
        </row>
        <row r="278">
          <cell r="A278" t="str">
            <v>DTPA-IP-24-2026</v>
          </cell>
          <cell r="B278" t="str">
            <v>2 NACION</v>
          </cell>
          <cell r="C278" t="str">
            <v>ACEPTACIÓN DE OFERTA NACIÓN 030 DE 2026</v>
          </cell>
          <cell r="D278" t="str">
            <v xml:space="preserve">MAR 10 S.A.S
</v>
          </cell>
          <cell r="E278">
            <v>46107</v>
          </cell>
          <cell r="F278" t="str">
            <v>DP10-3202032-1-022Prestar servicios de mantenimiento preventivo y correctivo a todo costo para los equipos y medios de transporte del PNN Utría requeridos para el desarrollo de las actividades enmarcadas en la conservación de la diversidad biológica de las áreas protegidas del SINAP nacional</v>
          </cell>
          <cell r="G278" t="str">
            <v>N-A</v>
          </cell>
          <cell r="H278" t="str">
            <v>5 MÍNIMA CUANTÍA</v>
          </cell>
          <cell r="I278" t="str">
            <v>3 COMPRAVENTA y/o SUMINISTRO</v>
          </cell>
          <cell r="J278" t="str">
            <v>SERVICIOS</v>
          </cell>
          <cell r="K278">
            <v>78181901</v>
          </cell>
          <cell r="L278">
            <v>326</v>
          </cell>
          <cell r="M278">
            <v>19826</v>
          </cell>
          <cell r="N278">
            <v>46108</v>
          </cell>
          <cell r="O278" t="str">
            <v>N-A</v>
          </cell>
          <cell r="P278">
            <v>35000000</v>
          </cell>
          <cell r="Q278" t="str">
            <v>TREINTA Y CINCO MILLONES</v>
          </cell>
          <cell r="R278" t="str">
            <v>2 PERSONA JURIDICA</v>
          </cell>
          <cell r="S278" t="str">
            <v>1 NIT</v>
          </cell>
          <cell r="V278">
            <v>900284069</v>
          </cell>
          <cell r="W278" t="str">
            <v>1 DV 0</v>
          </cell>
          <cell r="X278" t="str">
            <v>N-A</v>
          </cell>
          <cell r="Y278" t="str">
            <v>Valle del Cauca</v>
          </cell>
          <cell r="Z278" t="str">
            <v>Candelaria</v>
          </cell>
          <cell r="AA278" t="str">
            <v>N-A</v>
          </cell>
          <cell r="AB278" t="str">
            <v>N-A</v>
          </cell>
          <cell r="AC278" t="str">
            <v>N-A</v>
          </cell>
          <cell r="AD278" t="str">
            <v>N-A</v>
          </cell>
          <cell r="AE278" t="str">
            <v>SI</v>
          </cell>
          <cell r="AF278" t="str">
            <v>1 PÓLIZA</v>
          </cell>
          <cell r="AG278" t="str">
            <v>8 MUNDIAL SEGUROS</v>
          </cell>
          <cell r="AH278" t="str">
            <v>46 CUMPLIM+ ESTABIL_CALIDAD D OBRA+ PAGO D SALARIOS_PRESTAC SOC LEGALES</v>
          </cell>
          <cell r="AI278">
            <v>46112</v>
          </cell>
          <cell r="AJ278">
            <v>100114266</v>
          </cell>
          <cell r="AK278" t="str">
            <v>GLORIA TERESITA SERNA ALZATE</v>
          </cell>
          <cell r="AL278" t="str">
            <v>PNN UTRÍA</v>
          </cell>
          <cell r="AM278" t="str">
            <v>2 SUPERVISOR</v>
          </cell>
          <cell r="AN278" t="str">
            <v>3 CÉDULA DE CIUDADANÍA</v>
          </cell>
          <cell r="AO278">
            <v>66848955</v>
          </cell>
          <cell r="AP278" t="str">
            <v>MARIA XIMENA ZORRILLA A.</v>
          </cell>
          <cell r="AQ278">
            <v>215</v>
          </cell>
          <cell r="AY278" t="str">
            <v>N-A</v>
          </cell>
          <cell r="AZ278">
            <v>46119</v>
          </cell>
          <cell r="BA278">
            <v>46119</v>
          </cell>
          <cell r="BB278">
            <v>46326</v>
          </cell>
          <cell r="BL278" t="str">
            <v>2026753500800001E</v>
          </cell>
          <cell r="BM278">
            <v>35000000</v>
          </cell>
          <cell r="BN278" t="str">
            <v>JULIANA ISABEL MONTES ROMERO</v>
          </cell>
          <cell r="BO278" t="str">
            <v xml:space="preserve">https://community.secop.gov.co/Public/Tendering/ContractNoticePhases/View?PPI=CO1.PPI.46603087&amp;isFromPublicArea=True&amp;isModal=False </v>
          </cell>
          <cell r="BP278" t="str">
            <v>VIGENTE</v>
          </cell>
          <cell r="BR278" t="str">
            <v xml:space="preserve">https://community.secop.gov.co/Public/Tendering/ContractDetailView/Index?UniqueIdentifier=CO1.PCCNTR.9418364 </v>
          </cell>
          <cell r="CN278">
            <v>35000000</v>
          </cell>
        </row>
        <row r="279">
          <cell r="A279" t="str">
            <v>DTPA-IP-25-2026</v>
          </cell>
          <cell r="B279" t="str">
            <v>1 FONAM</v>
          </cell>
          <cell r="C279" t="str">
            <v>ACEPTACIÓN DE OFERTA FONAM 035 DE 2026</v>
          </cell>
          <cell r="D279" t="str">
            <v>KTPL S.A.S</v>
          </cell>
          <cell r="E279">
            <v>46128</v>
          </cell>
          <cell r="F279" t="str">
            <v>DP08-3202032-1-022 Adquirir raciones de campaña y/o alimentos perecederos y no perecederos requeridos para el fortalecimiento operativo de las actividades misionales en el PNN Sanquianga, en el marco de la conservación de la diversidad biológica de las áreas protegidas del SINAP nacional</v>
          </cell>
          <cell r="G279" t="str">
            <v>N-A</v>
          </cell>
          <cell r="H279" t="str">
            <v>5 MÍNIMA CUANTÍA</v>
          </cell>
          <cell r="I279" t="str">
            <v>3 COMPRAVENTA y/o SUMINISTRO</v>
          </cell>
          <cell r="J279" t="str">
            <v>COMPRAVENTA</v>
          </cell>
          <cell r="K279">
            <v>50201706</v>
          </cell>
          <cell r="L279">
            <v>2326</v>
          </cell>
          <cell r="M279">
            <v>24426</v>
          </cell>
          <cell r="N279">
            <v>46132</v>
          </cell>
          <cell r="O279" t="str">
            <v>N-A</v>
          </cell>
          <cell r="P279">
            <v>8932945</v>
          </cell>
          <cell r="Q279" t="str">
            <v>OCHO MILLONES NOVECIENTOS TREINTA Y DOS MIL NOVECIENTOS CUARENTA Y CINCO</v>
          </cell>
          <cell r="R279" t="str">
            <v>2 PERSONA JURIDICA</v>
          </cell>
          <cell r="S279" t="str">
            <v>1 NIT</v>
          </cell>
          <cell r="V279">
            <v>900718390</v>
          </cell>
          <cell r="W279" t="str">
            <v>6 DV 5</v>
          </cell>
          <cell r="X279" t="str">
            <v>N-A</v>
          </cell>
          <cell r="Y279" t="str">
            <v>Valle del Cauca</v>
          </cell>
          <cell r="Z279" t="str">
            <v>Santiago de Cali</v>
          </cell>
          <cell r="AA279" t="str">
            <v>N-A</v>
          </cell>
          <cell r="AB279" t="str">
            <v>N-A</v>
          </cell>
          <cell r="AC279" t="str">
            <v>N-A</v>
          </cell>
          <cell r="AD279" t="str">
            <v>N-A</v>
          </cell>
          <cell r="AE279" t="str">
            <v>SI</v>
          </cell>
          <cell r="AF279" t="str">
            <v>1 PÓLIZA</v>
          </cell>
          <cell r="AG279" t="str">
            <v>12 SEGUROS DEL ESTADO</v>
          </cell>
          <cell r="AH279" t="str">
            <v>45 CUMPLIM+ CALIDAD DL SERVICIO</v>
          </cell>
          <cell r="AI279">
            <v>46129</v>
          </cell>
          <cell r="AJ279" t="str">
            <v>45-46-101037563</v>
          </cell>
          <cell r="AK279" t="str">
            <v>GLORIA TERESITA SERNA ALZATE</v>
          </cell>
          <cell r="AL279" t="str">
            <v>PNN SANQUIANGA</v>
          </cell>
          <cell r="AM279" t="str">
            <v>2 SUPERVISOR</v>
          </cell>
          <cell r="AN279" t="str">
            <v>3 CÉDULA DE CIUDADANÍA</v>
          </cell>
          <cell r="AO279">
            <v>16279020</v>
          </cell>
          <cell r="AP279" t="str">
            <v>GUSTAVO ADOLFO MAYOR A</v>
          </cell>
          <cell r="AQ279">
            <v>20</v>
          </cell>
          <cell r="AY279" t="str">
            <v>N-A</v>
          </cell>
          <cell r="AZ279">
            <v>46134</v>
          </cell>
          <cell r="BA279">
            <v>46134</v>
          </cell>
          <cell r="BB279">
            <v>46153</v>
          </cell>
          <cell r="BL279" t="str">
            <v>2026753501400006E</v>
          </cell>
          <cell r="BM279">
            <v>8932945</v>
          </cell>
          <cell r="BN279" t="str">
            <v>KHAREM CARABALI MARULANDA</v>
          </cell>
          <cell r="BP279" t="str">
            <v>VIGENTE</v>
          </cell>
          <cell r="BR279" t="str">
            <v xml:space="preserve">https://community.secop.gov.co/Public/Tendering/ContractDetailView/Index?UniqueIdentifier=CO1.PCCNTR.9454958 </v>
          </cell>
          <cell r="CN279">
            <v>8932945</v>
          </cell>
        </row>
        <row r="280">
          <cell r="A280" t="str">
            <v>DTPA-IP-26-2026</v>
          </cell>
          <cell r="B280" t="str">
            <v>2 NACION</v>
          </cell>
          <cell r="C280" t="str">
            <v>ACEPTACIÓN DE OFERTA NACIÓN 032 DE 2026</v>
          </cell>
          <cell r="D280" t="str">
            <v xml:space="preserve">ROMERO Y BURGOS &amp; CIA S.A.S
</v>
          </cell>
          <cell r="E280">
            <v>46113</v>
          </cell>
          <cell r="F280" t="str">
            <v>DP01-3202032-1-020 Contratar el suministro de combustible para el parque automotor del DNMI Cabo Manglares Bajo Mira y Frontera requerido para el desarrollo operativo de las actividades enmarcadas en la conservación de la diversidad biológica de las áreas protegidas del SINAP nacional</v>
          </cell>
          <cell r="G280" t="str">
            <v>N-A</v>
          </cell>
          <cell r="H280" t="str">
            <v>5 MÍNIMA CUANTÍA</v>
          </cell>
          <cell r="I280" t="str">
            <v>3 COMPRAVENTA y/o SUMINISTRO</v>
          </cell>
          <cell r="J280" t="str">
            <v>SUMINISTRO</v>
          </cell>
          <cell r="K280">
            <v>15101506</v>
          </cell>
          <cell r="L280">
            <v>726</v>
          </cell>
          <cell r="M280">
            <v>20726</v>
          </cell>
          <cell r="N280">
            <v>46121</v>
          </cell>
          <cell r="O280" t="str">
            <v>N-A</v>
          </cell>
          <cell r="P280">
            <v>35304000</v>
          </cell>
          <cell r="Q280" t="str">
            <v xml:space="preserve">TREINTA Y CINCO MILLONES TRESCIENTOS CUATRO MIL </v>
          </cell>
          <cell r="R280" t="str">
            <v>2 PERSONA JURIDICA</v>
          </cell>
          <cell r="S280" t="str">
            <v>1 NIT</v>
          </cell>
          <cell r="V280">
            <v>840000082</v>
          </cell>
          <cell r="W280" t="str">
            <v>2 DV 1</v>
          </cell>
          <cell r="X280" t="str">
            <v>N-A</v>
          </cell>
          <cell r="Y280" t="str">
            <v>Nariño</v>
          </cell>
          <cell r="Z280" t="str">
            <v>San Andrés de Tumaco</v>
          </cell>
          <cell r="AA280" t="str">
            <v>N-A</v>
          </cell>
          <cell r="AB280" t="str">
            <v>N-A</v>
          </cell>
          <cell r="AC280" t="str">
            <v>N-A</v>
          </cell>
          <cell r="AD280" t="str">
            <v>N-A</v>
          </cell>
          <cell r="AE280" t="str">
            <v>SI</v>
          </cell>
          <cell r="AF280" t="str">
            <v>1 PÓLIZA</v>
          </cell>
          <cell r="AG280" t="str">
            <v>12 SEGUROS DEL ESTADO</v>
          </cell>
          <cell r="AH280" t="str">
            <v>45 CUMPLIM+ CALIDAD DL SERVICIO</v>
          </cell>
          <cell r="AI280">
            <v>46118</v>
          </cell>
          <cell r="AJ280" t="str">
            <v>45-46-101037494</v>
          </cell>
          <cell r="AK280" t="str">
            <v>GLORIA TERESITA SERNA ALZATE</v>
          </cell>
          <cell r="AL280" t="str">
            <v>DNMI CABO MANGLARES</v>
          </cell>
          <cell r="AM280" t="str">
            <v>2 SUPERVISOR</v>
          </cell>
          <cell r="AN280" t="str">
            <v>3 CÉDULA DE CIUDADANÍA</v>
          </cell>
          <cell r="AO280">
            <v>1088973417</v>
          </cell>
          <cell r="AP280" t="str">
            <v>MIYER IVÁN CERÓN MUÑOZ</v>
          </cell>
          <cell r="AQ280">
            <v>273</v>
          </cell>
          <cell r="AY280" t="str">
            <v>N-A</v>
          </cell>
          <cell r="AZ280">
            <v>46121</v>
          </cell>
          <cell r="BA280">
            <v>46121</v>
          </cell>
          <cell r="BB280">
            <v>46386</v>
          </cell>
          <cell r="BL280" t="str">
            <v>2026753501100004E</v>
          </cell>
          <cell r="BM280">
            <v>35304000</v>
          </cell>
          <cell r="BN280" t="str">
            <v>KHAREM CARABALI MARULANDA</v>
          </cell>
          <cell r="BP280" t="str">
            <v>VIGENTE</v>
          </cell>
          <cell r="BR280" t="str">
            <v xml:space="preserve">https://community.secop.gov.co/Public/Tendering/ContractDetailView/Index?UniqueIdentifier=CO1.PCCNTR.9431457 </v>
          </cell>
          <cell r="CN280">
            <v>35304000</v>
          </cell>
        </row>
        <row r="281">
          <cell r="A281" t="str">
            <v>DTPA-IP-27-2026</v>
          </cell>
          <cell r="B281" t="str">
            <v>1 FONAM</v>
          </cell>
          <cell r="C281" t="str">
            <v>PROCESO DECLARADO DESIERTO - RESOLUCIÓN 009</v>
          </cell>
          <cell r="D281" t="str">
            <v>COMBUSTIBLE FARALLONES BUENAVENTURA</v>
          </cell>
          <cell r="F281" t="str">
            <v>Suministrar el combustible requerido para el desarrollo operativo y cumplimiento de sentencias judiciales del PNN Farallones de Cali - municipio Buenaventura, en el marco de la conservación de la diversidad biológica de las Áreas Protegidas del SINAP Nacional</v>
          </cell>
          <cell r="AO281" t="e">
            <v>#N/A</v>
          </cell>
          <cell r="BM281">
            <v>0</v>
          </cell>
          <cell r="BN281" t="str">
            <v>WENDY ISABEL DAVID</v>
          </cell>
          <cell r="CN281">
            <v>0</v>
          </cell>
        </row>
        <row r="282">
          <cell r="A282" t="str">
            <v>DTPA-IP-28-2026</v>
          </cell>
          <cell r="B282" t="str">
            <v>1 FONAM</v>
          </cell>
          <cell r="C282" t="str">
            <v>ACEPTACIÓN DE OFERTA FONAM 034 DE 2026</v>
          </cell>
          <cell r="D282" t="str">
            <v>CARGOLOGISTICA S.A.S.</v>
          </cell>
          <cell r="E282">
            <v>46126</v>
          </cell>
          <cell r="F282" t="str">
            <v>DP00-3202008-15-045 Contratar el servicio de transporte de carga terrestre en cumplimiento de las actividades misionales de la Dirección Territorial Pacífico en el marco de la conservación de la diversidad biológica de las áreas protegidas del SINAP nacional.</v>
          </cell>
          <cell r="G282" t="str">
            <v>N-A</v>
          </cell>
          <cell r="H282" t="str">
            <v>5 MÍNIMA CUANTÍA</v>
          </cell>
          <cell r="I282" t="str">
            <v>19 TRANSPORTE</v>
          </cell>
          <cell r="J282" t="str">
            <v>SERVICIOS</v>
          </cell>
          <cell r="K282">
            <v>78101800</v>
          </cell>
          <cell r="L282">
            <v>1426</v>
          </cell>
          <cell r="M282">
            <v>24526</v>
          </cell>
          <cell r="N282">
            <v>46132</v>
          </cell>
          <cell r="O282" t="str">
            <v>N-A</v>
          </cell>
          <cell r="P282">
            <v>40000000</v>
          </cell>
          <cell r="Q282" t="str">
            <v>CUARENTA MILLONES</v>
          </cell>
          <cell r="R282" t="str">
            <v>2 PERSONA JURIDICA</v>
          </cell>
          <cell r="S282" t="str">
            <v>1 NIT</v>
          </cell>
          <cell r="V282">
            <v>901072607</v>
          </cell>
          <cell r="W282" t="str">
            <v>8 DV 7</v>
          </cell>
          <cell r="X282" t="str">
            <v>N-A</v>
          </cell>
          <cell r="Y282" t="str">
            <v>Atlantico</v>
          </cell>
          <cell r="Z282" t="str">
            <v>Barranquilla</v>
          </cell>
          <cell r="AA282" t="str">
            <v>N-A</v>
          </cell>
          <cell r="AB282" t="str">
            <v>N-A</v>
          </cell>
          <cell r="AC282" t="str">
            <v>N-A</v>
          </cell>
          <cell r="AD282" t="str">
            <v>N-A</v>
          </cell>
          <cell r="AE282" t="str">
            <v>SI</v>
          </cell>
          <cell r="AF282" t="str">
            <v>1 PÓLIZA</v>
          </cell>
          <cell r="AG282" t="str">
            <v>14 ASEGURADORA SOLIDARIA</v>
          </cell>
          <cell r="AH282" t="str">
            <v>45 CUMPLIM+ CALIDAD DL SERVICIO</v>
          </cell>
          <cell r="AI282">
            <v>46128</v>
          </cell>
          <cell r="AJ282" t="str">
            <v>360 47 994000064776</v>
          </cell>
          <cell r="AK282" t="str">
            <v>GLORIA TERESITA SERNA ALZATE</v>
          </cell>
          <cell r="AL282" t="str">
            <v>DTPA</v>
          </cell>
          <cell r="AM282" t="str">
            <v>2 SUPERVISOR</v>
          </cell>
          <cell r="AN282" t="str">
            <v>3 CÉDULA DE CIUDADANÍA</v>
          </cell>
          <cell r="AO282">
            <v>66859604</v>
          </cell>
          <cell r="AP282" t="str">
            <v>MARGARITA EUGENIA VICTORIA ACOSTA</v>
          </cell>
          <cell r="AQ282">
            <v>231</v>
          </cell>
          <cell r="AY282" t="str">
            <v>N-A</v>
          </cell>
          <cell r="AZ282">
            <v>46132</v>
          </cell>
          <cell r="BA282">
            <v>46132</v>
          </cell>
          <cell r="BB282">
            <v>46361</v>
          </cell>
          <cell r="BC282">
            <v>47274</v>
          </cell>
          <cell r="BL282" t="str">
            <v>2026753502500002E</v>
          </cell>
          <cell r="BM282">
            <v>40000000</v>
          </cell>
          <cell r="BN282" t="str">
            <v>DIANA PATRICIA GUERRERO</v>
          </cell>
          <cell r="BP282" t="str">
            <v>VIGENTE</v>
          </cell>
          <cell r="BR282" t="str">
            <v xml:space="preserve">https://community.secop.gov.co/Public/Tendering/ContractDetailView/Index?UniqueIdentifier=CO1.PCCNTR.9450475 </v>
          </cell>
          <cell r="CN282">
            <v>40000000</v>
          </cell>
        </row>
        <row r="283">
          <cell r="A283" t="str">
            <v>DTPA-IP-29-2026</v>
          </cell>
          <cell r="B283" t="str">
            <v>1 FONAM</v>
          </cell>
          <cell r="C283" t="str">
            <v>PROCESO DECLARADO DESIERTO - RESOLUCIÓN 008</v>
          </cell>
          <cell r="D283" t="str">
            <v>EQUIPOS-KATÍOS-DIANA</v>
          </cell>
          <cell r="F283" t="str">
            <v>DP06-3202038-17-030 Adquisición de equipos, insumos y materiales destinados para el mejoramiento y adecuación de los procesos de restauración y producción de plántulas en el Parque Nacional Natural Los Katíos, en el marco de la conservación de la diversidad biológica de las Áreas Protegidas del SINAP.</v>
          </cell>
          <cell r="AO283" t="e">
            <v>#N/A</v>
          </cell>
          <cell r="BM283">
            <v>0</v>
          </cell>
          <cell r="BN283" t="str">
            <v>DIANA PATRICIA GUERRERO</v>
          </cell>
          <cell r="CN283">
            <v>0</v>
          </cell>
        </row>
        <row r="284">
          <cell r="A284" t="str">
            <v>DTPA-IP-30-2026</v>
          </cell>
          <cell r="B284" t="str">
            <v>2 NACION</v>
          </cell>
          <cell r="C284" t="str">
            <v>ACEPTACIÓN DE OFERTA NACIÓN 036 DE 2026</v>
          </cell>
          <cell r="D284" t="str">
            <v>GRUPO TNK S.A.S</v>
          </cell>
          <cell r="E284">
            <v>46134</v>
          </cell>
          <cell r="F284" t="str">
            <v>DP09-1104-08 Prestación de servicios para la  desinfección y lavado de tanques  y la fumigación de las instalaciones de la sede administrativa de PNNC de la Dirección Territorial Pacífico en Buenaventura.</v>
          </cell>
          <cell r="G284" t="str">
            <v>N-A</v>
          </cell>
          <cell r="H284" t="str">
            <v>5 MÍNIMA CUANTÍA</v>
          </cell>
          <cell r="I284" t="str">
            <v>20 OTROS</v>
          </cell>
          <cell r="J284" t="str">
            <v>SERVICIOS</v>
          </cell>
          <cell r="K284">
            <v>76101501</v>
          </cell>
          <cell r="L284">
            <v>5126</v>
          </cell>
          <cell r="M284">
            <v>22426</v>
          </cell>
          <cell r="N284">
            <v>46134</v>
          </cell>
          <cell r="O284" t="str">
            <v>N-A</v>
          </cell>
          <cell r="P284">
            <v>2900000</v>
          </cell>
          <cell r="Q284" t="str">
            <v>DOS MILLONES NOVECIENTOS MIL</v>
          </cell>
          <cell r="R284" t="str">
            <v>2 PERSONA JURIDICA</v>
          </cell>
          <cell r="S284" t="str">
            <v>1 NIT</v>
          </cell>
          <cell r="V284">
            <v>900617570</v>
          </cell>
          <cell r="W284" t="str">
            <v>1 DV 0</v>
          </cell>
          <cell r="X284" t="str">
            <v>N-A</v>
          </cell>
          <cell r="Y284" t="str">
            <v>Valle del Cauca</v>
          </cell>
          <cell r="Z284" t="str">
            <v>Palmira</v>
          </cell>
          <cell r="AA284" t="str">
            <v>N-A</v>
          </cell>
          <cell r="AB284" t="str">
            <v>N-A</v>
          </cell>
          <cell r="AC284" t="str">
            <v>N-A</v>
          </cell>
          <cell r="AD284" t="str">
            <v>N-A</v>
          </cell>
          <cell r="AE284" t="str">
            <v>SI</v>
          </cell>
          <cell r="AF284" t="str">
            <v>1 PÓLIZA</v>
          </cell>
          <cell r="AG284" t="str">
            <v>12 SEGUROS DEL ESTADO</v>
          </cell>
          <cell r="AH284" t="str">
            <v>46 CUMPLIM+ ESTABIL_CALIDAD D OBRA+ PAGO D SALARIOS_PRESTAC SOC LEGALES</v>
          </cell>
          <cell r="AI284">
            <v>46134</v>
          </cell>
          <cell r="AJ284" t="str">
            <v>11-44-101281665</v>
          </cell>
          <cell r="AK284" t="str">
            <v>GLORIA TERESITA SERNA ALZATE</v>
          </cell>
          <cell r="AL284" t="str">
            <v>DTPA</v>
          </cell>
          <cell r="AM284" t="str">
            <v>2 SUPERVISOR</v>
          </cell>
          <cell r="AN284" t="str">
            <v>3 CÉDULA DE CIUDADANÍA</v>
          </cell>
          <cell r="AO284">
            <v>7178273</v>
          </cell>
          <cell r="AP284" t="str">
            <v>CARLOS ANDRÉS GÚZMAN AVILA</v>
          </cell>
          <cell r="AQ284">
            <v>30</v>
          </cell>
          <cell r="AY284" t="str">
            <v>N-A</v>
          </cell>
          <cell r="AZ284">
            <v>46136</v>
          </cell>
          <cell r="BA284">
            <v>46139</v>
          </cell>
          <cell r="BB284">
            <v>46169</v>
          </cell>
          <cell r="BC284">
            <v>47080</v>
          </cell>
          <cell r="BL284" t="str">
            <v>2026753502400004E</v>
          </cell>
          <cell r="BM284">
            <v>2900000</v>
          </cell>
          <cell r="BN284" t="str">
            <v>JULIANA ISABEL MONTES ROMERO</v>
          </cell>
          <cell r="BP284" t="str">
            <v>VIGENTE</v>
          </cell>
          <cell r="BR284" t="str">
            <v xml:space="preserve">https://community.secop.gov.co/Public/Tendering/ContractDetailView/Index?UniqueIdentifier=CO1.PCCNTR.9466674 </v>
          </cell>
          <cell r="CN284">
            <v>2900000</v>
          </cell>
        </row>
        <row r="285">
          <cell r="A285" t="str">
            <v>DTPA-IP-31-2026</v>
          </cell>
          <cell r="B285" t="str">
            <v>2 NACION</v>
          </cell>
          <cell r="C285" t="str">
            <v>ACEPTACIÓN DE OFERTA NACIÓN 037 DE 2026</v>
          </cell>
          <cell r="D285" t="str">
            <v>COMERCIO INTEGRAL &amp; SERVICIOS S.A.S</v>
          </cell>
          <cell r="E285">
            <v>46134</v>
          </cell>
          <cell r="F285" t="str">
            <v>DP10-3202008-15-038 Suministro de gas propano para el PNN Utría requerido para fortalecer los procesos administrativos y misionales del área protegida, en el marco de la conservación de la diversidad biológica de las áreas protegidas del SINAP nacional.</v>
          </cell>
          <cell r="G285" t="str">
            <v>N-A</v>
          </cell>
          <cell r="H285" t="str">
            <v>5 MÍNIMA CUANTÍA</v>
          </cell>
          <cell r="I285" t="str">
            <v>3 COMPRAVENTA y/o SUMINISTRO</v>
          </cell>
          <cell r="J285" t="str">
            <v>SUMINISTRO</v>
          </cell>
          <cell r="K285">
            <v>15111501</v>
          </cell>
          <cell r="L285">
            <v>326</v>
          </cell>
          <cell r="M285">
            <v>22526</v>
          </cell>
          <cell r="N285">
            <v>46135</v>
          </cell>
          <cell r="O285" t="str">
            <v>N-A</v>
          </cell>
          <cell r="P285">
            <v>3000000</v>
          </cell>
          <cell r="Q285" t="str">
            <v>TRES MILLONES DE PESOS</v>
          </cell>
          <cell r="R285" t="str">
            <v>2 PERSONA JURIDICA</v>
          </cell>
          <cell r="S285" t="str">
            <v>1 NIT</v>
          </cell>
          <cell r="V285">
            <v>901395454</v>
          </cell>
          <cell r="W285" t="str">
            <v>4 DV 3</v>
          </cell>
          <cell r="X285" t="str">
            <v>N-A</v>
          </cell>
          <cell r="Y285" t="str">
            <v>Cundinamarca</v>
          </cell>
          <cell r="Z285" t="str">
            <v>Soacha</v>
          </cell>
          <cell r="AA285" t="str">
            <v>N-A</v>
          </cell>
          <cell r="AB285" t="str">
            <v>N-A</v>
          </cell>
          <cell r="AC285" t="str">
            <v>N-A</v>
          </cell>
          <cell r="AD285" t="str">
            <v>N-A</v>
          </cell>
          <cell r="AE285" t="str">
            <v>SI</v>
          </cell>
          <cell r="AF285" t="str">
            <v>1 PÓLIZA</v>
          </cell>
          <cell r="AG285" t="str">
            <v>12 SEGUROS DEL ESTADO</v>
          </cell>
          <cell r="AH285" t="str">
            <v>46 CUMPLIM+ ESTABIL_CALIDAD D OBRA+ PAGO D SALARIOS_PRESTAC SOC LEGALES</v>
          </cell>
          <cell r="AI285">
            <v>46135</v>
          </cell>
          <cell r="AJ285" t="str">
            <v>11-46-101109948</v>
          </cell>
          <cell r="AK285" t="str">
            <v>GLORIA TERESITA SERNA ALZATE</v>
          </cell>
          <cell r="AL285" t="str">
            <v>PNN UTRÍA</v>
          </cell>
          <cell r="AM285" t="str">
            <v>2 SUPERVISOR</v>
          </cell>
          <cell r="AN285" t="str">
            <v>3 CÉDULA DE CIUDADANÍA</v>
          </cell>
          <cell r="AO285">
            <v>66848955</v>
          </cell>
          <cell r="AP285" t="str">
            <v>MARIA XIMENA ZORRILLA A.</v>
          </cell>
          <cell r="AQ285">
            <v>182</v>
          </cell>
          <cell r="AY285" t="str">
            <v>N-A</v>
          </cell>
          <cell r="AZ285">
            <v>46136</v>
          </cell>
          <cell r="BA285">
            <v>46136</v>
          </cell>
          <cell r="BB285">
            <v>46307</v>
          </cell>
          <cell r="BC285" t="str">
            <v>2029//11/06</v>
          </cell>
          <cell r="BL285" t="str">
            <v>2026753501100005E</v>
          </cell>
          <cell r="BM285">
            <v>3000000</v>
          </cell>
          <cell r="BN285" t="str">
            <v>JULIANA ISABEL MONTES ROMERO</v>
          </cell>
          <cell r="BP285" t="str">
            <v>VIGENTE</v>
          </cell>
          <cell r="BR285" t="str">
            <v xml:space="preserve">https://community.secop.gov.co/Public/Tendering/ContractDetailView/Index?UniqueIdentifier=CO1.PCCNTR.9468727 </v>
          </cell>
          <cell r="CN285">
            <v>3000000</v>
          </cell>
        </row>
        <row r="286">
          <cell r="A286" t="str">
            <v>DTPA-IP-32-2026</v>
          </cell>
          <cell r="B286" t="str">
            <v>1 FONAM</v>
          </cell>
          <cell r="C286" t="str">
            <v>PROCESO DECLARADO DESIERTO - RESOLUCIÓN 012</v>
          </cell>
          <cell r="D286" t="str">
            <v>MANTENIMIENTO-EMBARCACIONES-SANQUIANGA-KHAREM</v>
          </cell>
          <cell r="F286" t="str">
            <v xml:space="preserve">DP08-3202032-1-021 Prestar servicios de mantenimiento preventivo y correctivo a todo costo a los medios de transporte del PNN Sanquianga implementados en el desarrollo de las actividades enmarcadas en la conservación de la diversidad biológica de las áreas protegidas del SINAP nacional </v>
          </cell>
          <cell r="AO286" t="e">
            <v>#N/A</v>
          </cell>
          <cell r="BM286">
            <v>0</v>
          </cell>
          <cell r="BN286" t="str">
            <v>KHAREM CARABALI MARULANDA</v>
          </cell>
          <cell r="CN286">
            <v>0</v>
          </cell>
        </row>
        <row r="287">
          <cell r="A287" t="str">
            <v>DTPA-IP-33-2026</v>
          </cell>
          <cell r="B287" t="str">
            <v>1 FONAM</v>
          </cell>
          <cell r="C287" t="str">
            <v>ACEPTACIÓN DE OFERTA FONAM 038 DE 2026</v>
          </cell>
          <cell r="D287" t="str">
            <v xml:space="preserve">UNITRÓNICA S.A.S BIC
</v>
          </cell>
          <cell r="E287">
            <v>46146</v>
          </cell>
          <cell r="F287" t="str">
            <v>DP00-3202008-15-038 Prestar servicios de mantenimiento preventivo y correctivo a todo costo de los equipos de cómputo y equipos tecnológicos implementados en las acciones de administración y manejo en las áreas protegidas y la Dirección Territorial Pacífico, en el marco de la conservación de la diversidad biológica de las áreas protegidas del SINAP nacional</v>
          </cell>
          <cell r="G287" t="str">
            <v>N-A</v>
          </cell>
          <cell r="H287" t="str">
            <v>5 MÍNIMA CUANTÍA</v>
          </cell>
          <cell r="I287" t="str">
            <v>11 MANTENIMIENTO y/o REPARACIÓN</v>
          </cell>
          <cell r="J287" t="str">
            <v>SERVICIOS</v>
          </cell>
          <cell r="K287">
            <v>81112200</v>
          </cell>
          <cell r="L287">
            <v>1426</v>
          </cell>
          <cell r="M287">
            <v>27426</v>
          </cell>
          <cell r="N287">
            <v>46146</v>
          </cell>
          <cell r="O287" t="str">
            <v>N-A</v>
          </cell>
          <cell r="P287">
            <v>20000000</v>
          </cell>
          <cell r="Q287" t="str">
            <v>VEINTE MILLONES DE PESOS</v>
          </cell>
          <cell r="R287" t="str">
            <v>2 PERSONA JURIDICA</v>
          </cell>
          <cell r="S287" t="str">
            <v>1 NIT</v>
          </cell>
          <cell r="V287">
            <v>805022409</v>
          </cell>
          <cell r="W287" t="str">
            <v>4 DV 3</v>
          </cell>
          <cell r="X287" t="str">
            <v>N-A</v>
          </cell>
          <cell r="Y287" t="str">
            <v>Valle del Cauca</v>
          </cell>
          <cell r="Z287" t="str">
            <v>Santiago de Cali</v>
          </cell>
          <cell r="AA287" t="str">
            <v>N-A</v>
          </cell>
          <cell r="AB287" t="str">
            <v>N-A</v>
          </cell>
          <cell r="AC287" t="str">
            <v>N-A</v>
          </cell>
          <cell r="AD287" t="str">
            <v>N-A</v>
          </cell>
          <cell r="AE287" t="str">
            <v>SI</v>
          </cell>
          <cell r="AF287" t="str">
            <v>1 PÓLIZA</v>
          </cell>
          <cell r="AG287" t="str">
            <v>12 SEGUROS DEL ESTADO</v>
          </cell>
          <cell r="AH287" t="str">
            <v>46 CUMPLIM+ ESTABIL_CALIDAD D OBRA+ PAGO D SALARIOS_PRESTAC SOC LEGALES</v>
          </cell>
          <cell r="AI287">
            <v>46142</v>
          </cell>
          <cell r="AJ287" t="str">
            <v>45-44-101174858</v>
          </cell>
          <cell r="AK287" t="str">
            <v>GLORIA TERESITA SERNA ALZATE</v>
          </cell>
          <cell r="AL287" t="str">
            <v>DTPA</v>
          </cell>
          <cell r="AM287" t="str">
            <v>2 SUPERVISOR</v>
          </cell>
          <cell r="AN287" t="str">
            <v>3 CÉDULA DE CIUDADANÍA</v>
          </cell>
          <cell r="AO287">
            <v>29671794</v>
          </cell>
          <cell r="AP287" t="str">
            <v>VICTORIA EUGENIA CAMILO</v>
          </cell>
          <cell r="AQ287">
            <v>217</v>
          </cell>
          <cell r="AY287" t="str">
            <v>N-A</v>
          </cell>
          <cell r="AZ287">
            <v>46147</v>
          </cell>
          <cell r="BA287">
            <v>46147</v>
          </cell>
          <cell r="BB287">
            <v>46361</v>
          </cell>
          <cell r="BC287">
            <v>47299</v>
          </cell>
          <cell r="BL287" t="str">
            <v>2026753501700003E</v>
          </cell>
          <cell r="BM287">
            <v>20000000</v>
          </cell>
          <cell r="BN287" t="str">
            <v>DIANA PATRICIA GUERRERO</v>
          </cell>
          <cell r="BP287" t="str">
            <v>VIGENTE</v>
          </cell>
          <cell r="BR287" t="str">
            <v xml:space="preserve">https://community.secop.gov.co/Public/Tendering/ContractDetailView/Index?UniqueIdentifier=CO1.PCCNTR.9481180 </v>
          </cell>
          <cell r="CN287">
            <v>20000000</v>
          </cell>
        </row>
        <row r="288">
          <cell r="A288" t="str">
            <v>DTPA-IP-34-2026</v>
          </cell>
          <cell r="B288" t="str">
            <v>1 FONAM</v>
          </cell>
          <cell r="C288" t="str">
            <v>ACEPTACIÓN DE OFERTA FONAM 039 DE 2026</v>
          </cell>
          <cell r="D288" t="str">
            <v>LILLY HAIDY BALAGUERA RODRIGUEZ</v>
          </cell>
          <cell r="E288">
            <v>46146</v>
          </cell>
          <cell r="F288" t="str">
            <v>DP09-3202008-10-034 Prestar servicios logísticos para realizar actividades en el desarrollo de las líneas estratégicas de educación ambiental y estrategias especiales de manejo en el PNN Uramba Bahía Málaga en el marco de la conservación de la diversidad de las áreas protegidas del SINAP nacional.</v>
          </cell>
          <cell r="G288" t="str">
            <v>N-A</v>
          </cell>
          <cell r="H288" t="str">
            <v>5 MÍNIMA CUANTÍA</v>
          </cell>
          <cell r="I288" t="str">
            <v>20 OTROS</v>
          </cell>
          <cell r="J288" t="str">
            <v>SERVICIOS</v>
          </cell>
          <cell r="K288" t="str">
            <v>80141607-90101603</v>
          </cell>
          <cell r="L288">
            <v>826</v>
          </cell>
          <cell r="M288">
            <v>27526</v>
          </cell>
          <cell r="N288">
            <v>46146</v>
          </cell>
          <cell r="O288" t="str">
            <v>N-A</v>
          </cell>
          <cell r="P288">
            <v>20000000</v>
          </cell>
          <cell r="Q288" t="str">
            <v>VEINTE MILLONES DE PESOS</v>
          </cell>
          <cell r="R288" t="str">
            <v>1 PERSONA NATURAL</v>
          </cell>
          <cell r="S288" t="str">
            <v>3 CÉDULA DE CIUDADANÍA</v>
          </cell>
          <cell r="T288">
            <v>52822142</v>
          </cell>
          <cell r="U288">
            <v>4</v>
          </cell>
          <cell r="X288" t="str">
            <v>FEMENINO</v>
          </cell>
          <cell r="Y288" t="str">
            <v>Bogotá</v>
          </cell>
          <cell r="Z288" t="str">
            <v>Bogotá</v>
          </cell>
          <cell r="AA288" t="str">
            <v>LILLY</v>
          </cell>
          <cell r="AB288" t="str">
            <v>HAIDY</v>
          </cell>
          <cell r="AC288" t="str">
            <v>BALAGUERA</v>
          </cell>
          <cell r="AD288" t="str">
            <v>RODRIGUEZ</v>
          </cell>
          <cell r="AE288" t="str">
            <v>SI</v>
          </cell>
          <cell r="AF288" t="str">
            <v>1 PÓLIZA</v>
          </cell>
          <cell r="AG288" t="str">
            <v>8 MUNDIAL SEGUROS</v>
          </cell>
          <cell r="AH288" t="str">
            <v>45 CUMPLIM+ CALIDAD DL SERVICIO</v>
          </cell>
          <cell r="AI288">
            <v>46146</v>
          </cell>
          <cell r="AJ288">
            <v>100445558</v>
          </cell>
          <cell r="AK288" t="str">
            <v>GLORIA TERESITA SERNA ALZATE</v>
          </cell>
          <cell r="AL288" t="str">
            <v>PNN URAMBA BAHÍA MÁLAGA</v>
          </cell>
          <cell r="AM288" t="str">
            <v>2 SUPERVISOR</v>
          </cell>
          <cell r="AN288" t="str">
            <v>3 CÉDULA DE CIUDADANÍA</v>
          </cell>
          <cell r="AO288">
            <v>24344682</v>
          </cell>
          <cell r="AP288" t="str">
            <v>DIANA CAROLINA GOMEZ</v>
          </cell>
          <cell r="AQ288">
            <v>220</v>
          </cell>
          <cell r="AY288" t="str">
            <v>N-A</v>
          </cell>
          <cell r="AZ288">
            <v>46146</v>
          </cell>
          <cell r="BA288">
            <v>46146</v>
          </cell>
          <cell r="BB288">
            <v>46366</v>
          </cell>
          <cell r="BC288">
            <v>47397</v>
          </cell>
          <cell r="BL288" t="str">
            <v>2026753502500003E</v>
          </cell>
          <cell r="BM288">
            <v>20000000</v>
          </cell>
          <cell r="BN288" t="str">
            <v>DIANA PATRICIA GUERRERO</v>
          </cell>
          <cell r="BP288" t="str">
            <v>VIGENTE</v>
          </cell>
          <cell r="BR288" t="str">
            <v xml:space="preserve">https://community.secop.gov.co/Public/Tendering/ContractDetailView/Index?UniqueIdentifier=CO1.PCCNTR.9484299 </v>
          </cell>
          <cell r="CN288">
            <v>20000000</v>
          </cell>
        </row>
        <row r="289">
          <cell r="A289" t="str">
            <v>DTPA-IP-35-2026</v>
          </cell>
          <cell r="B289" t="str">
            <v>1 FONAM</v>
          </cell>
          <cell r="C289" t="str">
            <v>ACEPTACIÓN DE OFERTA FONAM 041 DE 2026</v>
          </cell>
          <cell r="D289" t="str">
            <v>INGENIERIA ESPECIALIZADA EN MOTORES S.A.S</v>
          </cell>
          <cell r="E289">
            <v>46149</v>
          </cell>
          <cell r="F289" t="str">
            <v>DP00-3202008-15-041 Prestar servicios de mantenimiento preventivo y correctivo a todo costo para los medios de transporte de la Dirección Territorial Pacifico en el marco de la conservación de la diversidad biológica de las áreas protegidas del SINAP nacional</v>
          </cell>
          <cell r="G289" t="str">
            <v>N-A</v>
          </cell>
          <cell r="H289" t="str">
            <v>5 MÍNIMA CUANTÍA</v>
          </cell>
          <cell r="I289" t="str">
            <v>11 MANTENIMIENTO y/o REPARACIÓN</v>
          </cell>
          <cell r="J289" t="str">
            <v>SERVICIOS</v>
          </cell>
          <cell r="K289">
            <v>78181502</v>
          </cell>
          <cell r="L289">
            <v>1426</v>
          </cell>
          <cell r="M289">
            <v>28726</v>
          </cell>
          <cell r="N289">
            <v>46153</v>
          </cell>
          <cell r="O289" t="str">
            <v>N-A</v>
          </cell>
          <cell r="P289">
            <v>30000000</v>
          </cell>
          <cell r="Q289" t="str">
            <v>TREINTA MILLONES DE PESOS</v>
          </cell>
          <cell r="R289" t="str">
            <v>2 PERSONA JURIDICA</v>
          </cell>
          <cell r="S289" t="str">
            <v>1 NIT</v>
          </cell>
          <cell r="V289">
            <v>900350776</v>
          </cell>
          <cell r="W289" t="str">
            <v>3 DV 2</v>
          </cell>
          <cell r="X289" t="str">
            <v>N-A</v>
          </cell>
          <cell r="Y289" t="str">
            <v>Valle del Cauca</v>
          </cell>
          <cell r="Z289" t="str">
            <v>Santiago de Cali</v>
          </cell>
          <cell r="AA289" t="str">
            <v>N-A</v>
          </cell>
          <cell r="AB289" t="str">
            <v>N-A</v>
          </cell>
          <cell r="AC289" t="str">
            <v>N-A</v>
          </cell>
          <cell r="AD289" t="str">
            <v>N-A</v>
          </cell>
          <cell r="AE289" t="str">
            <v>SI</v>
          </cell>
          <cell r="AF289" t="str">
            <v>1 PÓLIZA</v>
          </cell>
          <cell r="AG289" t="str">
            <v>12 SEGUROS DEL ESTADO</v>
          </cell>
          <cell r="AH289" t="str">
            <v>45 CUMPLIM+ CALIDAD DL SERVICIO</v>
          </cell>
          <cell r="AI289">
            <v>46150</v>
          </cell>
          <cell r="AJ289" t="str">
            <v>45-44-101175005</v>
          </cell>
          <cell r="AK289" t="str">
            <v>GLORIA TERESITA SERNA ALZATE</v>
          </cell>
          <cell r="AL289" t="str">
            <v>DTPA</v>
          </cell>
          <cell r="AM289" t="str">
            <v>2 SUPERVISOR</v>
          </cell>
          <cell r="AN289" t="str">
            <v>3 CÉDULA DE CIUDADANÍA</v>
          </cell>
          <cell r="AO289">
            <v>1114891555</v>
          </cell>
          <cell r="AP289" t="str">
            <v>CLAUDIA GIOVANNA MUNOZ DUQUE</v>
          </cell>
          <cell r="AQ289">
            <v>233</v>
          </cell>
          <cell r="AY289" t="str">
            <v>N-A</v>
          </cell>
          <cell r="AZ289">
            <v>46154</v>
          </cell>
          <cell r="BA289">
            <v>46154</v>
          </cell>
          <cell r="BB289">
            <v>46387</v>
          </cell>
          <cell r="BC289">
            <v>47299</v>
          </cell>
          <cell r="BL289" t="str">
            <v>2026753501700004E</v>
          </cell>
          <cell r="BM289">
            <v>30000000</v>
          </cell>
          <cell r="BN289" t="str">
            <v>DIANA PATRICIA GUERRERO</v>
          </cell>
          <cell r="BP289" t="str">
            <v>VIGENTE</v>
          </cell>
          <cell r="BR289" t="str">
            <v xml:space="preserve">https://community.secop.gov.co/Public/Tendering/ContractDetailView/Index?UniqueIdentifier=CO1.PCCNTR.9498349 </v>
          </cell>
          <cell r="CN289">
            <v>30000000</v>
          </cell>
        </row>
        <row r="290">
          <cell r="A290" t="str">
            <v>DTPA-IP-36-2026</v>
          </cell>
          <cell r="B290" t="str">
            <v>1 FONAM</v>
          </cell>
          <cell r="C290" t="str">
            <v>ACEPTACIÓN DE OFERTA FONAM 040 DE 2026</v>
          </cell>
          <cell r="D290" t="str">
            <v>ERNESTO ANGEL GARCES RIASCOS</v>
          </cell>
          <cell r="E290">
            <v>46149</v>
          </cell>
          <cell r="F290" t="str">
            <v>DP05-3202032-1-028 Prestar objeto servicios de mantenimiento preventivo y correctivo a todo costo a los medios de transporte del PNN Gorgona implementados en el desarrollo de las actividades enmarcadas en la conservación de la diversidad biológica de las áreas protegidas del SINAP Nacional.</v>
          </cell>
          <cell r="G290" t="str">
            <v>N-A</v>
          </cell>
          <cell r="H290" t="str">
            <v>5 MÍNIMA CUANTÍA</v>
          </cell>
          <cell r="I290" t="str">
            <v>11 MANTENIMIENTO y/o REPARACIÓN</v>
          </cell>
          <cell r="J290" t="str">
            <v>SERVICIOS</v>
          </cell>
          <cell r="K290">
            <v>78181900</v>
          </cell>
          <cell r="L290">
            <v>1826</v>
          </cell>
          <cell r="M290">
            <v>28826</v>
          </cell>
          <cell r="N290">
            <v>46153</v>
          </cell>
          <cell r="O290" t="str">
            <v>N-A</v>
          </cell>
          <cell r="P290">
            <v>60000000</v>
          </cell>
          <cell r="Q290" t="str">
            <v>SESENTA MILLONES DE PESOS</v>
          </cell>
          <cell r="R290" t="str">
            <v>1 PERSONA NATURAL</v>
          </cell>
          <cell r="S290" t="str">
            <v>3 CÉDULA DE CIUDADANÍA</v>
          </cell>
          <cell r="T290">
            <v>4679583</v>
          </cell>
          <cell r="U290">
            <v>1</v>
          </cell>
          <cell r="X290" t="str">
            <v>MASCULINO</v>
          </cell>
          <cell r="Y290" t="str">
            <v>Cauca</v>
          </cell>
          <cell r="Z290" t="str">
            <v>Guapi</v>
          </cell>
          <cell r="AA290" t="str">
            <v>ERNESTO</v>
          </cell>
          <cell r="AB290" t="str">
            <v>ANGEL</v>
          </cell>
          <cell r="AC290" t="str">
            <v>GARCES</v>
          </cell>
          <cell r="AD290" t="str">
            <v>RIASCOS</v>
          </cell>
          <cell r="AE290" t="str">
            <v>SI</v>
          </cell>
          <cell r="AF290" t="str">
            <v>1 PÓLIZA</v>
          </cell>
          <cell r="AG290" t="str">
            <v>12 SEGUROS DEL ESTADO</v>
          </cell>
          <cell r="AH290" t="str">
            <v>46 CUMPLIM+ ESTABIL_CALIDAD D OBRA+ PAGO D SALARIOS_PRESTAC SOC LEGALES</v>
          </cell>
          <cell r="AI290">
            <v>46149</v>
          </cell>
          <cell r="AJ290" t="str">
            <v>45-46-101037659</v>
          </cell>
          <cell r="AK290" t="str">
            <v>GLORIA TERESITA SERNA ALZATE</v>
          </cell>
          <cell r="AL290" t="str">
            <v>PNN GORGONA</v>
          </cell>
          <cell r="AM290" t="str">
            <v>2 SUPERVISOR</v>
          </cell>
          <cell r="AN290" t="str">
            <v>3 CÉDULA DE CIUDADANÍA</v>
          </cell>
          <cell r="AO290">
            <v>6499218</v>
          </cell>
          <cell r="AP290" t="str">
            <v>ANDRES MAURICIO ROJAS CAÑAS</v>
          </cell>
          <cell r="AQ290">
            <v>210</v>
          </cell>
          <cell r="AY290" t="str">
            <v>N-A</v>
          </cell>
          <cell r="AZ290">
            <v>46157</v>
          </cell>
          <cell r="BA290">
            <v>46153</v>
          </cell>
          <cell r="BB290">
            <v>46366</v>
          </cell>
          <cell r="BL290" t="str">
            <v>2026753501700005E</v>
          </cell>
          <cell r="BM290">
            <v>60000000</v>
          </cell>
          <cell r="BN290" t="str">
            <v>STEPHANIE ANDREA RODRÍGUEZ VALENCIA</v>
          </cell>
          <cell r="BP290" t="str">
            <v>VIGENTE</v>
          </cell>
          <cell r="BR290" t="str">
            <v xml:space="preserve">https://community.secop.gov.co/Public/Tendering/ContractDetailView/Index?UniqueIdentifier=CO1.PCCNTR.9499650 </v>
          </cell>
          <cell r="CN290">
            <v>60000000</v>
          </cell>
        </row>
        <row r="291">
          <cell r="A291" t="str">
            <v>DTPA-IP-37-2026</v>
          </cell>
          <cell r="B291" t="str">
            <v>1 FONAM</v>
          </cell>
          <cell r="C291" t="str">
            <v>ACEPTACIÓN DE OFERTA FONAM 042 DE 2026</v>
          </cell>
          <cell r="D291" t="str">
            <v>KTPL S.A.S</v>
          </cell>
          <cell r="E291">
            <v>46156</v>
          </cell>
          <cell r="F291" t="str">
            <v>DP05-3202056-5-030 Compra de instrumentos musicales para el PNN Gorgona necesarios para fortalecer los procesos de comunicación, educación ambiental con actores priorizados y vinculados a la gestión territorial de las áreas protegidas, en el marco de la conservación de la diversidad biológica de las áreas protegidas del SINAP nacional.</v>
          </cell>
          <cell r="G291" t="str">
            <v>N-A</v>
          </cell>
          <cell r="H291" t="str">
            <v>5 MÍNIMA CUANTÍA</v>
          </cell>
          <cell r="I291" t="str">
            <v>3 COMPRAVENTA y/o SUMINISTRO</v>
          </cell>
          <cell r="J291" t="str">
            <v>COMPRAVENTA</v>
          </cell>
          <cell r="K291">
            <v>60131448</v>
          </cell>
          <cell r="L291">
            <v>1826</v>
          </cell>
          <cell r="M291">
            <v>30426</v>
          </cell>
          <cell r="N291">
            <v>46161</v>
          </cell>
          <cell r="O291" t="str">
            <v>N-A</v>
          </cell>
          <cell r="P291">
            <v>9370000</v>
          </cell>
          <cell r="R291" t="str">
            <v>2 PERSONA JURIDICA</v>
          </cell>
          <cell r="S291" t="str">
            <v>3 CÉDULA DE CIUDADANÍA</v>
          </cell>
          <cell r="V291">
            <v>900718390</v>
          </cell>
          <cell r="W291" t="str">
            <v>6 DV 5</v>
          </cell>
          <cell r="X291" t="str">
            <v>N-A</v>
          </cell>
          <cell r="Y291" t="str">
            <v>Valle del Cauca</v>
          </cell>
          <cell r="Z291" t="str">
            <v>Santiago de Cali</v>
          </cell>
          <cell r="AA291" t="str">
            <v>N-A</v>
          </cell>
          <cell r="AB291" t="str">
            <v>N-A</v>
          </cell>
          <cell r="AC291" t="str">
            <v>N-A</v>
          </cell>
          <cell r="AD291" t="str">
            <v>N-A</v>
          </cell>
          <cell r="AE291" t="str">
            <v>SI</v>
          </cell>
          <cell r="AF291" t="str">
            <v>1 PÓLIZA</v>
          </cell>
          <cell r="AG291" t="str">
            <v>12 SEGUROS DEL ESTADO</v>
          </cell>
          <cell r="AH291" t="str">
            <v>45 CUMPLIM+ CALIDAD DL SERVICIO</v>
          </cell>
          <cell r="AI291">
            <v>46156</v>
          </cell>
          <cell r="AJ291" t="str">
            <v>45-46-101037684</v>
          </cell>
          <cell r="AK291" t="str">
            <v>GLORIA TERESITA SERNA ALZATE</v>
          </cell>
          <cell r="AL291" t="str">
            <v>PNN GORGONA</v>
          </cell>
          <cell r="AM291" t="str">
            <v>2 SUPERVISOR</v>
          </cell>
          <cell r="AN291" t="str">
            <v>3 CÉDULA DE CIUDADANÍA</v>
          </cell>
          <cell r="AO291">
            <v>6499218</v>
          </cell>
          <cell r="AP291" t="str">
            <v>ANDRES MAURICIO ROJAS CAÑAS</v>
          </cell>
          <cell r="AQ291">
            <v>45</v>
          </cell>
          <cell r="AY291" t="str">
            <v>N-A</v>
          </cell>
          <cell r="AZ291">
            <v>46161</v>
          </cell>
          <cell r="BA291">
            <v>46161</v>
          </cell>
          <cell r="BB291">
            <v>46203</v>
          </cell>
          <cell r="BL291" t="str">
            <v>2026753501400007E</v>
          </cell>
          <cell r="BM291">
            <v>9370000</v>
          </cell>
          <cell r="BN291" t="str">
            <v>STEPHANIE ANDREA RODRÍGUEZ VALENCIA</v>
          </cell>
          <cell r="BP291" t="str">
            <v>VIGENTE</v>
          </cell>
          <cell r="BR291" t="str">
            <v xml:space="preserve">https://community.secop.gov.co/Public/Tendering/ContractDetailView/Index?UniqueIdentifier=CO1.PCCNTR.9511576 </v>
          </cell>
          <cell r="CN291">
            <v>9370000</v>
          </cell>
        </row>
        <row r="292">
          <cell r="A292" t="str">
            <v>DTPA-IP-38-2026</v>
          </cell>
          <cell r="B292" t="str">
            <v>1 FONAM</v>
          </cell>
          <cell r="C292" t="str">
            <v>ACEPTACIÓN DE OFERTA FONAM 043 DE 2026</v>
          </cell>
          <cell r="D292" t="str">
            <v>ARLEY ESTUPIÑAN ESTUPIÑAN</v>
          </cell>
          <cell r="E292">
            <v>46157</v>
          </cell>
          <cell r="F292" t="str">
            <v>DP08-3202008-15-029 DP08-3202008-15-031 Contratar el servicio de transporte de carga marítimo y tiquetes marítimos para el cumplimiento de las actividades misionales del PNN Sanquianga de la Dirección Territorial Pacífico en la conservación de la diversidad biológica de las áreas protegidas del SINAP nacional</v>
          </cell>
          <cell r="G292" t="str">
            <v>N-A</v>
          </cell>
          <cell r="H292" t="str">
            <v>5 MÍNIMA CUANTÍA</v>
          </cell>
          <cell r="I292" t="str">
            <v>19 TRANSPORTE</v>
          </cell>
          <cell r="J292" t="str">
            <v>SERVICIOS</v>
          </cell>
          <cell r="K292" t="str">
            <v>78111701
78101700</v>
          </cell>
          <cell r="L292">
            <v>2326</v>
          </cell>
          <cell r="M292">
            <v>30326</v>
          </cell>
          <cell r="N292">
            <v>46161</v>
          </cell>
          <cell r="O292" t="str">
            <v>N-A</v>
          </cell>
          <cell r="P292">
            <v>15000000</v>
          </cell>
          <cell r="Q292" t="str">
            <v>QUINCE MILLONES DE PESOS</v>
          </cell>
          <cell r="R292" t="str">
            <v>1 PERSONA NATURAL</v>
          </cell>
          <cell r="S292" t="str">
            <v>3 CÉDULA DE CIUDADANÍA</v>
          </cell>
          <cell r="T292">
            <v>14471555</v>
          </cell>
          <cell r="U292">
            <v>7</v>
          </cell>
          <cell r="X292" t="str">
            <v>MASCULINO</v>
          </cell>
          <cell r="Y292" t="str">
            <v>Valle del Cauca</v>
          </cell>
          <cell r="Z292" t="str">
            <v>Buenaventura</v>
          </cell>
          <cell r="AA292" t="str">
            <v>ARLEY</v>
          </cell>
          <cell r="AC292" t="str">
            <v>ESTUPIÑAN</v>
          </cell>
          <cell r="AD292" t="str">
            <v>ESTUPIÑAN</v>
          </cell>
          <cell r="AE292" t="str">
            <v>SI</v>
          </cell>
          <cell r="AF292" t="str">
            <v>1 PÓLIZA</v>
          </cell>
          <cell r="AG292" t="str">
            <v>12 SEGUROS DEL ESTADO</v>
          </cell>
          <cell r="AH292" t="str">
            <v>46 CUMPLIM+ ESTABIL_CALIDAD D OBRA+ PAGO D SALARIOS_PRESTAC SOC LEGALES</v>
          </cell>
          <cell r="AI292">
            <v>46157</v>
          </cell>
          <cell r="AJ292" t="str">
            <v>45-46-101037687 / 45-40-101107822</v>
          </cell>
          <cell r="AK292" t="str">
            <v>GLORIA TERESITA SERNA ALZATE</v>
          </cell>
          <cell r="AL292" t="str">
            <v>PNN SANQUIANGA</v>
          </cell>
          <cell r="AM292" t="str">
            <v>2 SUPERVISOR</v>
          </cell>
          <cell r="AN292" t="str">
            <v>3 CÉDULA DE CIUDADANÍA</v>
          </cell>
          <cell r="AO292">
            <v>16279020</v>
          </cell>
          <cell r="AP292" t="str">
            <v>GUSTAVO ADOLFO MAYOR A</v>
          </cell>
          <cell r="AQ292">
            <v>210</v>
          </cell>
          <cell r="AY292" t="str">
            <v>N-A</v>
          </cell>
          <cell r="AZ292">
            <v>46163</v>
          </cell>
          <cell r="BA292">
            <v>46163</v>
          </cell>
          <cell r="BB292">
            <v>46366</v>
          </cell>
          <cell r="BC292">
            <v>47428</v>
          </cell>
          <cell r="BL292" t="str">
            <v>2026753502500004E</v>
          </cell>
          <cell r="BM292">
            <v>15000000</v>
          </cell>
          <cell r="BN292" t="str">
            <v>KHAREM CARABALI MARULANDA</v>
          </cell>
          <cell r="BP292" t="str">
            <v>VIGENTE</v>
          </cell>
          <cell r="BR292" t="str">
            <v xml:space="preserve">https://community.secop.gov.co/Public/Tendering/ContractDetailView/Index?UniqueIdentifier=CO1.PCCNTR.9514917 </v>
          </cell>
          <cell r="CN292">
            <v>15000000</v>
          </cell>
        </row>
        <row r="293">
          <cell r="A293" t="str">
            <v>DTPA-IP-39-2026</v>
          </cell>
          <cell r="B293" t="str">
            <v>1 FONAM</v>
          </cell>
          <cell r="C293" t="str">
            <v>ACEPTACIÓN DE OFERTA FONAM 044 DE 2026</v>
          </cell>
          <cell r="D293" t="str">
            <v>ARLEY ESTUPIÑAN ESTUPIÑAN</v>
          </cell>
          <cell r="E293">
            <v>46167</v>
          </cell>
          <cell r="F293" t="str">
            <v>DP00-3202008-15-046 Contratar el servicio de transporte de carga marítimo para el cumplimiento de las actividades misionales de la Dirección Territorial Pacifico y sus áreas protegidas adscritas, en el marco la conservación de la diversidad biológica de las áreas protegidas del SINAP nacional .(LOTE 1 y LOTE 2)</v>
          </cell>
          <cell r="G293" t="str">
            <v>N-A</v>
          </cell>
          <cell r="H293" t="str">
            <v>5 MÍNIMA CUANTÍA</v>
          </cell>
          <cell r="I293" t="str">
            <v>19 TRANSPORTE</v>
          </cell>
          <cell r="J293" t="str">
            <v>SERVICIOS</v>
          </cell>
          <cell r="K293">
            <v>78101700</v>
          </cell>
          <cell r="L293">
            <v>1426</v>
          </cell>
          <cell r="M293">
            <v>31226</v>
          </cell>
          <cell r="N293">
            <v>46168</v>
          </cell>
          <cell r="O293" t="str">
            <v>N-A</v>
          </cell>
          <cell r="P293">
            <v>25000000</v>
          </cell>
          <cell r="R293" t="str">
            <v>1 PERSONA NATURAL</v>
          </cell>
          <cell r="S293" t="str">
            <v>3 CÉDULA DE CIUDADANÍA</v>
          </cell>
          <cell r="T293">
            <v>14471555</v>
          </cell>
          <cell r="U293">
            <v>7</v>
          </cell>
          <cell r="X293" t="str">
            <v>MASCULINO</v>
          </cell>
          <cell r="Y293" t="str">
            <v>Valle del Cauca</v>
          </cell>
          <cell r="Z293" t="str">
            <v>Buenaventura</v>
          </cell>
          <cell r="AA293" t="str">
            <v>ARLEY</v>
          </cell>
          <cell r="AC293" t="str">
            <v>ESTUPIÑAN</v>
          </cell>
          <cell r="AD293" t="str">
            <v>ESTUPIÑAN</v>
          </cell>
          <cell r="AE293" t="str">
            <v>SI</v>
          </cell>
          <cell r="AF293" t="str">
            <v>1 PÓLIZA</v>
          </cell>
          <cell r="AG293" t="str">
            <v>12 SEGUROS DEL ESTADO</v>
          </cell>
          <cell r="AH293" t="str">
            <v>46 CUMPLIM+ ESTABIL_CALIDAD D OBRA+ PAGO D SALARIOS_PRESTAC SOC LEGALES</v>
          </cell>
          <cell r="AI293">
            <v>46168</v>
          </cell>
          <cell r="AJ293" t="str">
            <v>45-46-101037729</v>
          </cell>
          <cell r="AK293" t="str">
            <v>GLORIA TERESITA SERNA ALZATE</v>
          </cell>
          <cell r="AL293" t="str">
            <v>DTPA</v>
          </cell>
          <cell r="AM293" t="str">
            <v>2 SUPERVISOR</v>
          </cell>
          <cell r="AN293" t="str">
            <v>3 CÉDULA DE CIUDADANÍA</v>
          </cell>
          <cell r="AO293">
            <v>6499218</v>
          </cell>
          <cell r="AP293" t="str">
            <v>ANDRES MAURICIO ROJAS CAÑAS</v>
          </cell>
          <cell r="AQ293">
            <v>190</v>
          </cell>
          <cell r="AY293" t="str">
            <v>N-A</v>
          </cell>
          <cell r="AZ293">
            <v>46169</v>
          </cell>
          <cell r="BA293">
            <v>46169</v>
          </cell>
          <cell r="BB293">
            <v>46366</v>
          </cell>
          <cell r="BC293">
            <v>47397</v>
          </cell>
          <cell r="BL293" t="str">
            <v>2026753502500005E</v>
          </cell>
          <cell r="BM293">
            <v>25000000</v>
          </cell>
          <cell r="BN293" t="str">
            <v>DIANA PATRICIA GUERRERO</v>
          </cell>
          <cell r="BP293" t="str">
            <v>VIGENTE</v>
          </cell>
          <cell r="BR293" t="str">
            <v xml:space="preserve">https://community.secop.gov.co/Public/Tendering/ContractDetailView/Index?UniqueIdentifier=CO1.PCCNTR.9527400 </v>
          </cell>
          <cell r="CN293">
            <v>25000000</v>
          </cell>
        </row>
        <row r="294">
          <cell r="A294" t="str">
            <v>DTPA-IP-40-2026</v>
          </cell>
          <cell r="B294" t="str">
            <v>1 FONAM</v>
          </cell>
          <cell r="C294" t="str">
            <v>PROCESO DECLARADO DESIERTO - RESOLUCIÓN 013</v>
          </cell>
          <cell r="D294" t="str">
            <v xml:space="preserve">MANT- DNMI CMBMYF- KHAREM </v>
          </cell>
          <cell r="F294" t="str">
            <v>DP01-3202032-1-021 Prestar servicios de mantenimiento preventivo y correctivo a todo costo a los medios de transporte del DNMI Cabo Manglares implementados en el desarrollo de las actividades enmarcadas en la conservación de la diversidad biológica de las áreas protegidas del SINAP nacional".</v>
          </cell>
          <cell r="AO294" t="e">
            <v>#N/A</v>
          </cell>
          <cell r="BM294">
            <v>0</v>
          </cell>
          <cell r="BN294" t="str">
            <v>KHAREM CARABALI MARULANDA</v>
          </cell>
          <cell r="CN294">
            <v>0</v>
          </cell>
        </row>
        <row r="295">
          <cell r="A295" t="str">
            <v>DTPA-IP-41-2026</v>
          </cell>
          <cell r="B295" t="str">
            <v>1 FONAM</v>
          </cell>
          <cell r="C295" t="str">
            <v>PROCESO DECLARADO DESIERTO - RESOLUCIÓN 014</v>
          </cell>
          <cell r="D295" t="str">
            <v>RESTAURACIÓN-KATÍOS-DIANA</v>
          </cell>
          <cell r="AO295" t="e">
            <v>#N/A</v>
          </cell>
          <cell r="BM295">
            <v>0</v>
          </cell>
          <cell r="BN295" t="str">
            <v>DIANA PATRICIA GUERRERO</v>
          </cell>
          <cell r="CN295">
            <v>0</v>
          </cell>
        </row>
        <row r="296">
          <cell r="A296" t="str">
            <v>DTPA-IP-42-2026</v>
          </cell>
          <cell r="B296" t="str">
            <v>1 FONAM</v>
          </cell>
          <cell r="C296" t="str">
            <v>ACEPTACIÓN DE OFERTA FONAM 045 DE 2026</v>
          </cell>
          <cell r="D296" t="str">
            <v>ERNESTO ANGEL GARCES RIASCOS</v>
          </cell>
          <cell r="E296">
            <v>46167</v>
          </cell>
          <cell r="F296" t="str">
            <v xml:space="preserve">DP08-3202032-1-021 Prestar servicios de mantenimiento preventivo y correctivo a todo costo a los medios de transporte del PNN Sanquianga implementados en el desarrollo de las actividades enmarcadas en la conservación de la diversidad biológica de las áreas protegidas del SINAP nacional </v>
          </cell>
          <cell r="G296" t="str">
            <v>N-A</v>
          </cell>
          <cell r="H296" t="str">
            <v>5 MÍNIMA CUANTÍA</v>
          </cell>
          <cell r="I296" t="str">
            <v>11 MANTENIMIENTO y/o REPARACIÓN</v>
          </cell>
          <cell r="J296" t="str">
            <v>SERVICIOS</v>
          </cell>
          <cell r="K296">
            <v>78181901</v>
          </cell>
          <cell r="L296">
            <v>326</v>
          </cell>
          <cell r="M296">
            <v>31426</v>
          </cell>
          <cell r="N296">
            <v>46169</v>
          </cell>
          <cell r="O296" t="str">
            <v>N-A</v>
          </cell>
          <cell r="P296">
            <v>63000000</v>
          </cell>
          <cell r="R296" t="str">
            <v>1 PERSONA NATURAL</v>
          </cell>
          <cell r="S296" t="str">
            <v>3 CÉDULA DE CIUDADANÍA</v>
          </cell>
          <cell r="T296">
            <v>4679583</v>
          </cell>
          <cell r="U296">
            <v>1</v>
          </cell>
          <cell r="X296" t="str">
            <v>MASCULINO</v>
          </cell>
          <cell r="Y296" t="str">
            <v>Cauca</v>
          </cell>
          <cell r="Z296" t="str">
            <v>Guapi</v>
          </cell>
          <cell r="AA296" t="str">
            <v>ERNESTO</v>
          </cell>
          <cell r="AB296" t="str">
            <v>ANGEL</v>
          </cell>
          <cell r="AC296" t="str">
            <v>GARCES</v>
          </cell>
          <cell r="AD296" t="str">
            <v>RIASCOS</v>
          </cell>
          <cell r="AE296" t="str">
            <v>SI</v>
          </cell>
          <cell r="AF296" t="str">
            <v>1 PÓLIZA</v>
          </cell>
          <cell r="AG296" t="str">
            <v>12 SEGUROS DEL ESTADO</v>
          </cell>
          <cell r="AH296" t="str">
            <v>46 CUMPLIM+ ESTABIL_CALIDAD D OBRA+ PAGO D SALARIOS_PRESTAC SOC LEGALES</v>
          </cell>
          <cell r="AI296">
            <v>46167</v>
          </cell>
          <cell r="AJ296" t="str">
            <v>45-46-101037724</v>
          </cell>
          <cell r="AK296" t="str">
            <v>GLORIA TERESITA SERNA ALZATE</v>
          </cell>
          <cell r="AL296" t="str">
            <v>PNN SANQUIANGA</v>
          </cell>
          <cell r="AM296" t="str">
            <v>2 SUPERVISOR</v>
          </cell>
          <cell r="AN296" t="str">
            <v>3 CÉDULA DE CIUDADANÍA</v>
          </cell>
          <cell r="AO296">
            <v>16279020</v>
          </cell>
          <cell r="AP296" t="str">
            <v>GUSTAVO ADOLFO MAYOR A</v>
          </cell>
          <cell r="AQ296">
            <v>204</v>
          </cell>
          <cell r="AY296" t="str">
            <v>N-A</v>
          </cell>
          <cell r="AZ296">
            <v>46170</v>
          </cell>
          <cell r="BB296">
            <v>46371</v>
          </cell>
          <cell r="BC296">
            <v>47445</v>
          </cell>
          <cell r="BL296" t="str">
            <v>2026753501700006E</v>
          </cell>
          <cell r="BM296">
            <v>63000000</v>
          </cell>
          <cell r="BN296" t="str">
            <v>KHAREM CARABALI MARULANDA</v>
          </cell>
          <cell r="BP296" t="str">
            <v>VIGENTE</v>
          </cell>
          <cell r="BR296" t="str">
            <v xml:space="preserve">https://community.secop.gov.co/Public/Tendering/ContractDetailView/Index?UniqueIdentifier=CO1.PCCNTR.9531511 </v>
          </cell>
          <cell r="CN296">
            <v>63000000</v>
          </cell>
        </row>
        <row r="297">
          <cell r="A297" t="str">
            <v>DTPA-IP-43-2026</v>
          </cell>
          <cell r="B297" t="str">
            <v>1 FONAM</v>
          </cell>
          <cell r="C297" t="str">
            <v>ACEPTACIÓN DE OFERTA FONAM 046 DE 2026</v>
          </cell>
          <cell r="D297" t="str">
            <v>BRAYAN ALBERTO CAMACHO OYOLA</v>
          </cell>
          <cell r="E297">
            <v>46175</v>
          </cell>
          <cell r="F297" t="str">
            <v>DP06-3202008-15-037 Adquisición de muebles y equipos electrónicos requeridos para fortalecer las acciones administrativas y operativas del Parque Nacional Natural los Katios, en el marco de la conservación de la diversidad biológica de las áreas protegidas del SINAP nacional.</v>
          </cell>
          <cell r="G297" t="str">
            <v>N-A</v>
          </cell>
          <cell r="H297" t="str">
            <v>5 MÍNIMA CUANTÍA</v>
          </cell>
          <cell r="I297" t="str">
            <v>3 COMPRAVENTA y/o SUMINISTRO</v>
          </cell>
          <cell r="J297" t="str">
            <v>COMPRAVENTA</v>
          </cell>
          <cell r="K297">
            <v>56101703</v>
          </cell>
          <cell r="L297">
            <v>1526</v>
          </cell>
          <cell r="M297">
            <v>32026</v>
          </cell>
          <cell r="N297">
            <v>46175</v>
          </cell>
          <cell r="O297" t="str">
            <v>N-A</v>
          </cell>
          <cell r="P297">
            <v>7830000</v>
          </cell>
          <cell r="R297" t="str">
            <v>1 PERSONA NATURAL</v>
          </cell>
          <cell r="S297" t="str">
            <v>3 CÉDULA DE CIUDADANÍA</v>
          </cell>
          <cell r="T297">
            <v>1030598851</v>
          </cell>
          <cell r="U297">
            <v>8</v>
          </cell>
          <cell r="X297" t="str">
            <v>MASCULINO</v>
          </cell>
          <cell r="Y297" t="str">
            <v>Bogotá D.C</v>
          </cell>
          <cell r="Z297" t="str">
            <v>Bogotá D.C</v>
          </cell>
          <cell r="AA297" t="str">
            <v xml:space="preserve">BRAYAN </v>
          </cell>
          <cell r="AB297" t="str">
            <v>ALBERTO</v>
          </cell>
          <cell r="AC297" t="str">
            <v>CAMACHO</v>
          </cell>
          <cell r="AD297" t="str">
            <v>OYOLA</v>
          </cell>
          <cell r="AE297" t="str">
            <v>SI</v>
          </cell>
          <cell r="AF297" t="str">
            <v>1 PÓLIZA</v>
          </cell>
          <cell r="AG297" t="str">
            <v>8 MUNDIAL SEGUROS</v>
          </cell>
          <cell r="AH297" t="str">
            <v>45 CUMPLIM+ CALIDAD DL SERVICIO</v>
          </cell>
          <cell r="AI297">
            <v>46175</v>
          </cell>
          <cell r="AJ297" t="str">
            <v>CHU-100080850</v>
          </cell>
          <cell r="AK297" t="str">
            <v>GLORIA TERESITA SERNA ALZATE</v>
          </cell>
          <cell r="AL297" t="str">
            <v>PNN LOS KATIOS</v>
          </cell>
          <cell r="AM297" t="str">
            <v>2 SUPERVISOR</v>
          </cell>
          <cell r="AN297" t="str">
            <v>3 CÉDULA DE CIUDADANÍA</v>
          </cell>
          <cell r="AO297">
            <v>12563768</v>
          </cell>
          <cell r="AP297" t="str">
            <v>NELSON DE LA ROSA MANJARRES</v>
          </cell>
          <cell r="AQ297">
            <v>60</v>
          </cell>
          <cell r="AY297" t="str">
            <v>N-A</v>
          </cell>
          <cell r="AZ297">
            <v>46176</v>
          </cell>
          <cell r="BA297">
            <v>46176</v>
          </cell>
          <cell r="BB297">
            <v>46233</v>
          </cell>
          <cell r="BL297" t="str">
            <v>2026753501400009E</v>
          </cell>
          <cell r="BM297">
            <v>7830000</v>
          </cell>
          <cell r="BN297" t="str">
            <v>DIANA PATRICIA GUERRERO</v>
          </cell>
          <cell r="BP297" t="str">
            <v>VIGENTE</v>
          </cell>
          <cell r="BR297" t="str">
            <v xml:space="preserve">https://community.secop.gov.co/Public/Tendering/ContractDetailView/Index?UniqueIdentifier=CO1.PCCNTR.9542899 </v>
          </cell>
          <cell r="CN297">
            <v>7830000</v>
          </cell>
        </row>
        <row r="298">
          <cell r="A298" t="str">
            <v>DTPA-IP-44-2026</v>
          </cell>
          <cell r="B298" t="str">
            <v>2 NACION</v>
          </cell>
          <cell r="C298" t="str">
            <v>ACEPTACIÓN DE OFERTA NACIÓN 048 DE 2026</v>
          </cell>
          <cell r="D298" t="str">
            <v>CAPITAL SOLUTIONS 24/7 S.A.S</v>
          </cell>
          <cell r="E298">
            <v>46177</v>
          </cell>
          <cell r="F298" t="str">
            <v>DP103202056-5-030 -/ DP10-3202060-18_1-041/DP10-3202010-24-043 Prestar servicios logísticos para el desarrollo de talleres y espacios de fortalecimiento territorial para el Parque Nacional Natural Utria en el marco de la conservación de la biodiversidad de las Áreas Protegidas del SINAP nacional.</v>
          </cell>
          <cell r="G298" t="str">
            <v>N-A</v>
          </cell>
          <cell r="H298" t="str">
            <v>5 MÍNIMA CUANTÍA</v>
          </cell>
          <cell r="I298" t="str">
            <v>20 OTROS</v>
          </cell>
          <cell r="J298" t="str">
            <v>SERVICIOS</v>
          </cell>
          <cell r="K298">
            <v>81141601</v>
          </cell>
          <cell r="L298">
            <v>326</v>
          </cell>
          <cell r="M298">
            <v>27326</v>
          </cell>
          <cell r="N298">
            <v>46182</v>
          </cell>
          <cell r="O298" t="str">
            <v>N-A</v>
          </cell>
          <cell r="P298">
            <v>25000000</v>
          </cell>
          <cell r="R298" t="str">
            <v>2 PERSONA JURIDICA</v>
          </cell>
          <cell r="S298" t="str">
            <v>1 NIT</v>
          </cell>
          <cell r="V298">
            <v>901807628</v>
          </cell>
          <cell r="W298" t="str">
            <v>9 DV 8</v>
          </cell>
          <cell r="X298" t="str">
            <v>N-A</v>
          </cell>
          <cell r="Y298" t="str">
            <v>Meta</v>
          </cell>
          <cell r="Z298" t="str">
            <v>Villavicencio</v>
          </cell>
          <cell r="AA298" t="str">
            <v>N-A</v>
          </cell>
          <cell r="AB298" t="str">
            <v>N-A</v>
          </cell>
          <cell r="AC298" t="str">
            <v>N-A</v>
          </cell>
          <cell r="AD298" t="str">
            <v>N-A</v>
          </cell>
          <cell r="AE298" t="str">
            <v>SI</v>
          </cell>
          <cell r="AF298" t="str">
            <v>1 PÓLIZA</v>
          </cell>
          <cell r="AG298" t="str">
            <v>8 MUNDIAL SEGUROS</v>
          </cell>
          <cell r="AH298" t="str">
            <v>5 RESPONSABILIDAD EXTRACONTRACTUAL</v>
          </cell>
          <cell r="AI298">
            <v>46182</v>
          </cell>
          <cell r="AJ298" t="str">
            <v>CV-100061951/CV-100017652</v>
          </cell>
          <cell r="AK298" t="str">
            <v>GLORIA TERESITA SERNA ALZATE</v>
          </cell>
          <cell r="AL298" t="str">
            <v>PNN UTRÍA</v>
          </cell>
          <cell r="AM298" t="str">
            <v>2 SUPERVISOR</v>
          </cell>
          <cell r="AN298" t="str">
            <v>3 CÉDULA DE CIUDADANÍA</v>
          </cell>
          <cell r="AO298">
            <v>66848955</v>
          </cell>
          <cell r="AP298" t="str">
            <v>MARIA XIMENA ZORRILLA A.</v>
          </cell>
          <cell r="AQ298">
            <v>178</v>
          </cell>
          <cell r="AY298" t="str">
            <v>N-A</v>
          </cell>
          <cell r="AZ298">
            <v>46182</v>
          </cell>
          <cell r="BA298">
            <v>46182</v>
          </cell>
          <cell r="BB298">
            <v>46356</v>
          </cell>
          <cell r="BC298">
            <v>47299</v>
          </cell>
          <cell r="BL298" t="str">
            <v>2026753502400006E</v>
          </cell>
          <cell r="BM298">
            <v>25000000</v>
          </cell>
          <cell r="BN298" t="str">
            <v>JULIANA ISABEL MONTES ROMERO</v>
          </cell>
          <cell r="BP298" t="str">
            <v>VIGENTE</v>
          </cell>
          <cell r="BR298" t="str">
            <v xml:space="preserve">https://community.secop.gov.co/Public/Tendering/ContractDetailView/Index?UniqueIdentifier=CO1.PCCNTR.9548232 </v>
          </cell>
          <cell r="CN298">
            <v>25000000</v>
          </cell>
        </row>
        <row r="299">
          <cell r="A299" t="str">
            <v>DTPA-IP-45-2026</v>
          </cell>
          <cell r="B299" t="str">
            <v>1 FONAM</v>
          </cell>
          <cell r="C299" t="str">
            <v>ACEPTACION DE OFERTA FONAM 050 DE 2026</v>
          </cell>
          <cell r="D299" t="str">
            <v>WGA SOLUCIONES INTEGRALES S.A.S</v>
          </cell>
          <cell r="E299">
            <v>46178</v>
          </cell>
          <cell r="F299" t="str">
            <v>DP00-3202008-15-043 - DP00-3202008-15-044 Adquirir herramientas e insumos de ferretería y jardinería para la Dirección Territorial Pacifico en el marco de la conservación de la diversidad biológica de las áreas protegidas del SINAP nacional</v>
          </cell>
          <cell r="G299" t="str">
            <v>N-A</v>
          </cell>
          <cell r="H299" t="str">
            <v>5 MÍNIMA CUANTÍA</v>
          </cell>
          <cell r="I299" t="str">
            <v>3 COMPRAVENTA y/o SUMINISTRO</v>
          </cell>
          <cell r="J299" t="str">
            <v>COMPRAVENTA</v>
          </cell>
          <cell r="K299">
            <v>31162800</v>
          </cell>
          <cell r="L299" t="str">
            <v>126/1426</v>
          </cell>
          <cell r="M299" t="str">
            <v>34026/34126</v>
          </cell>
          <cell r="N299">
            <v>46184</v>
          </cell>
          <cell r="O299" t="str">
            <v>N-A</v>
          </cell>
          <cell r="P299">
            <v>10757353</v>
          </cell>
          <cell r="R299" t="str">
            <v>2 PERSONA JURIDICA</v>
          </cell>
          <cell r="S299" t="str">
            <v>1 NIT</v>
          </cell>
          <cell r="V299">
            <v>902041424</v>
          </cell>
          <cell r="W299" t="str">
            <v>8 DV 7</v>
          </cell>
          <cell r="X299" t="str">
            <v>N-A</v>
          </cell>
          <cell r="Y299" t="str">
            <v>Caqueta</v>
          </cell>
          <cell r="Z299" t="str">
            <v>Florencia</v>
          </cell>
          <cell r="AA299" t="str">
            <v>N-A</v>
          </cell>
          <cell r="AB299" t="str">
            <v>N-A</v>
          </cell>
          <cell r="AC299" t="str">
            <v>N-A</v>
          </cell>
          <cell r="AD299" t="str">
            <v>N-A</v>
          </cell>
          <cell r="AE299" t="str">
            <v>SI</v>
          </cell>
          <cell r="AF299" t="str">
            <v>1 PÓLIZA</v>
          </cell>
          <cell r="AG299" t="str">
            <v>13 SURAMERICANA</v>
          </cell>
          <cell r="AH299" t="str">
            <v>45 CUMPLIM+ CALIDAD DL SERVICIO</v>
          </cell>
          <cell r="AI299">
            <v>46184</v>
          </cell>
          <cell r="AJ299">
            <v>4524347</v>
          </cell>
          <cell r="AK299" t="str">
            <v>GLORIA TERESITA SERNA ALZATE</v>
          </cell>
          <cell r="AL299" t="str">
            <v>DTPA</v>
          </cell>
          <cell r="AM299" t="str">
            <v>2 SUPERVISOR</v>
          </cell>
          <cell r="AN299" t="str">
            <v>3 CÉDULA DE CIUDADANÍA</v>
          </cell>
          <cell r="AO299">
            <v>79988121</v>
          </cell>
          <cell r="AP299" t="str">
            <v>EDSON ALEJANDRO CEPEDA PARRA</v>
          </cell>
          <cell r="AQ299">
            <v>40</v>
          </cell>
          <cell r="AY299" t="str">
            <v>N-A</v>
          </cell>
          <cell r="AZ299">
            <v>46185</v>
          </cell>
          <cell r="BA299">
            <v>46185</v>
          </cell>
          <cell r="BB299">
            <v>46218</v>
          </cell>
          <cell r="BL299" t="str">
            <v>2026753501400010E</v>
          </cell>
          <cell r="BM299">
            <v>10757353</v>
          </cell>
          <cell r="BN299" t="str">
            <v>DIANA PATRICIA GUERRERO</v>
          </cell>
          <cell r="BP299" t="str">
            <v>VIGENTE</v>
          </cell>
          <cell r="BR299" t="str">
            <v xml:space="preserve">https://community.secop.gov.co/Public/Tendering/ContractDetailView/Index?UniqueIdentifier=CO1.PCCNTR.9553881 </v>
          </cell>
          <cell r="CN299">
            <v>10757353</v>
          </cell>
        </row>
        <row r="300">
          <cell r="A300" t="str">
            <v>DTPA-IP-46-2026</v>
          </cell>
          <cell r="B300" t="str">
            <v>1 FONAM</v>
          </cell>
          <cell r="C300" t="str">
            <v>ACEPTACIÓN DE OFERTA FONAM 047 DE 2026</v>
          </cell>
          <cell r="D300" t="str">
            <v>MANTENIMIENTO-EMBARCACIONES-CABO-KHAREM</v>
          </cell>
          <cell r="AO300" t="e">
            <v>#N/A</v>
          </cell>
          <cell r="BM300">
            <v>0</v>
          </cell>
          <cell r="BN300" t="str">
            <v>KHAREM CARABALI MARULANDA</v>
          </cell>
          <cell r="CN300">
            <v>0</v>
          </cell>
        </row>
        <row r="301">
          <cell r="A301" t="str">
            <v>DTPA-IP-47-2026</v>
          </cell>
          <cell r="B301" t="str">
            <v>1 FONAM</v>
          </cell>
          <cell r="C301" t="str">
            <v>ACEPTACION DE OFERTA FONAM 051 DE 2026</v>
          </cell>
          <cell r="D301" t="str">
            <v>INSUMOS-MATERIALES-KATÍOS-DIANA</v>
          </cell>
          <cell r="AO301" t="e">
            <v>#N/A</v>
          </cell>
          <cell r="BM301">
            <v>0</v>
          </cell>
          <cell r="BN301" t="str">
            <v>DIANA PATRICIA GUERRERO</v>
          </cell>
          <cell r="CN301">
            <v>0</v>
          </cell>
        </row>
        <row r="302">
          <cell r="A302" t="str">
            <v>DTPA-IP-48-2026</v>
          </cell>
          <cell r="B302" t="str">
            <v>2 NACION</v>
          </cell>
          <cell r="C302" t="str">
            <v>ACEPTACION DE OFERTA NACIÓN 049 DE 2026</v>
          </cell>
          <cell r="D302" t="str">
            <v>CAPITAL SOLUTIONS 24/7 S.A.S</v>
          </cell>
          <cell r="E302">
            <v>46178</v>
          </cell>
          <cell r="F302" t="str">
            <v>DP00-3202008-15-059 Contratar el servicio de apoyo logístico para el desarrollo de los espacios de relación y la segunda jornada de rendición de cuentas 2026 de los componentes técnicos, administrativos, financieros y jurídicos de la Dirección Territorial Pacífico y sus áreas protegidas, en el marco de la gestión para la conservación de la diversidad biológica del Sistema Nacional de Áreas Protegidas (SINAP)</v>
          </cell>
          <cell r="G302" t="str">
            <v>N-A</v>
          </cell>
          <cell r="H302" t="str">
            <v>5 MÍNIMA CUANTÍA</v>
          </cell>
          <cell r="I302" t="str">
            <v>20 OTROS</v>
          </cell>
          <cell r="J302" t="str">
            <v>SERVICIOS</v>
          </cell>
          <cell r="K302">
            <v>90101603</v>
          </cell>
          <cell r="L302">
            <v>6226</v>
          </cell>
          <cell r="M302">
            <v>27226</v>
          </cell>
          <cell r="N302">
            <v>46178</v>
          </cell>
          <cell r="O302" t="str">
            <v>N-A</v>
          </cell>
          <cell r="P302">
            <v>5000000</v>
          </cell>
          <cell r="Q302" t="str">
            <v>CINCO MILLONES DE PESOS</v>
          </cell>
          <cell r="R302" t="str">
            <v>2 PERSONA JURIDICA</v>
          </cell>
          <cell r="S302" t="str">
            <v>1 NIT</v>
          </cell>
          <cell r="V302">
            <v>901807628</v>
          </cell>
          <cell r="W302" t="str">
            <v>9 DV 8</v>
          </cell>
          <cell r="X302" t="str">
            <v>N-A</v>
          </cell>
          <cell r="Y302" t="str">
            <v>Meta</v>
          </cell>
          <cell r="Z302" t="str">
            <v>Villavicencio</v>
          </cell>
          <cell r="AA302" t="str">
            <v>N-A</v>
          </cell>
          <cell r="AB302" t="str">
            <v>N-A</v>
          </cell>
          <cell r="AC302" t="str">
            <v>N-A</v>
          </cell>
          <cell r="AD302" t="str">
            <v>N-A</v>
          </cell>
          <cell r="AE302" t="str">
            <v>SI</v>
          </cell>
          <cell r="AF302" t="str">
            <v>1 PÓLIZA</v>
          </cell>
          <cell r="AG302" t="str">
            <v>8 MUNDIAL SEGUROS</v>
          </cell>
          <cell r="AH302" t="str">
            <v>45 CUMPLIM+ CALIDAD DL SERVICIO</v>
          </cell>
          <cell r="AI302">
            <v>46178</v>
          </cell>
          <cell r="AJ302" t="str">
            <v>CV-100061934</v>
          </cell>
          <cell r="AK302" t="str">
            <v>GLORIA TERESITA SERNA ALZATE</v>
          </cell>
          <cell r="AL302" t="str">
            <v>DTPA</v>
          </cell>
          <cell r="AM302" t="str">
            <v>2 SUPERVISOR</v>
          </cell>
          <cell r="AN302" t="str">
            <v>3 CÉDULA DE CIUDADANÍA</v>
          </cell>
          <cell r="AO302">
            <v>1088973417</v>
          </cell>
          <cell r="AP302" t="str">
            <v>MIYER IVÁN CERÓN MUÑOZ</v>
          </cell>
          <cell r="AQ302">
            <v>25</v>
          </cell>
          <cell r="AY302" t="str">
            <v>N-A</v>
          </cell>
          <cell r="AZ302">
            <v>46182</v>
          </cell>
          <cell r="BA302">
            <v>46182</v>
          </cell>
          <cell r="BB302">
            <v>46203</v>
          </cell>
          <cell r="BC302">
            <v>47117</v>
          </cell>
          <cell r="BL302" t="str">
            <v>2026753502400005E</v>
          </cell>
          <cell r="BM302">
            <v>5000000</v>
          </cell>
          <cell r="BN302" t="str">
            <v>DIANA PATRICIA GUERRERO</v>
          </cell>
          <cell r="BP302" t="str">
            <v>VIGENTE</v>
          </cell>
          <cell r="BR302" t="str">
            <v xml:space="preserve">https://community.secop.gov.co/Public/Tendering/ContractDetailView/Index?UniqueIdentifier=CO1.PCCNTR.9553992 </v>
          </cell>
          <cell r="CN302">
            <v>5000000</v>
          </cell>
        </row>
        <row r="303">
          <cell r="A303" t="str">
            <v>DTPA-IP-49-2026</v>
          </cell>
          <cell r="B303" t="str">
            <v>1 FONAM</v>
          </cell>
          <cell r="C303" t="str">
            <v>ACEPTACION DE OFERTA FONAM 052 DE 2026</v>
          </cell>
          <cell r="D303" t="str">
            <v>MANTENIMIENTO-FARALLONES-WENDY</v>
          </cell>
          <cell r="AO303" t="e">
            <v>#N/A</v>
          </cell>
          <cell r="BM303">
            <v>0</v>
          </cell>
          <cell r="BN303" t="str">
            <v>WENDY ISABEL DAVID</v>
          </cell>
          <cell r="CN303">
            <v>0</v>
          </cell>
        </row>
        <row r="304">
          <cell r="A304" t="str">
            <v>DTPA-IP-50-2026</v>
          </cell>
          <cell r="B304" t="str">
            <v>1 FONAM</v>
          </cell>
          <cell r="D304" t="str">
            <v>MANTENIMIENTO EQUIPOS -FARALLONES-WENDY</v>
          </cell>
          <cell r="AO304" t="e">
            <v>#N/A</v>
          </cell>
          <cell r="BM304">
            <v>0</v>
          </cell>
          <cell r="BN304" t="str">
            <v>WENDY ISABEL DAVID</v>
          </cell>
          <cell r="CN304">
            <v>0</v>
          </cell>
        </row>
        <row r="305">
          <cell r="A305" t="str">
            <v>DTPA-IP-51-2026</v>
          </cell>
          <cell r="B305" t="str">
            <v>1 FONAM</v>
          </cell>
          <cell r="D305" t="str">
            <v>HERRAMIENTAS-GORGONA-STEPHANIE</v>
          </cell>
          <cell r="F305" t="str">
            <v>DP05-3202008-9-031 Adquisición de insumos, herramientas y equipos requeridos para implementar los procesos de investigación y monitoreo en el PNN Gorgona, en el marco de la conservación de la diversidad biológica de las áreas protegidas del SINAP nacional.</v>
          </cell>
          <cell r="AO305" t="e">
            <v>#N/A</v>
          </cell>
          <cell r="BM305">
            <v>0</v>
          </cell>
          <cell r="BN305" t="str">
            <v>STEPHANIE ANDREA RODRÍGUEZ VALENCIA</v>
          </cell>
          <cell r="CN305">
            <v>0</v>
          </cell>
        </row>
        <row r="306">
          <cell r="A306" t="str">
            <v>DTPA-IP-52-2026</v>
          </cell>
          <cell r="AO306" t="e">
            <v>#N/A</v>
          </cell>
          <cell r="BM306">
            <v>0</v>
          </cell>
          <cell r="CN306">
            <v>0</v>
          </cell>
        </row>
        <row r="307">
          <cell r="A307" t="str">
            <v>DTPA-IP-53-2026</v>
          </cell>
          <cell r="AO307" t="e">
            <v>#N/A</v>
          </cell>
          <cell r="BM307">
            <v>0</v>
          </cell>
          <cell r="CN307">
            <v>0</v>
          </cell>
        </row>
        <row r="308">
          <cell r="A308" t="str">
            <v>DTPA-IP-54-2026</v>
          </cell>
          <cell r="AO308" t="e">
            <v>#N/A</v>
          </cell>
          <cell r="BM308">
            <v>0</v>
          </cell>
          <cell r="CN308">
            <v>0</v>
          </cell>
        </row>
        <row r="309">
          <cell r="A309" t="str">
            <v>DTPA-IP-55-2026</v>
          </cell>
          <cell r="AO309" t="e">
            <v>#N/A</v>
          </cell>
          <cell r="BM309">
            <v>0</v>
          </cell>
          <cell r="CN309">
            <v>0</v>
          </cell>
        </row>
        <row r="310">
          <cell r="A310" t="str">
            <v>DTPA-IP-56-2026</v>
          </cell>
          <cell r="AO310" t="e">
            <v>#N/A</v>
          </cell>
          <cell r="BM310">
            <v>0</v>
          </cell>
          <cell r="CN310">
            <v>0</v>
          </cell>
        </row>
        <row r="311">
          <cell r="A311" t="str">
            <v>DTPA-IP-57-2026</v>
          </cell>
          <cell r="AO311" t="e">
            <v>#N/A</v>
          </cell>
          <cell r="BM311">
            <v>0</v>
          </cell>
          <cell r="CN311">
            <v>0</v>
          </cell>
        </row>
        <row r="312">
          <cell r="A312" t="str">
            <v>DTPA-IP-58-2026</v>
          </cell>
          <cell r="AO312" t="e">
            <v>#N/A</v>
          </cell>
          <cell r="BM312">
            <v>0</v>
          </cell>
          <cell r="CN312">
            <v>0</v>
          </cell>
        </row>
        <row r="313">
          <cell r="A313" t="str">
            <v>DTPA-IP-59-2026</v>
          </cell>
          <cell r="AO313" t="e">
            <v>#N/A</v>
          </cell>
          <cell r="BM313">
            <v>0</v>
          </cell>
          <cell r="CN313">
            <v>0</v>
          </cell>
        </row>
        <row r="314">
          <cell r="A314" t="str">
            <v>DTPA-IP-60-2026</v>
          </cell>
          <cell r="AO314" t="e">
            <v>#N/A</v>
          </cell>
          <cell r="BM314">
            <v>0</v>
          </cell>
          <cell r="CN314">
            <v>0</v>
          </cell>
        </row>
        <row r="315">
          <cell r="A315" t="str">
            <v>DTPA-IP-61-2026</v>
          </cell>
          <cell r="AO315" t="e">
            <v>#N/A</v>
          </cell>
          <cell r="BM315">
            <v>0</v>
          </cell>
          <cell r="CN315">
            <v>0</v>
          </cell>
        </row>
        <row r="316">
          <cell r="A316" t="str">
            <v>DTPA-IP-62-2026</v>
          </cell>
          <cell r="AO316" t="e">
            <v>#N/A</v>
          </cell>
          <cell r="BM316">
            <v>0</v>
          </cell>
          <cell r="CN316">
            <v>0</v>
          </cell>
        </row>
        <row r="317">
          <cell r="A317" t="str">
            <v>DTPA-IP-63-2026</v>
          </cell>
          <cell r="AO317" t="e">
            <v>#N/A</v>
          </cell>
          <cell r="BM317">
            <v>0</v>
          </cell>
          <cell r="CN317">
            <v>0</v>
          </cell>
        </row>
        <row r="318">
          <cell r="A318" t="str">
            <v>DTPA-IP-64-2026</v>
          </cell>
          <cell r="AO318" t="e">
            <v>#N/A</v>
          </cell>
          <cell r="BM318">
            <v>0</v>
          </cell>
          <cell r="CN318">
            <v>0</v>
          </cell>
        </row>
        <row r="319">
          <cell r="A319" t="str">
            <v>DTPA-IP-65-2026</v>
          </cell>
          <cell r="AO319" t="e">
            <v>#N/A</v>
          </cell>
          <cell r="BM319">
            <v>0</v>
          </cell>
          <cell r="CN319">
            <v>0</v>
          </cell>
        </row>
        <row r="320">
          <cell r="A320" t="str">
            <v>DTPA-IP-66-2026</v>
          </cell>
          <cell r="AO320" t="e">
            <v>#N/A</v>
          </cell>
          <cell r="CN320">
            <v>0</v>
          </cell>
        </row>
        <row r="321">
          <cell r="A321" t="str">
            <v>DTPA-IP-67-2026</v>
          </cell>
          <cell r="AO321" t="e">
            <v>#N/A</v>
          </cell>
          <cell r="CN321">
            <v>0</v>
          </cell>
        </row>
        <row r="322">
          <cell r="A322" t="str">
            <v>DTPA-IP-68-2026</v>
          </cell>
          <cell r="AO322" t="e">
            <v>#N/A</v>
          </cell>
          <cell r="CN322">
            <v>0</v>
          </cell>
        </row>
        <row r="323">
          <cell r="A323" t="str">
            <v>DTPA-IP-69-2026</v>
          </cell>
          <cell r="AO323" t="e">
            <v>#N/A</v>
          </cell>
          <cell r="CN323">
            <v>0</v>
          </cell>
        </row>
        <row r="324">
          <cell r="A324" t="str">
            <v>DTPA-IP-70-2026</v>
          </cell>
          <cell r="AO324" t="e">
            <v>#N/A</v>
          </cell>
          <cell r="CN324">
            <v>0</v>
          </cell>
        </row>
        <row r="325">
          <cell r="A325" t="str">
            <v>DTPA-IP-71-2026</v>
          </cell>
          <cell r="AO325" t="e">
            <v>#N/A</v>
          </cell>
          <cell r="CN325">
            <v>0</v>
          </cell>
        </row>
        <row r="326">
          <cell r="A326" t="str">
            <v>DTPA-IP-72-2026</v>
          </cell>
          <cell r="AO326" t="e">
            <v>#N/A</v>
          </cell>
          <cell r="CN326">
            <v>0</v>
          </cell>
        </row>
        <row r="327">
          <cell r="A327" t="str">
            <v>DTPA-IP-73-2026</v>
          </cell>
          <cell r="AO327" t="e">
            <v>#N/A</v>
          </cell>
          <cell r="CN327">
            <v>0</v>
          </cell>
        </row>
        <row r="328">
          <cell r="A328" t="str">
            <v>DTPA-IP-74-2026</v>
          </cell>
          <cell r="AO328" t="e">
            <v>#N/A</v>
          </cell>
          <cell r="CN328">
            <v>0</v>
          </cell>
        </row>
        <row r="329">
          <cell r="A329" t="str">
            <v>DTPA-IP-75-2026</v>
          </cell>
          <cell r="AO329" t="e">
            <v>#N/A</v>
          </cell>
          <cell r="CN329">
            <v>0</v>
          </cell>
        </row>
        <row r="330">
          <cell r="A330" t="str">
            <v>DTPA-IP-76-2026</v>
          </cell>
          <cell r="AO330" t="e">
            <v>#N/A</v>
          </cell>
          <cell r="CN330">
            <v>0</v>
          </cell>
        </row>
        <row r="331">
          <cell r="A331" t="str">
            <v>DTPA-IP-77-2026</v>
          </cell>
          <cell r="AO331" t="e">
            <v>#N/A</v>
          </cell>
          <cell r="CN331">
            <v>0</v>
          </cell>
        </row>
        <row r="332">
          <cell r="A332" t="str">
            <v>DTPA-IP-78-2026</v>
          </cell>
          <cell r="AO332" t="e">
            <v>#N/A</v>
          </cell>
          <cell r="CN332">
            <v>0</v>
          </cell>
        </row>
        <row r="333">
          <cell r="A333" t="str">
            <v>DTPA-IP-79-2026</v>
          </cell>
          <cell r="AO333" t="e">
            <v>#N/A</v>
          </cell>
          <cell r="CN333">
            <v>0</v>
          </cell>
        </row>
        <row r="334">
          <cell r="A334" t="str">
            <v>DTPA-IP-80-2026</v>
          </cell>
          <cell r="AO334" t="e">
            <v>#N/A</v>
          </cell>
          <cell r="CN334">
            <v>0</v>
          </cell>
        </row>
        <row r="335">
          <cell r="A335" t="str">
            <v>DTPA-IP-81-2026</v>
          </cell>
          <cell r="AO335" t="e">
            <v>#N/A</v>
          </cell>
          <cell r="CN335">
            <v>0</v>
          </cell>
        </row>
        <row r="336">
          <cell r="A336" t="str">
            <v>DTPA-IP-82-2026</v>
          </cell>
          <cell r="AO336" t="e">
            <v>#N/A</v>
          </cell>
          <cell r="CN336">
            <v>0</v>
          </cell>
        </row>
        <row r="337">
          <cell r="A337" t="str">
            <v>DTPA-IP-83-2026</v>
          </cell>
          <cell r="AO337" t="e">
            <v>#N/A</v>
          </cell>
          <cell r="CN337">
            <v>0</v>
          </cell>
        </row>
        <row r="338">
          <cell r="A338" t="str">
            <v>DTPA-IP-84-2026</v>
          </cell>
          <cell r="AO338" t="e">
            <v>#N/A</v>
          </cell>
          <cell r="CN338">
            <v>0</v>
          </cell>
        </row>
        <row r="339">
          <cell r="A339" t="str">
            <v>DTPA-IP-85-2026</v>
          </cell>
          <cell r="AO339" t="e">
            <v>#N/A</v>
          </cell>
          <cell r="CN339">
            <v>0</v>
          </cell>
        </row>
        <row r="340">
          <cell r="A340" t="str">
            <v>DTPA-IP-86-2026</v>
          </cell>
          <cell r="AO340" t="e">
            <v>#N/A</v>
          </cell>
          <cell r="CN340">
            <v>0</v>
          </cell>
        </row>
        <row r="341">
          <cell r="A341" t="str">
            <v>DTPA-IP-87-2026</v>
          </cell>
          <cell r="AO341" t="e">
            <v>#N/A</v>
          </cell>
          <cell r="CN341">
            <v>0</v>
          </cell>
        </row>
        <row r="342">
          <cell r="A342" t="str">
            <v>DTPA-IP-88-2026</v>
          </cell>
          <cell r="AO342" t="e">
            <v>#N/A</v>
          </cell>
          <cell r="CN342">
            <v>0</v>
          </cell>
        </row>
        <row r="343">
          <cell r="A343" t="str">
            <v>DTPA-IP-89-2026</v>
          </cell>
          <cell r="AO343" t="e">
            <v>#N/A</v>
          </cell>
          <cell r="CN343">
            <v>0</v>
          </cell>
        </row>
        <row r="344">
          <cell r="A344" t="str">
            <v>DTPA-IP-90-2026</v>
          </cell>
          <cell r="AO344" t="e">
            <v>#N/A</v>
          </cell>
          <cell r="CN344">
            <v>0</v>
          </cell>
        </row>
        <row r="345">
          <cell r="A345" t="str">
            <v>DTPA-IP-91-2026</v>
          </cell>
          <cell r="AO345" t="e">
            <v>#N/A</v>
          </cell>
          <cell r="CN345">
            <v>0</v>
          </cell>
        </row>
        <row r="346">
          <cell r="A346" t="str">
            <v>DTPA-IP-92-2026</v>
          </cell>
          <cell r="AO346" t="e">
            <v>#N/A</v>
          </cell>
          <cell r="CN346">
            <v>0</v>
          </cell>
        </row>
        <row r="347">
          <cell r="A347" t="str">
            <v>DTPA-IP-93-2026</v>
          </cell>
          <cell r="AO347" t="e">
            <v>#N/A</v>
          </cell>
          <cell r="CN347">
            <v>0</v>
          </cell>
        </row>
        <row r="348">
          <cell r="A348" t="str">
            <v>DTPA-IP-94-2026</v>
          </cell>
          <cell r="AO348" t="e">
            <v>#N/A</v>
          </cell>
          <cell r="CN348">
            <v>0</v>
          </cell>
        </row>
        <row r="349">
          <cell r="A349" t="str">
            <v>DTPA-IP-95-2026</v>
          </cell>
          <cell r="AO349" t="e">
            <v>#N/A</v>
          </cell>
          <cell r="CN349">
            <v>0</v>
          </cell>
        </row>
        <row r="350">
          <cell r="A350" t="str">
            <v>DTPA-IP-96-2026</v>
          </cell>
          <cell r="AO350" t="e">
            <v>#N/A</v>
          </cell>
          <cell r="CN350">
            <v>0</v>
          </cell>
        </row>
        <row r="351">
          <cell r="A351" t="str">
            <v>DTPA-IP-97-2026</v>
          </cell>
          <cell r="AO351" t="e">
            <v>#N/A</v>
          </cell>
          <cell r="CN351">
            <v>0</v>
          </cell>
        </row>
        <row r="352">
          <cell r="A352" t="str">
            <v>DTPA-IP-98-2026</v>
          </cell>
          <cell r="AO352" t="e">
            <v>#N/A</v>
          </cell>
          <cell r="CN352">
            <v>0</v>
          </cell>
        </row>
        <row r="353">
          <cell r="A353" t="str">
            <v>DTPA-IP-99-2026</v>
          </cell>
          <cell r="AO353" t="e">
            <v>#N/A</v>
          </cell>
          <cell r="CN353">
            <v>0</v>
          </cell>
        </row>
        <row r="354">
          <cell r="A354" t="str">
            <v>DTPA-IP-100-2026</v>
          </cell>
          <cell r="AO354" t="e">
            <v>#N/A</v>
          </cell>
          <cell r="CN354">
            <v>0</v>
          </cell>
        </row>
        <row r="355">
          <cell r="A355" t="str">
            <v>DTPA-IP-101-2026</v>
          </cell>
          <cell r="AO355" t="e">
            <v>#N/A</v>
          </cell>
          <cell r="CN355">
            <v>0</v>
          </cell>
        </row>
        <row r="356">
          <cell r="A356" t="str">
            <v>DTPA-IP-102-2026</v>
          </cell>
          <cell r="AO356" t="e">
            <v>#N/A</v>
          </cell>
          <cell r="CN356">
            <v>0</v>
          </cell>
        </row>
        <row r="357">
          <cell r="A357" t="str">
            <v>DTPA-IP-103-2026</v>
          </cell>
          <cell r="AO357" t="e">
            <v>#N/A</v>
          </cell>
          <cell r="CN357">
            <v>0</v>
          </cell>
        </row>
        <row r="358">
          <cell r="A358" t="str">
            <v>DTPA-IP-104-2026</v>
          </cell>
          <cell r="AO358" t="e">
            <v>#N/A</v>
          </cell>
          <cell r="CN358">
            <v>0</v>
          </cell>
        </row>
        <row r="359">
          <cell r="A359" t="str">
            <v>DTPA-IP-105-2026</v>
          </cell>
          <cell r="AO359" t="e">
            <v>#N/A</v>
          </cell>
          <cell r="CN359">
            <v>0</v>
          </cell>
        </row>
        <row r="360">
          <cell r="A360" t="str">
            <v>DTPA-IP-106-2026</v>
          </cell>
          <cell r="AO360" t="e">
            <v>#N/A</v>
          </cell>
          <cell r="CN360">
            <v>0</v>
          </cell>
        </row>
        <row r="361">
          <cell r="A361" t="str">
            <v>DTPA-IP-107-2026</v>
          </cell>
          <cell r="AO361" t="e">
            <v>#N/A</v>
          </cell>
          <cell r="CN361">
            <v>0</v>
          </cell>
        </row>
        <row r="362">
          <cell r="A362" t="str">
            <v>DTPA-IP-108-2026</v>
          </cell>
          <cell r="AO362" t="e">
            <v>#N/A</v>
          </cell>
          <cell r="CN362">
            <v>0</v>
          </cell>
        </row>
        <row r="363">
          <cell r="A363" t="str">
            <v>DTPA-IP-109-2026</v>
          </cell>
          <cell r="AO363" t="e">
            <v>#N/A</v>
          </cell>
          <cell r="CN363">
            <v>0</v>
          </cell>
        </row>
        <row r="364">
          <cell r="A364" t="str">
            <v>DTPA-IP-110-2026</v>
          </cell>
          <cell r="AO364" t="e">
            <v>#N/A</v>
          </cell>
          <cell r="CN364">
            <v>0</v>
          </cell>
        </row>
        <row r="365">
          <cell r="A365" t="str">
            <v>DTPA-IP-111-2026</v>
          </cell>
          <cell r="AO365" t="e">
            <v>#N/A</v>
          </cell>
          <cell r="CN365">
            <v>0</v>
          </cell>
        </row>
        <row r="366">
          <cell r="A366" t="str">
            <v>DTPA-IP-112-2026</v>
          </cell>
          <cell r="AO366" t="e">
            <v>#N/A</v>
          </cell>
          <cell r="CN366">
            <v>0</v>
          </cell>
        </row>
        <row r="367">
          <cell r="A367" t="str">
            <v>DTPA-IP-113-2026</v>
          </cell>
          <cell r="AO367" t="e">
            <v>#N/A</v>
          </cell>
          <cell r="CN367">
            <v>0</v>
          </cell>
        </row>
        <row r="368">
          <cell r="A368" t="str">
            <v>DTPA-IP-114-2026</v>
          </cell>
          <cell r="AO368" t="e">
            <v>#N/A</v>
          </cell>
          <cell r="CN368">
            <v>0</v>
          </cell>
        </row>
        <row r="369">
          <cell r="A369" t="str">
            <v>DTPA-IP-115-2026</v>
          </cell>
          <cell r="AO369" t="e">
            <v>#N/A</v>
          </cell>
          <cell r="CN369">
            <v>0</v>
          </cell>
        </row>
        <row r="370">
          <cell r="A370" t="str">
            <v>DTPA-IP-116-2026</v>
          </cell>
          <cell r="AO370" t="e">
            <v>#N/A</v>
          </cell>
          <cell r="CN370">
            <v>0</v>
          </cell>
        </row>
        <row r="371">
          <cell r="A371" t="str">
            <v>DTPA-IP-117-2026</v>
          </cell>
          <cell r="AO371" t="e">
            <v>#N/A</v>
          </cell>
          <cell r="CN371">
            <v>0</v>
          </cell>
        </row>
        <row r="372">
          <cell r="A372" t="str">
            <v>DTPA-IP-118-2026</v>
          </cell>
          <cell r="AO372" t="e">
            <v>#N/A</v>
          </cell>
          <cell r="CN372">
            <v>0</v>
          </cell>
        </row>
        <row r="373">
          <cell r="A373" t="str">
            <v>DTPA-IP-119-2026</v>
          </cell>
          <cell r="AO373" t="e">
            <v>#N/A</v>
          </cell>
          <cell r="CN373">
            <v>0</v>
          </cell>
        </row>
        <row r="374">
          <cell r="A374" t="str">
            <v>DTPA-IP-120-2026</v>
          </cell>
          <cell r="AO374" t="e">
            <v>#N/A</v>
          </cell>
          <cell r="CN374">
            <v>0</v>
          </cell>
        </row>
        <row r="375">
          <cell r="A375" t="str">
            <v>ORDENES DE COMPRA ACUERDOS MARCO</v>
          </cell>
          <cell r="CN375">
            <v>0</v>
          </cell>
        </row>
        <row r="376">
          <cell r="A376" t="str">
            <v>ORDEN DE COMPRA 160849</v>
          </cell>
          <cell r="B376" t="str">
            <v>1 FONAM</v>
          </cell>
          <cell r="C376" t="str">
            <v>ORDEN DE COMPRA 160849</v>
          </cell>
          <cell r="D376" t="str">
            <v>PANAMERICANA OUTSOURCING S.A</v>
          </cell>
          <cell r="E376">
            <v>46072</v>
          </cell>
          <cell r="F376" t="str">
            <v xml:space="preserve">DP00-3202008-15-040 Adquirir insumos de papelería y útiles de oficina para el desarrollo de las actividades administrativas en las áreas protegidas de la Dirección territorial pacifico en el marco de la conservación de la diversidad biológica de las áreas protegidas de SINAP Nacional.
</v>
          </cell>
          <cell r="G376" t="str">
            <v>N-A</v>
          </cell>
          <cell r="H376" t="str">
            <v>6 ACUERDO MARCO DE PRECIO</v>
          </cell>
          <cell r="I376" t="str">
            <v>3 COMPRAVENTA y/o SUMINISTRO</v>
          </cell>
          <cell r="J376" t="str">
            <v>COMPRAVENTA</v>
          </cell>
          <cell r="K376">
            <v>44121707</v>
          </cell>
          <cell r="L376">
            <v>1426</v>
          </cell>
          <cell r="M376">
            <v>16026</v>
          </cell>
          <cell r="N376">
            <v>46073</v>
          </cell>
          <cell r="O376" t="str">
            <v>N-A</v>
          </cell>
          <cell r="P376">
            <v>4960634</v>
          </cell>
          <cell r="Q376" t="str">
            <v>CUATRO MILLONES NOVECIENTOS SESENTA MIL SEISCIENTOS TREINTA Y CUATRO</v>
          </cell>
          <cell r="R376" t="str">
            <v>2 PERSONA JURIDICA</v>
          </cell>
          <cell r="S376" t="str">
            <v>1 NIT</v>
          </cell>
          <cell r="V376">
            <v>830077655</v>
          </cell>
          <cell r="W376" t="str">
            <v>7 DV 6</v>
          </cell>
          <cell r="X376" t="str">
            <v>N-A</v>
          </cell>
          <cell r="Y376" t="str">
            <v>Bogotá D.C</v>
          </cell>
          <cell r="Z376" t="str">
            <v>Bogotá D.C</v>
          </cell>
          <cell r="AA376" t="str">
            <v>N-A</v>
          </cell>
          <cell r="AB376" t="str">
            <v>N-A</v>
          </cell>
          <cell r="AC376" t="str">
            <v>N-A</v>
          </cell>
          <cell r="AD376" t="str">
            <v>N-A</v>
          </cell>
          <cell r="AE376" t="str">
            <v>NO</v>
          </cell>
          <cell r="AF376" t="str">
            <v>6 NO CONSTITUYÓ GARANTÍAS</v>
          </cell>
          <cell r="AG376" t="str">
            <v>N-A</v>
          </cell>
          <cell r="AH376" t="str">
            <v>N-A</v>
          </cell>
          <cell r="AI376" t="str">
            <v>N-A</v>
          </cell>
          <cell r="AJ376" t="str">
            <v>N-A</v>
          </cell>
          <cell r="AK376" t="str">
            <v>GLORIA TERESITA SERNA ALZATE</v>
          </cell>
          <cell r="AL376" t="str">
            <v>DTPA</v>
          </cell>
          <cell r="AM376" t="str">
            <v>2 SUPERVISOR</v>
          </cell>
          <cell r="AN376" t="str">
            <v>3 CÉDULA DE CIUDADANÍA</v>
          </cell>
          <cell r="AO376">
            <v>66859604</v>
          </cell>
          <cell r="AP376" t="str">
            <v>MARGARITA EUGENIA VICTORIA ACOSTA</v>
          </cell>
          <cell r="AQ376">
            <v>39</v>
          </cell>
          <cell r="AR376" t="str">
            <v>3 NO PACTADOS</v>
          </cell>
          <cell r="AS376" t="str">
            <v>4 NO SE HA ADICIONADO NI EN VALOR y EN TIEMPO</v>
          </cell>
          <cell r="AZ376" t="str">
            <v>N-A</v>
          </cell>
          <cell r="BA376">
            <v>46073</v>
          </cell>
          <cell r="BB376">
            <v>46112</v>
          </cell>
          <cell r="BD376" t="str">
            <v>2. NO</v>
          </cell>
          <cell r="BG376" t="str">
            <v>2. NO</v>
          </cell>
          <cell r="BL376" t="str">
            <v>2026753502300001E</v>
          </cell>
          <cell r="BN376" t="str">
            <v>STEPHANIE ANDREA RODRÍGUEZ VALENCIA</v>
          </cell>
          <cell r="BP376" t="str">
            <v>VIGENTE</v>
          </cell>
          <cell r="BR376" t="str">
            <v>N-A</v>
          </cell>
          <cell r="CN376">
            <v>0</v>
          </cell>
        </row>
        <row r="377">
          <cell r="A377" t="str">
            <v>ORDEN DE COMPRA 160828</v>
          </cell>
          <cell r="B377" t="str">
            <v>2 NACION</v>
          </cell>
          <cell r="C377" t="str">
            <v>ORDEN DE COMPRA 160828</v>
          </cell>
          <cell r="D377" t="str">
            <v>PANAMERICANA OUTSOURCING S.A</v>
          </cell>
          <cell r="E377">
            <v>46072</v>
          </cell>
          <cell r="F377" t="str">
            <v xml:space="preserve">DP05-3202008-15-022 DP01-3202008-15-024 DP01-3202008-15-026 DO00-
3202008-15-040 DP10-3202008-15-037 DO08-3202008-15-032 Adquirir insumos de papelería y útiles de oficina para el desarrollo de las actividades administrativas en las áreas protegidas de la Dirección territorial pacifico en el marco de la conservación de la diversidad biológica de las áreas protegidas de SINAP Nacional.
</v>
          </cell>
          <cell r="G377" t="str">
            <v>N-A</v>
          </cell>
          <cell r="H377" t="str">
            <v>6 ACUERDO MARCO DE PRECIO</v>
          </cell>
          <cell r="I377" t="str">
            <v>3 COMPRAVENTA y/o SUMINISTRO</v>
          </cell>
          <cell r="J377" t="str">
            <v>COMPRAVENTA</v>
          </cell>
          <cell r="K377">
            <v>44121707</v>
          </cell>
          <cell r="L377">
            <v>626</v>
          </cell>
          <cell r="M377">
            <v>14126</v>
          </cell>
          <cell r="N377">
            <v>46073</v>
          </cell>
          <cell r="O377" t="str">
            <v>N-A</v>
          </cell>
          <cell r="P377">
            <v>1997712</v>
          </cell>
          <cell r="Q377" t="str">
            <v>UN MILLÓN NOVECIENTOS NOVENTA Y SIETE MIL SETECIENTOS DOCE</v>
          </cell>
          <cell r="R377" t="str">
            <v>2 PERSONA JURIDICA</v>
          </cell>
          <cell r="S377" t="str">
            <v>1 NIT</v>
          </cell>
          <cell r="V377">
            <v>830077655</v>
          </cell>
          <cell r="W377" t="str">
            <v>7 DV 6</v>
          </cell>
          <cell r="X377" t="str">
            <v>N-A</v>
          </cell>
          <cell r="Y377" t="str">
            <v>Bogotá D.C</v>
          </cell>
          <cell r="Z377" t="str">
            <v>Bogotá D.C</v>
          </cell>
          <cell r="AA377" t="str">
            <v>N-A</v>
          </cell>
          <cell r="AB377" t="str">
            <v>N-A</v>
          </cell>
          <cell r="AC377" t="str">
            <v>N-A</v>
          </cell>
          <cell r="AD377" t="str">
            <v>N-A</v>
          </cell>
          <cell r="AE377" t="str">
            <v>NO</v>
          </cell>
          <cell r="AF377" t="str">
            <v>6 NO CONSTITUYÓ GARANTÍAS</v>
          </cell>
          <cell r="AG377" t="str">
            <v>N-A</v>
          </cell>
          <cell r="AH377" t="str">
            <v>N-A</v>
          </cell>
          <cell r="AI377" t="str">
            <v>N-A</v>
          </cell>
          <cell r="AJ377" t="str">
            <v>N-A</v>
          </cell>
          <cell r="AK377" t="str">
            <v>GLORIA TERESITA SERNA ALZATE</v>
          </cell>
          <cell r="AL377" t="str">
            <v>PNN GORGONA</v>
          </cell>
          <cell r="AM377" t="str">
            <v>2 SUPERVISOR</v>
          </cell>
          <cell r="AN377" t="str">
            <v>3 CÉDULA DE CIUDADANÍA</v>
          </cell>
          <cell r="AO377">
            <v>66859604</v>
          </cell>
          <cell r="AP377" t="str">
            <v>MARGARITA EUGENIA VICTORIA ACOSTA</v>
          </cell>
          <cell r="AQ377">
            <v>39</v>
          </cell>
          <cell r="AR377" t="str">
            <v>3 NO PACTADOS</v>
          </cell>
          <cell r="AS377" t="str">
            <v>4 NO SE HA ADICIONADO NI EN VALOR y EN TIEMPO</v>
          </cell>
          <cell r="AZ377" t="str">
            <v>N-A</v>
          </cell>
          <cell r="BA377">
            <v>46073</v>
          </cell>
          <cell r="BB377">
            <v>46112</v>
          </cell>
          <cell r="BD377" t="str">
            <v>2. NO</v>
          </cell>
          <cell r="BG377" t="str">
            <v>2. NO</v>
          </cell>
          <cell r="BL377" t="str">
            <v>2026753502200001E</v>
          </cell>
          <cell r="BN377" t="str">
            <v>STEPHANIE ANDREA RODRÍGUEZ VALENCIA</v>
          </cell>
          <cell r="BP377" t="str">
            <v>VIGENTE</v>
          </cell>
          <cell r="BR377" t="str">
            <v>N-A</v>
          </cell>
          <cell r="CN377">
            <v>0</v>
          </cell>
        </row>
        <row r="378">
          <cell r="A378" t="str">
            <v>ORDEN DE COMPRA 160828</v>
          </cell>
          <cell r="B378" t="str">
            <v>2 NACION</v>
          </cell>
          <cell r="C378" t="str">
            <v>ORDEN DE COMPRA 160828</v>
          </cell>
          <cell r="D378" t="str">
            <v>PANAMERICANA OUTSOURCING S.A</v>
          </cell>
          <cell r="E378">
            <v>46072</v>
          </cell>
          <cell r="F378" t="str">
            <v xml:space="preserve">DP05-3202008-15-022 DP01-3202008-15-024 DP01-3202008-15-026 DO00-
3202008-15-040 DP10-3202008-15-037 DO08-3202008-15-032 Adquirir insumos de papelería y útiles de oficina para el desarrollo de las actividades administrativas en las áreas protegidas de la Dirección territorial pacifico en el marco de la conservación de la diversidad biológica de las áreas protegidas de SINAP Nacional.
</v>
          </cell>
          <cell r="G378" t="str">
            <v>N-A</v>
          </cell>
          <cell r="H378" t="str">
            <v>6 ACUERDO MARCO DE PRECIO</v>
          </cell>
          <cell r="I378" t="str">
            <v>3 COMPRAVENTA y/o SUMINISTRO</v>
          </cell>
          <cell r="J378" t="str">
            <v>COMPRAVENTA</v>
          </cell>
          <cell r="K378">
            <v>44121707</v>
          </cell>
          <cell r="L378">
            <v>726</v>
          </cell>
          <cell r="M378">
            <v>14226</v>
          </cell>
          <cell r="N378">
            <v>46073</v>
          </cell>
          <cell r="O378" t="str">
            <v>N-A</v>
          </cell>
          <cell r="P378">
            <v>2917548</v>
          </cell>
          <cell r="Q378" t="str">
            <v>DOS MILLONES NOVECIENTOS DIECISIETE MIL QUINIENTOS CUARENTA Y OCHO</v>
          </cell>
          <cell r="R378" t="str">
            <v>2 PERSONA JURIDICA</v>
          </cell>
          <cell r="S378" t="str">
            <v>1 NIT</v>
          </cell>
          <cell r="V378">
            <v>830077655</v>
          </cell>
          <cell r="W378" t="str">
            <v>7 DV 6</v>
          </cell>
          <cell r="X378" t="str">
            <v>N-A</v>
          </cell>
          <cell r="Y378" t="str">
            <v>Bogotá D.C</v>
          </cell>
          <cell r="Z378" t="str">
            <v>Bogotá D.C</v>
          </cell>
          <cell r="AA378" t="str">
            <v>N-A</v>
          </cell>
          <cell r="AB378" t="str">
            <v>N-A</v>
          </cell>
          <cell r="AC378" t="str">
            <v>N-A</v>
          </cell>
          <cell r="AD378" t="str">
            <v>N-A</v>
          </cell>
          <cell r="AE378" t="str">
            <v>NO</v>
          </cell>
          <cell r="AF378" t="str">
            <v>6 NO CONSTITUYÓ GARANTÍAS</v>
          </cell>
          <cell r="AG378" t="str">
            <v>N-A</v>
          </cell>
          <cell r="AH378" t="str">
            <v>N-A</v>
          </cell>
          <cell r="AI378" t="str">
            <v>N-A</v>
          </cell>
          <cell r="AJ378" t="str">
            <v>N-A</v>
          </cell>
          <cell r="AK378" t="str">
            <v>GLORIA TERESITA SERNA ALZATE</v>
          </cell>
          <cell r="AL378" t="str">
            <v>DNMI CABO MANGLARES</v>
          </cell>
          <cell r="AM378" t="str">
            <v>2 SUPERVISOR</v>
          </cell>
          <cell r="AN378" t="str">
            <v>3 CÉDULA DE CIUDADANÍA</v>
          </cell>
          <cell r="AO378">
            <v>66859604</v>
          </cell>
          <cell r="AP378" t="str">
            <v>MARGARITA EUGENIA VICTORIA ACOSTA</v>
          </cell>
          <cell r="AQ378">
            <v>39</v>
          </cell>
          <cell r="AR378" t="str">
            <v>3 NO PACTADOS</v>
          </cell>
          <cell r="AS378" t="str">
            <v>4 NO SE HA ADICIONADO NI EN VALOR y EN TIEMPO</v>
          </cell>
          <cell r="AZ378" t="str">
            <v>N-A</v>
          </cell>
          <cell r="BA378">
            <v>46073</v>
          </cell>
          <cell r="BB378">
            <v>46112</v>
          </cell>
          <cell r="BD378" t="str">
            <v>2. NO</v>
          </cell>
          <cell r="BG378" t="str">
            <v>2. NO</v>
          </cell>
          <cell r="BL378" t="str">
            <v>2026753502200001E</v>
          </cell>
          <cell r="BN378" t="str">
            <v>STEPHANIE ANDREA RODRÍGUEZ VALENCIA</v>
          </cell>
          <cell r="BP378" t="str">
            <v>VIGENTE</v>
          </cell>
          <cell r="BR378" t="str">
            <v>N-A</v>
          </cell>
          <cell r="CN378">
            <v>0</v>
          </cell>
        </row>
        <row r="379">
          <cell r="A379" t="str">
            <v>ORDEN DE COMPRA 160828</v>
          </cell>
          <cell r="B379" t="str">
            <v>2 NACION</v>
          </cell>
          <cell r="C379" t="str">
            <v>ORDEN DE COMPRA 160828</v>
          </cell>
          <cell r="D379" t="str">
            <v>PANAMERICANA OUTSOURCING S.A</v>
          </cell>
          <cell r="E379">
            <v>46072</v>
          </cell>
          <cell r="F379" t="str">
            <v xml:space="preserve">DP05-3202008-15-022 DP01-3202008-15-024 DP01-3202008-15-026 DO00-
3202008-15-040 DP10-3202008-15-037 DO08-3202008-15-032 Adquirir insumos de papelería y útiles de oficina para el desarrollo de las actividades administrativas en las áreas protegidas de la Dirección territorial pacifico en el marco de la conservación de la diversidad biológica de las áreas protegidas de SINAP Nacional.
</v>
          </cell>
          <cell r="G379" t="str">
            <v>N-A</v>
          </cell>
          <cell r="H379" t="str">
            <v>6 ACUERDO MARCO DE PRECIO</v>
          </cell>
          <cell r="I379" t="str">
            <v>3 COMPRAVENTA y/o SUMINISTRO</v>
          </cell>
          <cell r="J379" t="str">
            <v>COMPRAVENTA</v>
          </cell>
          <cell r="K379">
            <v>44121707</v>
          </cell>
          <cell r="L379">
            <v>326</v>
          </cell>
          <cell r="M379">
            <v>14326</v>
          </cell>
          <cell r="N379">
            <v>46073</v>
          </cell>
          <cell r="O379" t="str">
            <v>N-A</v>
          </cell>
          <cell r="P379">
            <v>2493239</v>
          </cell>
          <cell r="Q379" t="str">
            <v xml:space="preserve">DOS MILLONES CUATROCIENTOS NOVENTA Y TRES MIL DOSCIENTOS TREINTA Y NUEVE </v>
          </cell>
          <cell r="R379" t="str">
            <v>2 PERSONA JURIDICA</v>
          </cell>
          <cell r="S379" t="str">
            <v>1 NIT</v>
          </cell>
          <cell r="V379">
            <v>830077655</v>
          </cell>
          <cell r="W379" t="str">
            <v>7 DV 6</v>
          </cell>
          <cell r="X379" t="str">
            <v>N-A</v>
          </cell>
          <cell r="Y379" t="str">
            <v>Bogotá D.C</v>
          </cell>
          <cell r="Z379" t="str">
            <v>Bogotá D.C</v>
          </cell>
          <cell r="AA379" t="str">
            <v>N-A</v>
          </cell>
          <cell r="AB379" t="str">
            <v>N-A</v>
          </cell>
          <cell r="AC379" t="str">
            <v>N-A</v>
          </cell>
          <cell r="AD379" t="str">
            <v>N-A</v>
          </cell>
          <cell r="AE379" t="str">
            <v>NO</v>
          </cell>
          <cell r="AF379" t="str">
            <v>6 NO CONSTITUYÓ GARANTÍAS</v>
          </cell>
          <cell r="AG379" t="str">
            <v>N-A</v>
          </cell>
          <cell r="AH379" t="str">
            <v>N-A</v>
          </cell>
          <cell r="AI379" t="str">
            <v>N-A</v>
          </cell>
          <cell r="AJ379" t="str">
            <v>N-A</v>
          </cell>
          <cell r="AK379" t="str">
            <v>GLORIA TERESITA SERNA ALZATE</v>
          </cell>
          <cell r="AL379" t="str">
            <v>PNN UTRÍA</v>
          </cell>
          <cell r="AM379" t="str">
            <v>2 SUPERVISOR</v>
          </cell>
          <cell r="AN379" t="str">
            <v>3 CÉDULA DE CIUDADANÍA</v>
          </cell>
          <cell r="AO379">
            <v>66859604</v>
          </cell>
          <cell r="AP379" t="str">
            <v>MARGARITA EUGENIA VICTORIA ACOSTA</v>
          </cell>
          <cell r="AQ379">
            <v>39</v>
          </cell>
          <cell r="AR379" t="str">
            <v>3 NO PACTADOS</v>
          </cell>
          <cell r="AS379" t="str">
            <v>4 NO SE HA ADICIONADO NI EN VALOR y EN TIEMPO</v>
          </cell>
          <cell r="AZ379" t="str">
            <v>N-A</v>
          </cell>
          <cell r="BA379">
            <v>46073</v>
          </cell>
          <cell r="BB379">
            <v>46112</v>
          </cell>
          <cell r="BD379" t="str">
            <v>2. NO</v>
          </cell>
          <cell r="BG379" t="str">
            <v>2. NO</v>
          </cell>
          <cell r="BL379" t="str">
            <v>2026753502200001E</v>
          </cell>
          <cell r="BN379" t="str">
            <v>STEPHANIE ANDREA RODRÍGUEZ VALENCIA</v>
          </cell>
          <cell r="BP379" t="str">
            <v>VIGENTE</v>
          </cell>
          <cell r="BR379" t="str">
            <v>N-A</v>
          </cell>
          <cell r="CN379">
            <v>0</v>
          </cell>
        </row>
        <row r="380">
          <cell r="A380" t="str">
            <v>ORDEN DE COMPRA 160828</v>
          </cell>
          <cell r="B380" t="str">
            <v>2 NACION</v>
          </cell>
          <cell r="C380" t="str">
            <v>ORDEN DE COMPRA 160828</v>
          </cell>
          <cell r="D380" t="str">
            <v>PANAMERICANA OUTSOURCING S.A</v>
          </cell>
          <cell r="E380">
            <v>46072</v>
          </cell>
          <cell r="F380" t="str">
            <v xml:space="preserve">DP05-3202008-15-022 DP01-3202008-15-024 DP01-3202008-15-026 DO00-
3202008-15-040 DP10-3202008-15-037 DO08-3202008-15-032 Adquirir insumos de papelería y útiles de oficina para el desarrollo de las actividades administrativas en las áreas protegidas de la Dirección territorial pacifico en el marco de la conservación de la diversidad biológica de las áreas protegidas de SINAP Nacional.
</v>
          </cell>
          <cell r="G380" t="str">
            <v>N-A</v>
          </cell>
          <cell r="H380" t="str">
            <v>6 ACUERDO MARCO DE PRECIO</v>
          </cell>
          <cell r="I380" t="str">
            <v>3 COMPRAVENTA y/o SUMINISTRO</v>
          </cell>
          <cell r="J380" t="str">
            <v>COMPRAVENTA</v>
          </cell>
          <cell r="K380">
            <v>44121707</v>
          </cell>
          <cell r="L380">
            <v>526</v>
          </cell>
          <cell r="M380">
            <v>14426</v>
          </cell>
          <cell r="N380">
            <v>46073</v>
          </cell>
          <cell r="O380" t="str">
            <v>N-A</v>
          </cell>
          <cell r="P380">
            <v>3205945</v>
          </cell>
          <cell r="Q380" t="str">
            <v xml:space="preserve">TRES MILLONES DOSCIENTOS CINCO MIL NOVECIENTOS CUARENTA Y CINCO </v>
          </cell>
          <cell r="R380" t="str">
            <v>2 PERSONA JURIDICA</v>
          </cell>
          <cell r="S380" t="str">
            <v>1 NIT</v>
          </cell>
          <cell r="V380">
            <v>830077655</v>
          </cell>
          <cell r="W380" t="str">
            <v>7 DV 6</v>
          </cell>
          <cell r="X380" t="str">
            <v>N-A</v>
          </cell>
          <cell r="Y380" t="str">
            <v>Bogotá D.C</v>
          </cell>
          <cell r="Z380" t="str">
            <v>Bogotá D.C</v>
          </cell>
          <cell r="AA380" t="str">
            <v>N-A</v>
          </cell>
          <cell r="AB380" t="str">
            <v>N-A</v>
          </cell>
          <cell r="AC380" t="str">
            <v>N-A</v>
          </cell>
          <cell r="AD380" t="str">
            <v>N-A</v>
          </cell>
          <cell r="AE380" t="str">
            <v>NO</v>
          </cell>
          <cell r="AF380" t="str">
            <v>6 NO CONSTITUYÓ GARANTÍAS</v>
          </cell>
          <cell r="AG380" t="str">
            <v>N-A</v>
          </cell>
          <cell r="AH380" t="str">
            <v>N-A</v>
          </cell>
          <cell r="AI380" t="str">
            <v>N-A</v>
          </cell>
          <cell r="AJ380" t="str">
            <v>N-A</v>
          </cell>
          <cell r="AK380" t="str">
            <v>GLORIA TERESITA SERNA ALZATE</v>
          </cell>
          <cell r="AL380" t="str">
            <v>PNN SANQUIANGA</v>
          </cell>
          <cell r="AM380" t="str">
            <v>2 SUPERVISOR</v>
          </cell>
          <cell r="AN380" t="str">
            <v>3 CÉDULA DE CIUDADANÍA</v>
          </cell>
          <cell r="AO380">
            <v>66859604</v>
          </cell>
          <cell r="AP380" t="str">
            <v>MARGARITA EUGENIA VICTORIA ACOSTA</v>
          </cell>
          <cell r="AQ380">
            <v>39</v>
          </cell>
          <cell r="AR380" t="str">
            <v>3 NO PACTADOS</v>
          </cell>
          <cell r="AS380" t="str">
            <v>4 NO SE HA ADICIONADO NI EN VALOR y EN TIEMPO</v>
          </cell>
          <cell r="AZ380" t="str">
            <v>N-A</v>
          </cell>
          <cell r="BA380">
            <v>46073</v>
          </cell>
          <cell r="BB380">
            <v>46112</v>
          </cell>
          <cell r="BD380" t="str">
            <v>2. NO</v>
          </cell>
          <cell r="BG380" t="str">
            <v>2. NO</v>
          </cell>
          <cell r="BL380" t="str">
            <v>2026753502200001E</v>
          </cell>
          <cell r="BN380" t="str">
            <v>STEPHANIE ANDREA RODRÍGUEZ VALENCIA</v>
          </cell>
          <cell r="BP380" t="str">
            <v>VIGENTE</v>
          </cell>
          <cell r="BR380" t="str">
            <v>N-A</v>
          </cell>
          <cell r="CN380">
            <v>0</v>
          </cell>
        </row>
        <row r="381">
          <cell r="A381" t="str">
            <v>ORDEN DE COMPRA 162043</v>
          </cell>
          <cell r="B381" t="str">
            <v>2 NACION</v>
          </cell>
          <cell r="C381" t="str">
            <v>ORDEN DE COMPRA 162043</v>
          </cell>
          <cell r="D381" t="str">
            <v>HARDWARE ASESORIAS SOFTWARE LTDA</v>
          </cell>
          <cell r="E381">
            <v>46093</v>
          </cell>
          <cell r="F381" t="str">
            <v>DP05-3202008-15-034 Adquisición de un Access point y UPS mil VA, para garantizar la conectividad del Parque Nacional Natural Gorgona, en actividades misionales, técnicas y logísticas, en el marco de la conservación de la diversidad biológica de las áreas protegidas del SINAP nacional.</v>
          </cell>
          <cell r="G381" t="str">
            <v>N-A</v>
          </cell>
          <cell r="H381" t="str">
            <v>6 ACUERDO MARCO DE PRECIO</v>
          </cell>
          <cell r="I381" t="str">
            <v>3 COMPRAVENTA y/o SUMINISTRO</v>
          </cell>
          <cell r="J381" t="str">
            <v>COMPRAVENTA</v>
          </cell>
          <cell r="K381">
            <v>43211500</v>
          </cell>
          <cell r="L381">
            <v>626</v>
          </cell>
          <cell r="M381">
            <v>17826</v>
          </cell>
          <cell r="N381">
            <v>46098</v>
          </cell>
          <cell r="O381" t="str">
            <v>N-A</v>
          </cell>
          <cell r="P381">
            <v>2094200</v>
          </cell>
          <cell r="Q381" t="str">
            <v>DOS MILLONES NOVENTA Y CUATRO MIL DOSCIENTOS</v>
          </cell>
          <cell r="R381" t="str">
            <v>2 PERSONA JURIDICA</v>
          </cell>
          <cell r="S381" t="str">
            <v>1 NIT</v>
          </cell>
          <cell r="V381">
            <v>804000673</v>
          </cell>
          <cell r="W381" t="str">
            <v>4 DV 3</v>
          </cell>
          <cell r="X381" t="str">
            <v>N-A</v>
          </cell>
          <cell r="Y381" t="str">
            <v>Santander</v>
          </cell>
          <cell r="Z381" t="str">
            <v>Bucaramanga</v>
          </cell>
          <cell r="AA381" t="str">
            <v>N-A</v>
          </cell>
          <cell r="AB381" t="str">
            <v>N-A</v>
          </cell>
          <cell r="AC381" t="str">
            <v>N-A</v>
          </cell>
          <cell r="AD381" t="str">
            <v>N-A</v>
          </cell>
          <cell r="AE381" t="str">
            <v>NO</v>
          </cell>
          <cell r="AF381" t="str">
            <v>6 NO CONSTITUYÓ GARANTÍAS</v>
          </cell>
          <cell r="AG381" t="str">
            <v>N-A</v>
          </cell>
          <cell r="AH381" t="str">
            <v>N-A</v>
          </cell>
          <cell r="AI381" t="str">
            <v>N-A</v>
          </cell>
          <cell r="AJ381" t="str">
            <v>N-A</v>
          </cell>
          <cell r="AK381" t="str">
            <v>GLORIA TERESITA SERNA ALZATE</v>
          </cell>
          <cell r="AL381" t="str">
            <v>PNN GORGONA</v>
          </cell>
          <cell r="AM381" t="str">
            <v>2 SUPERVISOR</v>
          </cell>
          <cell r="AN381" t="str">
            <v>3 CÉDULA DE CIUDADANÍA</v>
          </cell>
          <cell r="AO381">
            <v>6499218</v>
          </cell>
          <cell r="AP381" t="str">
            <v>ANDRES MAURICIO ROJAS CAÑAS</v>
          </cell>
          <cell r="AQ381">
            <v>33</v>
          </cell>
          <cell r="AR381" t="str">
            <v>3 NO PACTADOS</v>
          </cell>
          <cell r="AS381" t="str">
            <v>4 NO SE HA ADICIONADO NI EN VALOR y EN TIEMPO</v>
          </cell>
          <cell r="AZ381" t="str">
            <v>N-A</v>
          </cell>
          <cell r="BA381">
            <v>46094</v>
          </cell>
          <cell r="BB381">
            <v>46127</v>
          </cell>
          <cell r="BD381" t="str">
            <v>2. NO</v>
          </cell>
          <cell r="BG381" t="str">
            <v>2. NO</v>
          </cell>
          <cell r="BL381" t="str">
            <v>2026753502200002E</v>
          </cell>
          <cell r="BN381" t="str">
            <v>STEPHANIE ANDREA RODRÍGUEZ VALENCIA</v>
          </cell>
          <cell r="BP381" t="str">
            <v>VIGENTE</v>
          </cell>
          <cell r="BR381" t="str">
            <v>N-A</v>
          </cell>
          <cell r="CN381">
            <v>0</v>
          </cell>
        </row>
        <row r="382">
          <cell r="A382" t="str">
            <v>ORDEN DE COMPRA 161959</v>
          </cell>
          <cell r="B382" t="str">
            <v>2 NACION</v>
          </cell>
          <cell r="C382" t="str">
            <v>ORDEN DE COMPRA 161959</v>
          </cell>
          <cell r="D382" t="str">
            <v>DISTRACOM S.A</v>
          </cell>
          <cell r="E382">
            <v>46092</v>
          </cell>
          <cell r="F382" t="str">
            <v xml:space="preserve">DP09-3202032-1-016 Adhesión al acuerdo marco de precios CCE-326-AMP-2022 para el suministro de combustible para el Parque Nacional Natural Uramba Bahía Málaga, requerido para el desarrollo operativo de las actividades enmarcadas en la conservación de la diversidad biológica de las áreas protegidas del SINAPNACIONAL.
</v>
          </cell>
          <cell r="G382" t="str">
            <v>N-A</v>
          </cell>
          <cell r="H382" t="str">
            <v>6 ACUERDO MARCO DE PRECIO</v>
          </cell>
          <cell r="I382" t="str">
            <v>3 COMPRAVENTA y/o SUMINISTRO</v>
          </cell>
          <cell r="J382" t="str">
            <v>SUMINISTRO</v>
          </cell>
          <cell r="K382">
            <v>15101506</v>
          </cell>
          <cell r="L382">
            <v>826</v>
          </cell>
          <cell r="M382">
            <v>17426</v>
          </cell>
          <cell r="N382">
            <v>46096</v>
          </cell>
          <cell r="O382" t="str">
            <v>N-A</v>
          </cell>
          <cell r="P382">
            <v>80000000</v>
          </cell>
          <cell r="Q382" t="str">
            <v>OCHENTA MILLONES</v>
          </cell>
          <cell r="R382" t="str">
            <v>2 PERSONA JURIDICA</v>
          </cell>
          <cell r="S382" t="str">
            <v>1 NIT</v>
          </cell>
          <cell r="V382">
            <v>811009788</v>
          </cell>
          <cell r="W382" t="str">
            <v>9 DV 8</v>
          </cell>
          <cell r="X382" t="str">
            <v>N-A</v>
          </cell>
          <cell r="Y382" t="str">
            <v>Antioquia</v>
          </cell>
          <cell r="Z382" t="str">
            <v>Medellín</v>
          </cell>
          <cell r="AA382" t="str">
            <v>N-A</v>
          </cell>
          <cell r="AB382" t="str">
            <v>N-A</v>
          </cell>
          <cell r="AC382" t="str">
            <v>N-A</v>
          </cell>
          <cell r="AD382" t="str">
            <v>N-A</v>
          </cell>
          <cell r="AE382" t="str">
            <v>SI</v>
          </cell>
          <cell r="AF382" t="str">
            <v>1 PÓLIZA</v>
          </cell>
          <cell r="AG382" t="str">
            <v>8 MUNDIAL SEGUROS</v>
          </cell>
          <cell r="AH382" t="str">
            <v>45 CUMPLIM+ CALIDAD DL SERVICIO</v>
          </cell>
          <cell r="AI382">
            <v>46098</v>
          </cell>
          <cell r="AJ382">
            <v>100295753</v>
          </cell>
          <cell r="AK382" t="str">
            <v>GLORIA TERESITA SERNA ALZATE</v>
          </cell>
          <cell r="AL382" t="str">
            <v>PNN URAMBA BAHÍA MÁLAGA</v>
          </cell>
          <cell r="AM382" t="str">
            <v>2 SUPERVISOR</v>
          </cell>
          <cell r="AN382" t="str">
            <v>3 CÉDULA DE CIUDADANÍA</v>
          </cell>
          <cell r="AO382">
            <v>1130641246</v>
          </cell>
          <cell r="AP382" t="str">
            <v>NORMAN ANDRÉS ARBOLEDA AGUIRRE</v>
          </cell>
          <cell r="AQ382">
            <v>243</v>
          </cell>
          <cell r="AR382" t="str">
            <v>3 NO PACTADOS</v>
          </cell>
          <cell r="AS382" t="str">
            <v>4 NO SE HA ADICIONADO NI EN VALOR y EN TIEMPO</v>
          </cell>
          <cell r="AZ382">
            <v>46099</v>
          </cell>
          <cell r="BA382">
            <v>46099</v>
          </cell>
          <cell r="BB382">
            <v>46329</v>
          </cell>
          <cell r="BD382" t="str">
            <v>2. NO</v>
          </cell>
          <cell r="BG382" t="str">
            <v>2. NO</v>
          </cell>
          <cell r="BL382" t="str">
            <v>2026753502200003E</v>
          </cell>
          <cell r="BN382" t="str">
            <v>DIANA PATRICIA GUERRERO</v>
          </cell>
          <cell r="BP382" t="str">
            <v>VIGENTE</v>
          </cell>
          <cell r="BR382" t="str">
            <v>N-A</v>
          </cell>
          <cell r="CN382">
            <v>0</v>
          </cell>
        </row>
        <row r="383">
          <cell r="A383" t="str">
            <v>ORDEN DE COMPRA 161945</v>
          </cell>
          <cell r="B383" t="str">
            <v>2 NACION</v>
          </cell>
          <cell r="C383" t="str">
            <v>ORDEN DE COMPRA 161945</v>
          </cell>
          <cell r="D383" t="str">
            <v>ORGANIZACIÓN TERPEL S.A</v>
          </cell>
          <cell r="E383">
            <v>46092</v>
          </cell>
          <cell r="F383" t="str">
            <v xml:space="preserve">DP06-3202032-1-025 Adhesión al acuerdo marco de precios CCE-326-AMP-2022 para el suministro de combustible para el Parque Nacional Natural los Katios, requerido para el desarrollo operativo de las actividades enmarcadas en la conservación de la diversidad biológica de las áreas protegidas del SINAP.
</v>
          </cell>
          <cell r="G383" t="str">
            <v>N-A</v>
          </cell>
          <cell r="H383" t="str">
            <v>6 ACUERDO MARCO DE PRECIO</v>
          </cell>
          <cell r="I383" t="str">
            <v>3 COMPRAVENTA y/o SUMINISTRO</v>
          </cell>
          <cell r="J383" t="str">
            <v>SUMINISTRO</v>
          </cell>
          <cell r="K383">
            <v>15101506</v>
          </cell>
          <cell r="L383">
            <v>226</v>
          </cell>
          <cell r="M383">
            <v>17026</v>
          </cell>
          <cell r="N383">
            <v>46092</v>
          </cell>
          <cell r="O383" t="str">
            <v>N-A</v>
          </cell>
          <cell r="P383">
            <v>80000000</v>
          </cell>
          <cell r="Q383" t="str">
            <v>OCHENTA MILLONES</v>
          </cell>
          <cell r="R383" t="str">
            <v>2 PERSONA JURIDICA</v>
          </cell>
          <cell r="S383" t="str">
            <v>1 NIT</v>
          </cell>
          <cell r="V383">
            <v>830095213</v>
          </cell>
          <cell r="W383" t="str">
            <v>1 DV 0</v>
          </cell>
          <cell r="X383" t="str">
            <v>N-A</v>
          </cell>
          <cell r="Y383" t="str">
            <v>Bogotá D.C</v>
          </cell>
          <cell r="Z383" t="str">
            <v>Bogotá D.C</v>
          </cell>
          <cell r="AA383" t="str">
            <v>N-A</v>
          </cell>
          <cell r="AB383" t="str">
            <v>N-A</v>
          </cell>
          <cell r="AC383" t="str">
            <v>N-A</v>
          </cell>
          <cell r="AD383" t="str">
            <v>N-A</v>
          </cell>
          <cell r="AE383" t="str">
            <v>SI</v>
          </cell>
          <cell r="AF383" t="str">
            <v>1 PÓLIZA</v>
          </cell>
          <cell r="AG383" t="str">
            <v>6 LIBERTY SEGUROS</v>
          </cell>
          <cell r="AH383" t="str">
            <v>45 CUMPLIM+ CALIDAD DL SERVICIO</v>
          </cell>
          <cell r="AI383">
            <v>46094</v>
          </cell>
          <cell r="AJ383">
            <v>2082452</v>
          </cell>
          <cell r="AK383" t="str">
            <v>GLORIA TERESITA SERNA ALZATE</v>
          </cell>
          <cell r="AL383" t="str">
            <v>PNN LOS KATIOS</v>
          </cell>
          <cell r="AM383" t="str">
            <v>2 SUPERVISOR</v>
          </cell>
          <cell r="AN383" t="str">
            <v>3 CÉDULA DE CIUDADANÍA</v>
          </cell>
          <cell r="AO383">
            <v>12563768</v>
          </cell>
          <cell r="AP383" t="str">
            <v>NELSON DE LA ROSA MANJARRES</v>
          </cell>
          <cell r="AQ383">
            <v>243</v>
          </cell>
          <cell r="AR383" t="str">
            <v>3 NO PACTADOS</v>
          </cell>
          <cell r="AS383" t="str">
            <v>4 NO SE HA ADICIONADO NI EN VALOR y EN TIEMPO</v>
          </cell>
          <cell r="AZ383">
            <v>46100</v>
          </cell>
          <cell r="BA383">
            <v>46100</v>
          </cell>
          <cell r="BB383">
            <v>46329</v>
          </cell>
          <cell r="BD383" t="str">
            <v>2. NO</v>
          </cell>
          <cell r="BG383" t="str">
            <v>2. NO</v>
          </cell>
          <cell r="BL383" t="str">
            <v>2026753502200004E</v>
          </cell>
          <cell r="BN383" t="str">
            <v>DIANA PATRICIA GUERRERO</v>
          </cell>
          <cell r="BP383" t="str">
            <v>VIGENTE</v>
          </cell>
          <cell r="BR383" t="str">
            <v>N-A</v>
          </cell>
          <cell r="CN383">
            <v>0</v>
          </cell>
        </row>
        <row r="384">
          <cell r="A384" t="str">
            <v>ORDEN DE COMPRA XXXXX</v>
          </cell>
          <cell r="C384" t="str">
            <v>ORDEN DE COMPRA XXXXX</v>
          </cell>
          <cell r="AO384" t="e">
            <v>#N/A</v>
          </cell>
          <cell r="CN384">
            <v>0</v>
          </cell>
        </row>
        <row r="385">
          <cell r="A385" t="str">
            <v>ORDEN DE COMPRA XXXXX</v>
          </cell>
          <cell r="C385" t="str">
            <v>ORDEN DE COMPRA XXXXX</v>
          </cell>
          <cell r="AO385" t="e">
            <v>#N/A</v>
          </cell>
          <cell r="CN385">
            <v>0</v>
          </cell>
        </row>
        <row r="386">
          <cell r="A386" t="str">
            <v>ORDEN DE COMPRA XXXXX</v>
          </cell>
          <cell r="C386" t="str">
            <v>ORDEN DE COMPRA XXXXX</v>
          </cell>
          <cell r="AO386" t="e">
            <v>#N/A</v>
          </cell>
          <cell r="CN386">
            <v>0</v>
          </cell>
        </row>
        <row r="387">
          <cell r="A387" t="str">
            <v>ORDEN DE COMPRA XXXXX</v>
          </cell>
          <cell r="C387" t="str">
            <v>ORDEN DE COMPRA XXXXX</v>
          </cell>
          <cell r="AO387" t="e">
            <v>#N/A</v>
          </cell>
          <cell r="CN387">
            <v>0</v>
          </cell>
        </row>
        <row r="388">
          <cell r="A388" t="str">
            <v>ORDEN DE COMPRA XXXXX</v>
          </cell>
          <cell r="C388" t="str">
            <v>ORDEN DE COMPRA XXXXX</v>
          </cell>
          <cell r="AO388" t="e">
            <v>#N/A</v>
          </cell>
          <cell r="CN388">
            <v>0</v>
          </cell>
        </row>
        <row r="389">
          <cell r="A389" t="str">
            <v>ORDEN DE COMPRA XXXXX</v>
          </cell>
          <cell r="C389" t="str">
            <v>ORDEN DE COMPRA XXXXX</v>
          </cell>
          <cell r="AO389" t="e">
            <v>#N/A</v>
          </cell>
          <cell r="CN389">
            <v>0</v>
          </cell>
        </row>
        <row r="390">
          <cell r="A390" t="str">
            <v>ORDEN DE COMPRA XXXXX</v>
          </cell>
          <cell r="C390" t="str">
            <v>ORDEN DE COMPRA XXXXX</v>
          </cell>
          <cell r="AO390" t="e">
            <v>#N/A</v>
          </cell>
          <cell r="CN390">
            <v>0</v>
          </cell>
        </row>
        <row r="391">
          <cell r="A391" t="str">
            <v>ORDEN DE COMPRA XXXXX</v>
          </cell>
          <cell r="C391" t="str">
            <v>ORDEN DE COMPRA XXXXX</v>
          </cell>
          <cell r="AO391" t="e">
            <v>#N/A</v>
          </cell>
          <cell r="CN391">
            <v>0</v>
          </cell>
        </row>
        <row r="392">
          <cell r="A392" t="str">
            <v>ORDEN DE COMPRA XXXXX</v>
          </cell>
          <cell r="C392" t="str">
            <v>ORDEN DE COMPRA XXXXX</v>
          </cell>
          <cell r="AO392" t="e">
            <v>#N/A</v>
          </cell>
          <cell r="CN392">
            <v>0</v>
          </cell>
        </row>
        <row r="393">
          <cell r="A393" t="str">
            <v>ORDEN DE COMPRA XXXXX</v>
          </cell>
          <cell r="C393" t="str">
            <v>ORDEN DE COMPRA XXXXX</v>
          </cell>
          <cell r="AO393" t="e">
            <v>#N/A</v>
          </cell>
          <cell r="CN393">
            <v>0</v>
          </cell>
        </row>
        <row r="394">
          <cell r="A394" t="str">
            <v>ORDEN DE COMPRA XXXXX</v>
          </cell>
          <cell r="C394" t="str">
            <v>ORDEN DE COMPRA XXXXX</v>
          </cell>
          <cell r="AO394" t="e">
            <v>#N/A</v>
          </cell>
          <cell r="CN394">
            <v>0</v>
          </cell>
        </row>
        <row r="395">
          <cell r="A395" t="str">
            <v>ORDEN DE COMPRA XXXXX</v>
          </cell>
          <cell r="C395" t="str">
            <v>ORDEN DE COMPRA XXXXX</v>
          </cell>
          <cell r="AO395" t="e">
            <v>#N/A</v>
          </cell>
          <cell r="CN395">
            <v>0</v>
          </cell>
        </row>
        <row r="396">
          <cell r="A396" t="str">
            <v>ORDEN DE COMPRA XXXXX</v>
          </cell>
          <cell r="C396" t="str">
            <v>ORDEN DE COMPRA XXXXX</v>
          </cell>
          <cell r="AO396" t="e">
            <v>#N/A</v>
          </cell>
          <cell r="CN396">
            <v>0</v>
          </cell>
        </row>
        <row r="397">
          <cell r="A397" t="str">
            <v>ORDEN DE COMPRA XXXXX</v>
          </cell>
          <cell r="C397" t="str">
            <v>ORDEN DE COMPRA XXXXX</v>
          </cell>
          <cell r="AO397" t="e">
            <v>#N/A</v>
          </cell>
          <cell r="CN397">
            <v>0</v>
          </cell>
        </row>
        <row r="398">
          <cell r="A398" t="str">
            <v>ORDEN DE COMPRA XXXXX</v>
          </cell>
          <cell r="C398" t="str">
            <v>ORDEN DE COMPRA XXXXX</v>
          </cell>
          <cell r="AO398" t="e">
            <v>#N/A</v>
          </cell>
          <cell r="CN398">
            <v>0</v>
          </cell>
        </row>
        <row r="399">
          <cell r="A399" t="str">
            <v>ORDEN DE COMPRA XXXXX</v>
          </cell>
          <cell r="C399" t="str">
            <v>ORDEN DE COMPRA XXXXX</v>
          </cell>
          <cell r="AO399" t="e">
            <v>#N/A</v>
          </cell>
          <cell r="CN399">
            <v>0</v>
          </cell>
        </row>
        <row r="400">
          <cell r="A400" t="str">
            <v>ORDEN DE COMPRA XXXXX</v>
          </cell>
          <cell r="C400" t="str">
            <v>ORDEN DE COMPRA XXXXX</v>
          </cell>
          <cell r="AO400" t="e">
            <v>#N/A</v>
          </cell>
          <cell r="CN400">
            <v>0</v>
          </cell>
        </row>
        <row r="401">
          <cell r="A401" t="str">
            <v>ORDEN DE COMPRA XXXXX</v>
          </cell>
          <cell r="C401" t="str">
            <v>ORDEN DE COMPRA XXXXX</v>
          </cell>
          <cell r="AO401" t="e">
            <v>#N/A</v>
          </cell>
          <cell r="CN401">
            <v>0</v>
          </cell>
        </row>
        <row r="402">
          <cell r="A402" t="str">
            <v>ORDEN DE COMPRA XXXXX</v>
          </cell>
          <cell r="C402" t="str">
            <v>ORDEN DE COMPRA XXXXX</v>
          </cell>
          <cell r="AO402" t="e">
            <v>#N/A</v>
          </cell>
          <cell r="CN402">
            <v>0</v>
          </cell>
        </row>
        <row r="403">
          <cell r="A403" t="str">
            <v>ORDEN DE COMPRA XXXXX</v>
          </cell>
          <cell r="C403" t="str">
            <v>ORDEN DE COMPRA XXXXX</v>
          </cell>
          <cell r="AO403" t="e">
            <v>#N/A</v>
          </cell>
          <cell r="CN403">
            <v>0</v>
          </cell>
        </row>
        <row r="404">
          <cell r="A404" t="str">
            <v>ORDEN DE COMPRA XXXXX</v>
          </cell>
          <cell r="C404" t="str">
            <v>ORDEN DE COMPRA XXXXX</v>
          </cell>
          <cell r="AO404" t="e">
            <v>#N/A</v>
          </cell>
          <cell r="CN404">
            <v>0</v>
          </cell>
        </row>
        <row r="405">
          <cell r="A405" t="str">
            <v>ORDEN DE COMPRA XXXXX</v>
          </cell>
          <cell r="C405" t="str">
            <v>ORDEN DE COMPRA XXXXX</v>
          </cell>
          <cell r="AO405" t="e">
            <v>#N/A</v>
          </cell>
          <cell r="CN405">
            <v>0</v>
          </cell>
        </row>
        <row r="406">
          <cell r="A406" t="str">
            <v>ORDEN DE COMPRA XXXXX</v>
          </cell>
          <cell r="C406" t="str">
            <v>ORDEN DE COMPRA XXXXX</v>
          </cell>
          <cell r="AO406" t="e">
            <v>#N/A</v>
          </cell>
          <cell r="CN406">
            <v>0</v>
          </cell>
        </row>
        <row r="407">
          <cell r="A407" t="str">
            <v>ORDEN DE COMPRA XXXXX</v>
          </cell>
          <cell r="C407" t="str">
            <v>ORDEN DE COMPRA XXXXX</v>
          </cell>
          <cell r="AO407" t="e">
            <v>#N/A</v>
          </cell>
          <cell r="CN407">
            <v>0</v>
          </cell>
        </row>
        <row r="408">
          <cell r="A408" t="str">
            <v>ORDEN DE COMPRA XXXXX</v>
          </cell>
          <cell r="C408" t="str">
            <v>ORDEN DE COMPRA XXXXX</v>
          </cell>
          <cell r="AO408" t="e">
            <v>#N/A</v>
          </cell>
          <cell r="CN408">
            <v>0</v>
          </cell>
        </row>
        <row r="409">
          <cell r="A409" t="str">
            <v>ORDEN DE COMPRA XXXXX</v>
          </cell>
          <cell r="C409" t="str">
            <v>ORDEN DE COMPRA XXXXX</v>
          </cell>
          <cell r="AO409" t="e">
            <v>#N/A</v>
          </cell>
          <cell r="CN409">
            <v>0</v>
          </cell>
        </row>
        <row r="410">
          <cell r="A410" t="str">
            <v>ORDEN DE COMPRA XXXXX</v>
          </cell>
          <cell r="C410" t="str">
            <v>ORDEN DE COMPRA XXXXX</v>
          </cell>
          <cell r="AO410" t="e">
            <v>#N/A</v>
          </cell>
          <cell r="CN410">
            <v>0</v>
          </cell>
        </row>
        <row r="411">
          <cell r="A411" t="str">
            <v>ORDEN DE COMPRA XXXXX</v>
          </cell>
          <cell r="C411" t="str">
            <v>ORDEN DE COMPRA XXXXX</v>
          </cell>
          <cell r="AO411" t="e">
            <v>#N/A</v>
          </cell>
          <cell r="CN411">
            <v>0</v>
          </cell>
        </row>
        <row r="412">
          <cell r="A412" t="str">
            <v xml:space="preserve">MENORES CUANTIAS </v>
          </cell>
          <cell r="CN412">
            <v>0</v>
          </cell>
        </row>
        <row r="413">
          <cell r="A413" t="str">
            <v>DTPA-SAMC-1-2026</v>
          </cell>
          <cell r="B413" t="str">
            <v>1 FONAM</v>
          </cell>
          <cell r="D413" t="str">
            <v>VIGILANCIA-FARALLONES-WENDY</v>
          </cell>
          <cell r="AO413" t="e">
            <v>#N/A</v>
          </cell>
          <cell r="CN413">
            <v>0</v>
          </cell>
        </row>
        <row r="414">
          <cell r="A414" t="str">
            <v>DTPA-SAMC-1-2026</v>
          </cell>
          <cell r="AO414" t="e">
            <v>#N/A</v>
          </cell>
          <cell r="CN414">
            <v>0</v>
          </cell>
        </row>
        <row r="415">
          <cell r="A415" t="str">
            <v>DTPA-SAMC-2-2026</v>
          </cell>
          <cell r="AO415" t="e">
            <v>#N/A</v>
          </cell>
          <cell r="CN415">
            <v>0</v>
          </cell>
        </row>
        <row r="416">
          <cell r="A416" t="str">
            <v>DTPA-SAMC-3-2026</v>
          </cell>
          <cell r="AO416" t="e">
            <v>#N/A</v>
          </cell>
          <cell r="CN416">
            <v>0</v>
          </cell>
        </row>
        <row r="417">
          <cell r="A417" t="str">
            <v>DTPA-SAMC-4-2026</v>
          </cell>
          <cell r="AO417" t="e">
            <v>#N/A</v>
          </cell>
          <cell r="CN417">
            <v>0</v>
          </cell>
        </row>
        <row r="418">
          <cell r="A418" t="str">
            <v>DTPA-SAMC-5-2026</v>
          </cell>
          <cell r="AO418" t="e">
            <v>#N/A</v>
          </cell>
          <cell r="CN418">
            <v>0</v>
          </cell>
        </row>
        <row r="419">
          <cell r="A419" t="str">
            <v>DTPA-SAMC-6-2026</v>
          </cell>
          <cell r="AO419" t="e">
            <v>#N/A</v>
          </cell>
          <cell r="CN419">
            <v>0</v>
          </cell>
        </row>
        <row r="420">
          <cell r="A420" t="str">
            <v>DTPA-SAMC-7-2026</v>
          </cell>
          <cell r="AO420" t="e">
            <v>#N/A</v>
          </cell>
          <cell r="CN420">
            <v>0</v>
          </cell>
        </row>
        <row r="421">
          <cell r="A421" t="str">
            <v>DTPA-SAMC-8-2026</v>
          </cell>
          <cell r="AO421" t="e">
            <v>#N/A</v>
          </cell>
          <cell r="CN421">
            <v>0</v>
          </cell>
        </row>
        <row r="422">
          <cell r="A422" t="str">
            <v>DTPA-SAMC-9-2026</v>
          </cell>
          <cell r="AO422" t="e">
            <v>#N/A</v>
          </cell>
          <cell r="CN422">
            <v>0</v>
          </cell>
        </row>
        <row r="423">
          <cell r="A423" t="str">
            <v>DTPA-SAMC-10-2026</v>
          </cell>
          <cell r="AO423" t="e">
            <v>#N/A</v>
          </cell>
          <cell r="CN423">
            <v>0</v>
          </cell>
        </row>
        <row r="424">
          <cell r="A424" t="str">
            <v>CONVENIOS</v>
          </cell>
          <cell r="CN424">
            <v>0</v>
          </cell>
        </row>
        <row r="425">
          <cell r="A425" t="str">
            <v>CV-DTPA-001-XXXX-2026</v>
          </cell>
          <cell r="AO425" t="e">
            <v>#N/A</v>
          </cell>
          <cell r="CN425">
            <v>0</v>
          </cell>
        </row>
        <row r="426">
          <cell r="A426" t="str">
            <v>CV-DTPA-002-XXXX-2026</v>
          </cell>
          <cell r="AO426" t="e">
            <v>#N/A</v>
          </cell>
          <cell r="CN426">
            <v>0</v>
          </cell>
        </row>
        <row r="427">
          <cell r="A427" t="str">
            <v>CV-DTPA-003-XXXX-2026</v>
          </cell>
          <cell r="AO427" t="e">
            <v>#N/A</v>
          </cell>
          <cell r="CN427">
            <v>0</v>
          </cell>
        </row>
        <row r="428">
          <cell r="A428" t="str">
            <v>CV-DTPA-004-XXXX-2026</v>
          </cell>
          <cell r="AO428" t="e">
            <v>#N/A</v>
          </cell>
          <cell r="CN428">
            <v>0</v>
          </cell>
        </row>
        <row r="429">
          <cell r="A429" t="str">
            <v>CV-DTPA-005-XXXX-2026</v>
          </cell>
          <cell r="AO429" t="e">
            <v>#N/A</v>
          </cell>
          <cell r="CN429">
            <v>0</v>
          </cell>
        </row>
        <row r="430">
          <cell r="AO430" t="e">
            <v>#N/A</v>
          </cell>
        </row>
        <row r="431">
          <cell r="AO431" t="e">
            <v>#N/A</v>
          </cell>
        </row>
        <row r="432">
          <cell r="AO432" t="e">
            <v>#N/A</v>
          </cell>
        </row>
        <row r="433">
          <cell r="AO433" t="e">
            <v>#N/A</v>
          </cell>
        </row>
        <row r="434">
          <cell r="AO434" t="e">
            <v>#N/A</v>
          </cell>
        </row>
        <row r="435">
          <cell r="AO435" t="e">
            <v>#N/A</v>
          </cell>
        </row>
        <row r="436">
          <cell r="AO436" t="e">
            <v>#N/A</v>
          </cell>
        </row>
        <row r="437">
          <cell r="AO437" t="e">
            <v>#N/A</v>
          </cell>
        </row>
        <row r="438">
          <cell r="AO438" t="e">
            <v>#N/A</v>
          </cell>
        </row>
        <row r="439">
          <cell r="AO439" t="e">
            <v>#N/A</v>
          </cell>
        </row>
        <row r="440">
          <cell r="AO440" t="e">
            <v>#N/A</v>
          </cell>
        </row>
        <row r="441">
          <cell r="A441" t="str">
            <v>SELECCIÓN ABREVIADA SUBASTA INVERSA</v>
          </cell>
        </row>
        <row r="442">
          <cell r="A442" t="str">
            <v>DTPA-SASI-1-2026</v>
          </cell>
          <cell r="AO442" t="e">
            <v>#N/A</v>
          </cell>
        </row>
        <row r="443">
          <cell r="A443" t="str">
            <v>DTPA-SASI-2-2026</v>
          </cell>
          <cell r="AO443" t="e">
            <v>#N/A</v>
          </cell>
        </row>
        <row r="444">
          <cell r="A444" t="str">
            <v>DTPA-SASI-3-2026</v>
          </cell>
          <cell r="AO444" t="e">
            <v>#N/A</v>
          </cell>
        </row>
        <row r="445">
          <cell r="A445" t="str">
            <v>DTPA-SASI-4-2026</v>
          </cell>
          <cell r="AO445" t="e">
            <v>#N/A</v>
          </cell>
        </row>
        <row r="446">
          <cell r="A446" t="str">
            <v>DTPA-SASI-5-2026</v>
          </cell>
          <cell r="AO446" t="e">
            <v>#N/A</v>
          </cell>
        </row>
        <row r="447">
          <cell r="A447" t="str">
            <v>DTPA-SASI-6-2026</v>
          </cell>
          <cell r="AO447" t="e">
            <v>#N/A</v>
          </cell>
        </row>
        <row r="448">
          <cell r="A448" t="str">
            <v>DTPA-SASI-7-2026</v>
          </cell>
          <cell r="AO448" t="e">
            <v>#N/A</v>
          </cell>
        </row>
        <row r="449">
          <cell r="A449" t="str">
            <v>CONCURSOS DE MERITOS</v>
          </cell>
        </row>
        <row r="450">
          <cell r="A450" t="str">
            <v>CM-DTPA-001-2026</v>
          </cell>
          <cell r="AO450" t="e">
            <v>#N/A</v>
          </cell>
        </row>
        <row r="451">
          <cell r="A451" t="str">
            <v>CM-DTPA-002-2026</v>
          </cell>
          <cell r="AO451" t="e">
            <v>#N/A</v>
          </cell>
        </row>
        <row r="452">
          <cell r="A452" t="str">
            <v>CM-DTPA-003-2026</v>
          </cell>
          <cell r="AO452" t="e">
            <v>#N/A</v>
          </cell>
        </row>
        <row r="453">
          <cell r="A453" t="str">
            <v>CM-DTPA-004-2026</v>
          </cell>
          <cell r="AO453" t="e">
            <v>#N/A</v>
          </cell>
        </row>
        <row r="454">
          <cell r="AO454" t="e">
            <v>#N/A</v>
          </cell>
        </row>
        <row r="455">
          <cell r="AO455" t="e">
            <v>#N/A</v>
          </cell>
        </row>
        <row r="456">
          <cell r="AO456" t="e">
            <v>#N/A</v>
          </cell>
        </row>
        <row r="457">
          <cell r="AO457" t="e">
            <v>#N/A</v>
          </cell>
        </row>
        <row r="458">
          <cell r="AO458" t="e">
            <v>#N/A</v>
          </cell>
        </row>
        <row r="459">
          <cell r="AO459" t="e">
            <v>#N/A</v>
          </cell>
        </row>
        <row r="460">
          <cell r="AO460" t="e">
            <v>#N/A</v>
          </cell>
        </row>
        <row r="461">
          <cell r="AO461" t="e">
            <v>#N/A</v>
          </cell>
        </row>
        <row r="462">
          <cell r="AO462" t="e">
            <v>#N/A</v>
          </cell>
        </row>
        <row r="463">
          <cell r="AO463" t="e">
            <v>#N/A</v>
          </cell>
        </row>
        <row r="464">
          <cell r="AO464" t="e">
            <v>#N/A</v>
          </cell>
        </row>
        <row r="465">
          <cell r="AO465" t="e">
            <v>#N/A</v>
          </cell>
        </row>
        <row r="466">
          <cell r="AO466" t="e">
            <v>#N/A</v>
          </cell>
        </row>
        <row r="467">
          <cell r="AO467" t="e">
            <v>#N/A</v>
          </cell>
        </row>
        <row r="468">
          <cell r="AO468" t="e">
            <v>#N/A</v>
          </cell>
        </row>
        <row r="469">
          <cell r="AO469" t="e">
            <v>#N/A</v>
          </cell>
        </row>
        <row r="470">
          <cell r="AO470" t="e">
            <v>#N/A</v>
          </cell>
        </row>
        <row r="471">
          <cell r="AO471" t="e">
            <v>#N/A</v>
          </cell>
        </row>
        <row r="481">
          <cell r="AP481" t="str">
            <v>-</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B7790-304F-435F-AE69-58790BEA06FF}">
  <dimension ref="A1:CN475"/>
  <sheetViews>
    <sheetView tabSelected="1" topLeftCell="A235" workbookViewId="0">
      <selection activeCell="C232" sqref="C232"/>
    </sheetView>
  </sheetViews>
  <sheetFormatPr baseColWidth="10" defaultColWidth="12.6640625" defaultRowHeight="14.4" x14ac:dyDescent="0.3"/>
  <cols>
    <col min="1" max="1" width="32.77734375" bestFit="1" customWidth="1"/>
    <col min="2" max="2" width="20.109375" customWidth="1"/>
    <col min="3" max="3" width="49.109375" bestFit="1" customWidth="1"/>
    <col min="4" max="4" width="53.6640625" bestFit="1" customWidth="1"/>
    <col min="5" max="5" width="19.77734375" customWidth="1"/>
    <col min="6" max="6" width="22.33203125" customWidth="1"/>
    <col min="7" max="7" width="32.6640625" customWidth="1"/>
    <col min="8" max="8" width="24.33203125" customWidth="1"/>
    <col min="9" max="9" width="44" customWidth="1"/>
    <col min="10" max="10" width="33.21875" customWidth="1"/>
    <col min="11" max="11" width="15.21875" customWidth="1"/>
    <col min="12" max="12" width="12.77734375" customWidth="1"/>
    <col min="13" max="13" width="35.33203125" customWidth="1"/>
    <col min="14" max="14" width="25.88671875" customWidth="1"/>
    <col min="15" max="15" width="25" bestFit="1" customWidth="1"/>
    <col min="16" max="16" width="39.6640625" customWidth="1"/>
    <col min="17" max="18" width="29.33203125" customWidth="1"/>
    <col min="19" max="19" width="26.33203125" customWidth="1"/>
    <col min="20" max="20" width="22.88671875" customWidth="1"/>
    <col min="21" max="21" width="29.109375" customWidth="1"/>
    <col min="22" max="22" width="28.77734375" customWidth="1"/>
    <col min="23" max="23" width="8.77734375" bestFit="1" customWidth="1"/>
    <col min="24" max="24" width="88.21875" customWidth="1"/>
  </cols>
  <sheetData>
    <row r="1" spans="1:92" ht="37.799999999999997" customHeight="1" x14ac:dyDescent="0.3">
      <c r="A1" s="18" t="s">
        <v>0</v>
      </c>
      <c r="B1" s="19" t="s">
        <v>1</v>
      </c>
      <c r="C1" s="20" t="s">
        <v>2</v>
      </c>
      <c r="D1" s="20" t="s">
        <v>3</v>
      </c>
      <c r="E1" s="19" t="s">
        <v>4</v>
      </c>
      <c r="F1" s="19" t="s">
        <v>5</v>
      </c>
      <c r="G1" s="19" t="s">
        <v>6</v>
      </c>
      <c r="H1" s="19" t="s">
        <v>7</v>
      </c>
      <c r="I1" s="19" t="s">
        <v>8</v>
      </c>
      <c r="J1" s="20" t="s">
        <v>9</v>
      </c>
      <c r="K1" s="19" t="s">
        <v>10</v>
      </c>
      <c r="L1" s="19" t="s">
        <v>11</v>
      </c>
      <c r="M1" s="20" t="s">
        <v>12</v>
      </c>
      <c r="N1" s="21" t="s">
        <v>13</v>
      </c>
      <c r="O1" s="21" t="s">
        <v>14</v>
      </c>
      <c r="P1" s="20" t="s">
        <v>15</v>
      </c>
      <c r="Q1" s="20" t="s">
        <v>16</v>
      </c>
      <c r="R1" s="19" t="s">
        <v>17</v>
      </c>
      <c r="S1" s="20" t="s">
        <v>18</v>
      </c>
      <c r="T1" s="19" t="s">
        <v>19</v>
      </c>
      <c r="U1" s="19" t="s">
        <v>20</v>
      </c>
      <c r="V1" s="20" t="s">
        <v>21</v>
      </c>
      <c r="W1" s="20" t="s">
        <v>22</v>
      </c>
      <c r="X1" s="22" t="s">
        <v>23</v>
      </c>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row>
    <row r="2" spans="1:92" x14ac:dyDescent="0.3">
      <c r="A2" s="2" t="s">
        <v>24</v>
      </c>
      <c r="B2" s="3" t="str">
        <f>VLOOKUP(A2,'[1]BASE DTPA'!A:CN,2,0)</f>
        <v>2 NACION</v>
      </c>
      <c r="C2" s="3" t="str">
        <f>VLOOKUP(A2,'[1]BASE DTPA'!A:CN,3,0)</f>
        <v>CPS-DTPA-001-2026</v>
      </c>
      <c r="D2" s="3" t="str">
        <f>VLOOKUP(A2,'[1]BASE DTPA'!A:CN,4,0)</f>
        <v>KHAREM CARABALI MARULANDA</v>
      </c>
      <c r="E2" s="4">
        <f>VLOOKUP(A2,'[1]BASE DTPA'!A:CN,5,0)</f>
        <v>46027</v>
      </c>
      <c r="F2" s="5" t="str">
        <f>VLOOKUP(A2,'[1]BASE DTPA'!A:CN,6,0)</f>
        <v>DP00-3202008-15-003 Prestación de servicios profesionales con plena autonomía técnica y administrativa para adelantar las etapas precontractual y contractual de los procesos de selección que adelanta la Dirección Territorial Pacifico y sus áreas protegidas en el marco de la conservación de la diversidad biológica de las áreas protegidas del SINAP nacional</v>
      </c>
      <c r="G2" s="3" t="str">
        <f>VLOOKUP(A2,'[1]BASE DTPA'!A:CN,7,0)</f>
        <v>PROFESIONAL</v>
      </c>
      <c r="H2" s="3" t="str">
        <f>VLOOKUP(A2,'[1]BASE DTPA'!A:CN,8,0)</f>
        <v>2 CONTRATACIÓN DIRECTA</v>
      </c>
      <c r="I2" s="3" t="str">
        <f>VLOOKUP(A2,'[1]BASE DTPA'!A:CO,9,0)</f>
        <v>14 PRESTACIÓN DE SERVICIOS</v>
      </c>
      <c r="J2" s="6" t="str">
        <f>VLOOKUP(A2,'[1]BASE DTPA'!A:CP,10,0)</f>
        <v>N/A</v>
      </c>
      <c r="K2" s="6">
        <f>VLOOKUP(A2,'[1]BASE DTPA'!A:CQ,11,0)</f>
        <v>80111600</v>
      </c>
      <c r="L2" s="7">
        <f>VLOOKUP(A2,'[1]BASE DTPA'!A:CR,15,0)</f>
        <v>6540000</v>
      </c>
      <c r="M2" s="7">
        <f>VLOOKUP(A2,'[1]BASE DTPA'!A:CS,16,0)</f>
        <v>71940000</v>
      </c>
      <c r="N2" s="6" t="str">
        <f>VLOOKUP(A2,'[1]BASE DTPA'!A:CT,18,0)</f>
        <v>1 PERSONA NATURAL</v>
      </c>
      <c r="O2" s="6" t="str">
        <f>VLOOKUP(A2,'[1]BASE DTPA'!A:CU,19,0)</f>
        <v>3 CÉDULA DE CIUDADANÍA</v>
      </c>
      <c r="P2" s="7">
        <f>VLOOKUP(A2,'[1]BASE DTPA'!A:CV,20,0)</f>
        <v>1144046748</v>
      </c>
      <c r="Q2" s="7">
        <f>VLOOKUP(A2,'[1]BASE DTPA'!A:CW,22,0)</f>
        <v>0</v>
      </c>
      <c r="R2" s="6" t="str">
        <f>VLOOKUP(A2,'[1]BASE DTPA'!A:CX,38,0)</f>
        <v>DTPA</v>
      </c>
      <c r="S2" s="6">
        <f>VLOOKUP(A2,'[1]BASE DTPA'!A:CY,43,0)</f>
        <v>333</v>
      </c>
      <c r="T2" s="8">
        <f>VLOOKUP(A2,'[1]BASE DTPA'!A:CZ,53,0)</f>
        <v>46028</v>
      </c>
      <c r="U2" s="9">
        <f>VLOOKUP(A2,'[1]BASE DTPA'!A:DA,54,0)</f>
        <v>46361</v>
      </c>
      <c r="V2" s="10">
        <f>VLOOKUP(A2,'[1]BASE DTPA'!A:DB,79,0)</f>
        <v>0</v>
      </c>
      <c r="W2" s="6" t="str">
        <f>VLOOKUP(A2,'[1]BASE DTPA'!A:DC,68,0)</f>
        <v>VIGENTE</v>
      </c>
      <c r="X2" s="23" t="str">
        <f>VLOOKUP(A2,'[1]BASE DTPA'!A:DD,70,0)</f>
        <v>https://community.secop.gov.co/Public/Tendering/ContractDetailView/Index?UniqueIdentifier=CO1.PCCNTR.8771879</v>
      </c>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row>
    <row r="3" spans="1:92" x14ac:dyDescent="0.3">
      <c r="A3" s="2" t="s">
        <v>25</v>
      </c>
      <c r="B3" s="3" t="str">
        <f>VLOOKUP(A3,'[1]BASE DTPA'!A:CN,2,0)</f>
        <v>2 NACION</v>
      </c>
      <c r="C3" s="3" t="str">
        <f>VLOOKUP(A3,'[1]BASE DTPA'!A:CN,3,0)</f>
        <v>CPS-DTPA-002-2026</v>
      </c>
      <c r="D3" s="3" t="str">
        <f>VLOOKUP(A3,'[1]BASE DTPA'!A:CN,4,0)</f>
        <v>JULIANA ISABEL MONTES ROMERO</v>
      </c>
      <c r="E3" s="4">
        <f>VLOOKUP(A3,'[1]BASE DTPA'!A:CN,5,0)</f>
        <v>46028</v>
      </c>
      <c r="F3" s="5" t="str">
        <f>VLOOKUP(A3,'[1]BASE DTPA'!A:CN,6,0)</f>
        <v>DP00-3202008-15-004 Prestación de servicios profesionales con plena autonomía técnica y administrativa para adelantar las etapas precontractual y contractual de los procesos de selección que adelanta la Dirección Territorial Pacifico y sus áreas protegidas en el marco de la conservación de la diversidad biológica de las áreas protegidas del SINAP nacional.</v>
      </c>
      <c r="G3" s="3" t="str">
        <f>VLOOKUP(A3,'[1]BASE DTPA'!A:CN,7,0)</f>
        <v>PROFESIONAL</v>
      </c>
      <c r="H3" s="3" t="str">
        <f>VLOOKUP(A3,'[1]BASE DTPA'!A:CN,8,0)</f>
        <v>2 CONTRATACIÓN DIRECTA</v>
      </c>
      <c r="I3" s="3" t="str">
        <f>VLOOKUP(A3,'[1]BASE DTPA'!A:CO,9,0)</f>
        <v>14 PRESTACIÓN DE SERVICIOS</v>
      </c>
      <c r="J3" s="6" t="str">
        <f>VLOOKUP(A3,'[1]BASE DTPA'!A:CP,10,0)</f>
        <v>N/A</v>
      </c>
      <c r="K3" s="6">
        <f>VLOOKUP(A3,'[1]BASE DTPA'!A:CQ,11,0)</f>
        <v>80111600</v>
      </c>
      <c r="L3" s="7">
        <f>VLOOKUP(A3,'[1]BASE DTPA'!A:CR,15,0)</f>
        <v>6539000</v>
      </c>
      <c r="M3" s="7">
        <f>VLOOKUP(A3,'[1]BASE DTPA'!A:CS,16,0)</f>
        <v>71929000</v>
      </c>
      <c r="N3" s="6" t="str">
        <f>VLOOKUP(A3,'[1]BASE DTPA'!A:CT,18,0)</f>
        <v>1 PERSONA NATURAL</v>
      </c>
      <c r="O3" s="6" t="str">
        <f>VLOOKUP(A3,'[1]BASE DTPA'!A:CU,19,0)</f>
        <v>3 CÉDULA DE CIUDADANÍA</v>
      </c>
      <c r="P3" s="7">
        <f>VLOOKUP(A3,'[1]BASE DTPA'!A:CV,20,0)</f>
        <v>1061815005</v>
      </c>
      <c r="Q3" s="7">
        <f>VLOOKUP(A3,'[1]BASE DTPA'!A:CW,22,0)</f>
        <v>0</v>
      </c>
      <c r="R3" s="6" t="str">
        <f>VLOOKUP(A3,'[1]BASE DTPA'!A:CX,38,0)</f>
        <v>DTPA</v>
      </c>
      <c r="S3" s="6">
        <f>VLOOKUP(A3,'[1]BASE DTPA'!A:CY,43,0)</f>
        <v>333</v>
      </c>
      <c r="T3" s="8">
        <f>VLOOKUP(A3,'[1]BASE DTPA'!A:CZ,53,0)</f>
        <v>46029</v>
      </c>
      <c r="U3" s="9">
        <f>VLOOKUP(A3,'[1]BASE DTPA'!A:DA,54,0)</f>
        <v>46362</v>
      </c>
      <c r="V3" s="10">
        <f>VLOOKUP(A3,'[1]BASE DTPA'!A:DB,79,0)</f>
        <v>0</v>
      </c>
      <c r="W3" s="6" t="str">
        <f>VLOOKUP(A3,'[1]BASE DTPA'!A:DC,68,0)</f>
        <v>VIGENTE</v>
      </c>
      <c r="X3" s="23" t="str">
        <f>VLOOKUP(A3,'[1]BASE DTPA'!A:DD,70,0)</f>
        <v>https://community.secop.gov.co/Public/Tendering/ContractDetailView/Index?UniqueIdentifier=CO1.PCCNTR.8772344</v>
      </c>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row>
    <row r="4" spans="1:92" x14ac:dyDescent="0.3">
      <c r="A4" s="2" t="s">
        <v>26</v>
      </c>
      <c r="B4" s="3" t="str">
        <f>VLOOKUP(A4,'[1]BASE DTPA'!A:CN,2,0)</f>
        <v>2 NACION</v>
      </c>
      <c r="C4" s="3" t="str">
        <f>VLOOKUP(A4,'[1]BASE DTPA'!A:CN,3,0)</f>
        <v>CPS-DTPA-003-2026</v>
      </c>
      <c r="D4" s="3" t="str">
        <f>VLOOKUP(A4,'[1]BASE DTPA'!A:CN,4,0)</f>
        <v>STEPHANIE ANDREA RODRIGUEZ VALENCIA</v>
      </c>
      <c r="E4" s="4">
        <f>VLOOKUP(A4,'[1]BASE DTPA'!A:CN,5,0)</f>
        <v>46028</v>
      </c>
      <c r="F4" s="5" t="str">
        <f>VLOOKUP(A4,'[1]BASE DTPA'!A:CN,6,0)</f>
        <v>DP00-3202008-15-002 Prestación de servicios profesionales con plena autonomía técnica y administrativa para adelantar las etapas precontractual y contractual de los procesos de selección que adelanta la Dirección Territorial Pacifico y sus áreas protegidas en el marco de la conservación de la diversidad biológica de las áreas protegidas del SINAP nacional.</v>
      </c>
      <c r="G4" s="3" t="str">
        <f>VLOOKUP(A4,'[1]BASE DTPA'!A:CN,7,0)</f>
        <v>PROFESIONAL</v>
      </c>
      <c r="H4" s="3" t="str">
        <f>VLOOKUP(A4,'[1]BASE DTPA'!A:CN,8,0)</f>
        <v>2 CONTRATACIÓN DIRECTA</v>
      </c>
      <c r="I4" s="3" t="str">
        <f>VLOOKUP(A4,'[1]BASE DTPA'!A:CO,9,0)</f>
        <v>14 PRESTACIÓN DE SERVICIOS</v>
      </c>
      <c r="J4" s="6" t="str">
        <f>VLOOKUP(A4,'[1]BASE DTPA'!A:CP,10,0)</f>
        <v>N/A</v>
      </c>
      <c r="K4" s="6">
        <f>VLOOKUP(A4,'[1]BASE DTPA'!A:CQ,11,0)</f>
        <v>80111600</v>
      </c>
      <c r="L4" s="7">
        <f>VLOOKUP(A4,'[1]BASE DTPA'!A:CR,15,0)</f>
        <v>6540000</v>
      </c>
      <c r="M4" s="7">
        <f>VLOOKUP(A4,'[1]BASE DTPA'!A:CS,16,0)</f>
        <v>39240000</v>
      </c>
      <c r="N4" s="6" t="str">
        <f>VLOOKUP(A4,'[1]BASE DTPA'!A:CT,18,0)</f>
        <v>1 PERSONA NATURAL</v>
      </c>
      <c r="O4" s="6" t="str">
        <f>VLOOKUP(A4,'[1]BASE DTPA'!A:CU,19,0)</f>
        <v>3 CÉDULA DE CIUDADANÍA</v>
      </c>
      <c r="P4" s="7">
        <f>VLOOKUP(A4,'[1]BASE DTPA'!A:CV,20,0)</f>
        <v>1113658402</v>
      </c>
      <c r="Q4" s="7">
        <f>VLOOKUP(A4,'[1]BASE DTPA'!A:CW,22,0)</f>
        <v>0</v>
      </c>
      <c r="R4" s="6" t="str">
        <f>VLOOKUP(A4,'[1]BASE DTPA'!A:CX,38,0)</f>
        <v>DTPA</v>
      </c>
      <c r="S4" s="6">
        <f>VLOOKUP(A4,'[1]BASE DTPA'!A:CY,43,0)</f>
        <v>180</v>
      </c>
      <c r="T4" s="8">
        <f>VLOOKUP(A4,'[1]BASE DTPA'!A:CZ,53,0)</f>
        <v>46029</v>
      </c>
      <c r="U4" s="9">
        <f>VLOOKUP(A4,'[1]BASE DTPA'!A:DA,54,0)</f>
        <v>46209</v>
      </c>
      <c r="V4" s="10">
        <f>VLOOKUP(A4,'[1]BASE DTPA'!A:DB,79,0)</f>
        <v>0</v>
      </c>
      <c r="W4" s="6" t="str">
        <f>VLOOKUP(A4,'[1]BASE DTPA'!A:DC,68,0)</f>
        <v>VIGENTE</v>
      </c>
      <c r="X4" s="23" t="str">
        <f>VLOOKUP(A4,'[1]BASE DTPA'!A:DD,70,0)</f>
        <v>https://community.secop.gov.co/Public/Tendering/ContractDetailView/Index?UniqueIdentifier=CO1.PCCNTR.8773030</v>
      </c>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row>
    <row r="5" spans="1:92" x14ac:dyDescent="0.3">
      <c r="A5" s="2" t="s">
        <v>27</v>
      </c>
      <c r="B5" s="3" t="str">
        <f>VLOOKUP(A5,'[1]BASE DTPA'!A:CN,2,0)</f>
        <v>2 NACION</v>
      </c>
      <c r="C5" s="3" t="str">
        <f>VLOOKUP(A5,'[1]BASE DTPA'!A:CN,3,0)</f>
        <v>CPS-DTPA-004-2026</v>
      </c>
      <c r="D5" s="3" t="str">
        <f>VLOOKUP(A5,'[1]BASE DTPA'!A:CN,4,0)</f>
        <v>DIEGO FERNANDO GIL RIVAS</v>
      </c>
      <c r="E5" s="4">
        <f>VLOOKUP(A5,'[1]BASE DTPA'!A:CN,5,0)</f>
        <v>46028</v>
      </c>
      <c r="F5" s="5" t="str">
        <f>VLOOKUP(A5,'[1]BASE DTPA'!A:CN,6,0)</f>
        <v>DP00-3202008-15-005 Prestación de servicios profesionales con plena autonomía técnica y administrativa para realizar los análisi financieros en las etapas precontractual y contractual de los procesos de selección que adelanta la Dirección Territorial Pacifico y sus áreas protegidas en el marco de la conservación de la diversidad biológica de las áreas protegidas del SINAP nacional.</v>
      </c>
      <c r="G5" s="3" t="str">
        <f>VLOOKUP(A5,'[1]BASE DTPA'!A:CN,7,0)</f>
        <v>PROFESIONAL</v>
      </c>
      <c r="H5" s="3" t="str">
        <f>VLOOKUP(A5,'[1]BASE DTPA'!A:CN,8,0)</f>
        <v>2 CONTRATACIÓN DIRECTA</v>
      </c>
      <c r="I5" s="3" t="str">
        <f>VLOOKUP(A5,'[1]BASE DTPA'!A:CO,9,0)</f>
        <v>14 PRESTACIÓN DE SERVICIOS</v>
      </c>
      <c r="J5" s="6" t="str">
        <f>VLOOKUP(A5,'[1]BASE DTPA'!A:CP,10,0)</f>
        <v>N/A</v>
      </c>
      <c r="K5" s="6">
        <f>VLOOKUP(A5,'[1]BASE DTPA'!A:CQ,11,0)</f>
        <v>80111600</v>
      </c>
      <c r="L5" s="7">
        <f>VLOOKUP(A5,'[1]BASE DTPA'!A:CR,15,0)</f>
        <v>6539000</v>
      </c>
      <c r="M5" s="7">
        <f>VLOOKUP(A5,'[1]BASE DTPA'!A:CS,16,0)</f>
        <v>71929000</v>
      </c>
      <c r="N5" s="6" t="str">
        <f>VLOOKUP(A5,'[1]BASE DTPA'!A:CT,18,0)</f>
        <v>1 PERSONA NATURAL</v>
      </c>
      <c r="O5" s="6" t="str">
        <f>VLOOKUP(A5,'[1]BASE DTPA'!A:CU,19,0)</f>
        <v>3 CÉDULA DE CIUDADANÍA</v>
      </c>
      <c r="P5" s="7">
        <f>VLOOKUP(A5,'[1]BASE DTPA'!A:CV,20,0)</f>
        <v>1113642262</v>
      </c>
      <c r="Q5" s="7">
        <f>VLOOKUP(A5,'[1]BASE DTPA'!A:CW,22,0)</f>
        <v>0</v>
      </c>
      <c r="R5" s="6" t="str">
        <f>VLOOKUP(A5,'[1]BASE DTPA'!A:CX,38,0)</f>
        <v>DTPA</v>
      </c>
      <c r="S5" s="6">
        <f>VLOOKUP(A5,'[1]BASE DTPA'!A:CY,43,0)</f>
        <v>333</v>
      </c>
      <c r="T5" s="8">
        <f>VLOOKUP(A5,'[1]BASE DTPA'!A:CZ,53,0)</f>
        <v>46029</v>
      </c>
      <c r="U5" s="9">
        <f>VLOOKUP(A5,'[1]BASE DTPA'!A:DA,54,0)</f>
        <v>46362</v>
      </c>
      <c r="V5" s="10">
        <f>VLOOKUP(A5,'[1]BASE DTPA'!A:DB,79,0)</f>
        <v>0</v>
      </c>
      <c r="W5" s="6" t="str">
        <f>VLOOKUP(A5,'[1]BASE DTPA'!A:DC,68,0)</f>
        <v>VIGENTE</v>
      </c>
      <c r="X5" s="23" t="str">
        <f>VLOOKUP(A5,'[1]BASE DTPA'!A:DD,70,0)</f>
        <v xml:space="preserve">https://community.secop.gov.co/Public/Tendering/ContractDetailView/Index?UniqueIdentifier=CO1.PCCNTR.8773783 </v>
      </c>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row>
    <row r="6" spans="1:92" x14ac:dyDescent="0.3">
      <c r="A6" s="2" t="s">
        <v>28</v>
      </c>
      <c r="B6" s="3" t="str">
        <f>VLOOKUP(A6,'[1]BASE DTPA'!A:CN,2,0)</f>
        <v>2 NACION</v>
      </c>
      <c r="C6" s="3" t="str">
        <f>VLOOKUP(A6,'[1]BASE DTPA'!A:CN,3,0)</f>
        <v>CPS-DTPA-005-2026</v>
      </c>
      <c r="D6" s="3" t="str">
        <f>VLOOKUP(A6,'[1]BASE DTPA'!A:CN,4,0)</f>
        <v xml:space="preserve">DANIELA FERNANDA DUARTE ESCAMILLA </v>
      </c>
      <c r="E6" s="4">
        <f>VLOOKUP(A6,'[1]BASE DTPA'!A:CN,5,0)</f>
        <v>46029</v>
      </c>
      <c r="F6" s="5" t="str">
        <f>VLOOKUP(A6,'[1]BASE DTPA'!A:CN,6,0)</f>
        <v>DP06-3202008-15-023 Prestar servicios profesionales con plena autonomía técnica y administrativa en el PNN Los Katios para el desarrollo de actividades en los procesos de gestión precontractual, postcontractual y administrativos en el marco de la conservación de la diversidad biológica de las áreas protegidas del SINAP nacional</v>
      </c>
      <c r="G6" s="3" t="str">
        <f>VLOOKUP(A6,'[1]BASE DTPA'!A:CN,7,0)</f>
        <v>PROFESIONAL</v>
      </c>
      <c r="H6" s="3" t="str">
        <f>VLOOKUP(A6,'[1]BASE DTPA'!A:CN,8,0)</f>
        <v>2 CONTRATACIÓN DIRECTA</v>
      </c>
      <c r="I6" s="3" t="str">
        <f>VLOOKUP(A6,'[1]BASE DTPA'!A:CO,9,0)</f>
        <v>14 PRESTACIÓN DE SERVICIOS</v>
      </c>
      <c r="J6" s="6" t="str">
        <f>VLOOKUP(A6,'[1]BASE DTPA'!A:CP,10,0)</f>
        <v>N/A</v>
      </c>
      <c r="K6" s="6">
        <f>VLOOKUP(A6,'[1]BASE DTPA'!A:CQ,11,0)</f>
        <v>80111600</v>
      </c>
      <c r="L6" s="7">
        <f>VLOOKUP(A6,'[1]BASE DTPA'!A:CR,15,0)</f>
        <v>4760000</v>
      </c>
      <c r="M6" s="7">
        <f>VLOOKUP(A6,'[1]BASE DTPA'!A:CS,16,0)</f>
        <v>50614667</v>
      </c>
      <c r="N6" s="6" t="str">
        <f>VLOOKUP(A6,'[1]BASE DTPA'!A:CT,18,0)</f>
        <v>1 PERSONA NATURAL</v>
      </c>
      <c r="O6" s="6" t="str">
        <f>VLOOKUP(A6,'[1]BASE DTPA'!A:CU,19,0)</f>
        <v>3 CÉDULA DE CIUDADANÍA</v>
      </c>
      <c r="P6" s="7">
        <f>VLOOKUP(A6,'[1]BASE DTPA'!A:CV,20,0)</f>
        <v>1014218266</v>
      </c>
      <c r="Q6" s="7">
        <f>VLOOKUP(A6,'[1]BASE DTPA'!A:CW,22,0)</f>
        <v>0</v>
      </c>
      <c r="R6" s="6" t="str">
        <f>VLOOKUP(A6,'[1]BASE DTPA'!A:CX,38,0)</f>
        <v>PNN LOS KATIOS</v>
      </c>
      <c r="S6" s="6">
        <f>VLOOKUP(A6,'[1]BASE DTPA'!A:CY,43,0)</f>
        <v>322</v>
      </c>
      <c r="T6" s="8">
        <f>VLOOKUP(A6,'[1]BASE DTPA'!A:CZ,53,0)</f>
        <v>46029</v>
      </c>
      <c r="U6" s="9">
        <f>VLOOKUP(A6,'[1]BASE DTPA'!A:DA,54,0)</f>
        <v>46351</v>
      </c>
      <c r="V6" s="10">
        <f>VLOOKUP(A6,'[1]BASE DTPA'!A:DB,79,0)</f>
        <v>0</v>
      </c>
      <c r="W6" s="6" t="str">
        <f>VLOOKUP(A6,'[1]BASE DTPA'!A:DC,68,0)</f>
        <v>VIGENTE</v>
      </c>
      <c r="X6" s="23" t="str">
        <f>VLOOKUP(A6,'[1]BASE DTPA'!A:DD,70,0)</f>
        <v xml:space="preserve">https://community.secop.gov.co/Public/Tendering/ContractDetailView/Index?UniqueIdentifier=CO1.PCCNTR.8779259 </v>
      </c>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row>
    <row r="7" spans="1:92" x14ac:dyDescent="0.3">
      <c r="A7" s="13" t="s">
        <v>29</v>
      </c>
      <c r="B7" s="3" t="str">
        <f>VLOOKUP(A7,'[1]BASE DTPA'!A:CN,2,0)</f>
        <v>1 FONAM</v>
      </c>
      <c r="C7" s="3" t="str">
        <f>VLOOKUP(A7,'[1]BASE DTPA'!A:CN,3,0)</f>
        <v>CPS-DTPA-006-2026</v>
      </c>
      <c r="D7" s="3" t="str">
        <f>VLOOKUP(A7,'[1]BASE DTPA'!A:CN,4,0)</f>
        <v xml:space="preserve">ANGIE XIMENA AGUIRRE PARRA </v>
      </c>
      <c r="E7" s="4">
        <f>VLOOKUP(A7,'[1]BASE DTPA'!A:CN,5,0)</f>
        <v>46029</v>
      </c>
      <c r="F7" s="5" t="str">
        <f>VLOOKUP(A7,'[1]BASE DTPA'!A:CN,6,0)</f>
        <v>DP11-3202008-15-002 Prestar servicios profesionales con plena autonomía técnica y administrativa en el SFF Malpelo para el desarrollo de actividades requeridas para el fortalecimiento administrativo de los procesos de gestión contractual, administrativa, financiera, documental y la atención a los derechos de petición y requerimientos de ciudadanos dirigidos al área protegida en el marco de la conservación de la diversidad biológica de las áreas protegidas del SINAP</v>
      </c>
      <c r="G7" s="3" t="str">
        <f>VLOOKUP(A7,'[1]BASE DTPA'!A:CN,7,0)</f>
        <v>PROFESIONAL</v>
      </c>
      <c r="H7" s="3" t="str">
        <f>VLOOKUP(A7,'[1]BASE DTPA'!A:CN,8,0)</f>
        <v>2 CONTRATACIÓN DIRECTA</v>
      </c>
      <c r="I7" s="3" t="str">
        <f>VLOOKUP(A7,'[1]BASE DTPA'!A:CO,9,0)</f>
        <v>14 PRESTACIÓN DE SERVICIOS</v>
      </c>
      <c r="J7" s="6" t="str">
        <f>VLOOKUP(A7,'[1]BASE DTPA'!A:CP,10,0)</f>
        <v>N/A</v>
      </c>
      <c r="K7" s="6">
        <f>VLOOKUP(A7,'[1]BASE DTPA'!A:CQ,11,0)</f>
        <v>80111600</v>
      </c>
      <c r="L7" s="7">
        <f>VLOOKUP(A7,'[1]BASE DTPA'!A:CR,15,0)</f>
        <v>4327000</v>
      </c>
      <c r="M7" s="7">
        <f>VLOOKUP(A7,'[1]BASE DTPA'!A:CS,16,0)</f>
        <v>49616267</v>
      </c>
      <c r="N7" s="6" t="str">
        <f>VLOOKUP(A7,'[1]BASE DTPA'!A:CT,18,0)</f>
        <v>1 PERSONA NATURAL</v>
      </c>
      <c r="O7" s="6" t="str">
        <f>VLOOKUP(A7,'[1]BASE DTPA'!A:CU,19,0)</f>
        <v>3 CÉDULA DE CIUDADANÍA</v>
      </c>
      <c r="P7" s="7">
        <f>VLOOKUP(A7,'[1]BASE DTPA'!A:CV,20,0)</f>
        <v>1144080227</v>
      </c>
      <c r="Q7" s="7">
        <f>VLOOKUP(A7,'[1]BASE DTPA'!A:CW,22,0)</f>
        <v>0</v>
      </c>
      <c r="R7" s="6" t="str">
        <f>VLOOKUP(A7,'[1]BASE DTPA'!A:CX,38,0)</f>
        <v>SFF MALPELO</v>
      </c>
      <c r="S7" s="6">
        <f>VLOOKUP(A7,'[1]BASE DTPA'!A:CY,43,0)</f>
        <v>347</v>
      </c>
      <c r="T7" s="8">
        <f>VLOOKUP(A7,'[1]BASE DTPA'!A:CZ,53,0)</f>
        <v>46029</v>
      </c>
      <c r="U7" s="9">
        <f>VLOOKUP(A7,'[1]BASE DTPA'!A:DA,54,0)</f>
        <v>46376</v>
      </c>
      <c r="V7" s="10">
        <f>VLOOKUP(A7,'[1]BASE DTPA'!A:DB,79,0)</f>
        <v>0</v>
      </c>
      <c r="W7" s="6" t="str">
        <f>VLOOKUP(A7,'[1]BASE DTPA'!A:DC,68,0)</f>
        <v>VIGENTE</v>
      </c>
      <c r="X7" s="23" t="str">
        <f>VLOOKUP(A7,'[1]BASE DTPA'!A:DD,70,0)</f>
        <v xml:space="preserve">https://community.secop.gov.co/Public/Tendering/ContractDetailView/Index?UniqueIdentifier=CO1.PCCNTR.8780881 </v>
      </c>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row>
    <row r="8" spans="1:92" x14ac:dyDescent="0.3">
      <c r="A8" s="2" t="s">
        <v>30</v>
      </c>
      <c r="B8" s="3" t="str">
        <f>VLOOKUP(A8,'[1]BASE DTPA'!A:CN,2,0)</f>
        <v>2 NACION</v>
      </c>
      <c r="C8" s="3" t="str">
        <f>VLOOKUP(A8,'[1]BASE DTPA'!A:CN,3,0)</f>
        <v>CPS-DPTA-007-2026</v>
      </c>
      <c r="D8" s="3" t="str">
        <f>VLOOKUP(A8,'[1]BASE DTPA'!A:CN,4,0)</f>
        <v xml:space="preserve">ANDRÉS FELIPE ECHEVERRY RAMÍREZ </v>
      </c>
      <c r="E8" s="4">
        <f>VLOOKUP(A8,'[1]BASE DTPA'!A:CN,5,0)</f>
        <v>46029</v>
      </c>
      <c r="F8" s="5" t="str">
        <f>VLOOKUP(A8,'[1]BASE DTPA'!A:CN,6,0)</f>
        <v>DP06-3202032-1-006 Prestar servicios de apoyo a la gestión con plena autonomía técnica y administrativa en el PNN Los Katíos para Implementar las acciones técnicas de las estrategias de prevención, vigilancia y control en el área protegida, en el marco de la conservación de la diversidad biológica de las áreas protegidas del SINAP nacional</v>
      </c>
      <c r="G8" s="3" t="str">
        <f>VLOOKUP(A8,'[1]BASE DTPA'!A:CN,7,0)</f>
        <v>APOYO A LA GESTIÓN</v>
      </c>
      <c r="H8" s="3" t="str">
        <f>VLOOKUP(A8,'[1]BASE DTPA'!A:CN,8,0)</f>
        <v>2 CONTRATACIÓN DIRECTA</v>
      </c>
      <c r="I8" s="3" t="str">
        <f>VLOOKUP(A8,'[1]BASE DTPA'!A:CO,9,0)</f>
        <v>14 PRESTACIÓN DE SERVICIOS</v>
      </c>
      <c r="J8" s="6" t="str">
        <f>VLOOKUP(A8,'[1]BASE DTPA'!A:CP,10,0)</f>
        <v>N/A</v>
      </c>
      <c r="K8" s="6">
        <f>VLOOKUP(A8,'[1]BASE DTPA'!A:CQ,11,0)</f>
        <v>80111600</v>
      </c>
      <c r="L8" s="7">
        <f>VLOOKUP(A8,'[1]BASE DTPA'!A:CR,15,0)</f>
        <v>3782000</v>
      </c>
      <c r="M8" s="7">
        <f>VLOOKUP(A8,'[1]BASE DTPA'!A:CS,16,0)</f>
        <v>35550800</v>
      </c>
      <c r="N8" s="6" t="str">
        <f>VLOOKUP(A8,'[1]BASE DTPA'!A:CT,18,0)</f>
        <v>1 PERSONA NATURAL</v>
      </c>
      <c r="O8" s="6" t="str">
        <f>VLOOKUP(A8,'[1]BASE DTPA'!A:CU,19,0)</f>
        <v>3 CÉDULA DE CIUDADANÍA</v>
      </c>
      <c r="P8" s="7">
        <f>VLOOKUP(A8,'[1]BASE DTPA'!A:CV,20,0)</f>
        <v>1075090109</v>
      </c>
      <c r="Q8" s="7">
        <f>VLOOKUP(A8,'[1]BASE DTPA'!A:CW,22,0)</f>
        <v>0</v>
      </c>
      <c r="R8" s="6" t="str">
        <f>VLOOKUP(A8,'[1]BASE DTPA'!A:CX,38,0)</f>
        <v>PNN LOS KATIOS</v>
      </c>
      <c r="S8" s="6">
        <f>VLOOKUP(A8,'[1]BASE DTPA'!A:CY,43,0)</f>
        <v>284</v>
      </c>
      <c r="T8" s="8">
        <f>VLOOKUP(A8,'[1]BASE DTPA'!A:CZ,53,0)</f>
        <v>46029</v>
      </c>
      <c r="U8" s="9">
        <f>VLOOKUP(A8,'[1]BASE DTPA'!A:DA,54,0)</f>
        <v>46313</v>
      </c>
      <c r="V8" s="10">
        <f>VLOOKUP(A8,'[1]BASE DTPA'!A:DB,79,0)</f>
        <v>0</v>
      </c>
      <c r="W8" s="6" t="str">
        <f>VLOOKUP(A8,'[1]BASE DTPA'!A:DC,68,0)</f>
        <v>VIGENTE</v>
      </c>
      <c r="X8" s="23" t="str">
        <f>VLOOKUP(A8,'[1]BASE DTPA'!A:DD,70,0)</f>
        <v xml:space="preserve">https://community.secop.gov.co/Public/Tendering/ContractDetailView/Index?UniqueIdentifier=CO1.PCCNTR.8781753 </v>
      </c>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row>
    <row r="9" spans="1:92" x14ac:dyDescent="0.3">
      <c r="A9" s="2" t="s">
        <v>31</v>
      </c>
      <c r="B9" s="3" t="str">
        <f>VLOOKUP(A9,'[1]BASE DTPA'!A:CN,2,0)</f>
        <v>2 NACION</v>
      </c>
      <c r="C9" s="3" t="str">
        <f>VLOOKUP(A9,'[1]BASE DTPA'!A:CN,3,0)</f>
        <v>CPS-DTPA-008-2026</v>
      </c>
      <c r="D9" s="3" t="str">
        <f>VLOOKUP(A9,'[1]BASE DTPA'!A:CN,4,0)</f>
        <v>NATALIA SANTOS ORTIZ</v>
      </c>
      <c r="E9" s="4">
        <f>VLOOKUP(A9,'[1]BASE DTPA'!A:CN,5,0)</f>
        <v>46029</v>
      </c>
      <c r="F9" s="5" t="str">
        <f>VLOOKUP(A9,'[1]BASE DTPA'!A:CN,6,0)</f>
        <v>DP00-3202008-15-010 servicios profesionales con plena autonomía técnica y administrativa en la dirección territorial pacifico para verificar, ingresar y controlar la gestión integral de los recursos físicos en el aplicativo NEÓN, de acuerdo con los lineamientos establecidos por el grupo de procesos corporativos de PNNC, en el marco de la conservación de la diversidad biológica de las áreas protegidas del SINAP nacional.</v>
      </c>
      <c r="G9" s="3" t="str">
        <f>VLOOKUP(A9,'[1]BASE DTPA'!A:CN,7,0)</f>
        <v>PROFESIONAL</v>
      </c>
      <c r="H9" s="3" t="str">
        <f>VLOOKUP(A9,'[1]BASE DTPA'!A:CN,8,0)</f>
        <v>2 CONTRATACIÓN DIRECTA</v>
      </c>
      <c r="I9" s="3" t="str">
        <f>VLOOKUP(A9,'[1]BASE DTPA'!A:CO,9,0)</f>
        <v>14 PRESTACIÓN DE SERVICIOS</v>
      </c>
      <c r="J9" s="6" t="str">
        <f>VLOOKUP(A9,'[1]BASE DTPA'!A:CP,10,0)</f>
        <v>N/A</v>
      </c>
      <c r="K9" s="6">
        <f>VLOOKUP(A9,'[1]BASE DTPA'!A:CQ,11,0)</f>
        <v>80111600</v>
      </c>
      <c r="L9" s="7">
        <f>VLOOKUP(A9,'[1]BASE DTPA'!A:CR,15,0)</f>
        <v>5260000</v>
      </c>
      <c r="M9" s="7">
        <f>VLOOKUP(A9,'[1]BASE DTPA'!A:CS,16,0)</f>
        <v>57860000</v>
      </c>
      <c r="N9" s="6" t="str">
        <f>VLOOKUP(A9,'[1]BASE DTPA'!A:CT,18,0)</f>
        <v>1 PERSONA NATURAL</v>
      </c>
      <c r="O9" s="6" t="str">
        <f>VLOOKUP(A9,'[1]BASE DTPA'!A:CU,19,0)</f>
        <v>3 CÉDULA DE CIUDADANÍA</v>
      </c>
      <c r="P9" s="7">
        <f>VLOOKUP(A9,'[1]BASE DTPA'!A:CV,20,0)</f>
        <v>1059066560</v>
      </c>
      <c r="Q9" s="7">
        <f>VLOOKUP(A9,'[1]BASE DTPA'!A:CW,22,0)</f>
        <v>0</v>
      </c>
      <c r="R9" s="6" t="str">
        <f>VLOOKUP(A9,'[1]BASE DTPA'!A:CX,38,0)</f>
        <v>DTPA</v>
      </c>
      <c r="S9" s="6">
        <f>VLOOKUP(A9,'[1]BASE DTPA'!A:CY,43,0)</f>
        <v>330</v>
      </c>
      <c r="T9" s="8">
        <f>VLOOKUP(A9,'[1]BASE DTPA'!A:CZ,53,0)</f>
        <v>46029</v>
      </c>
      <c r="U9" s="9">
        <f>VLOOKUP(A9,'[1]BASE DTPA'!A:DA,54,0)</f>
        <v>46362</v>
      </c>
      <c r="V9" s="10">
        <f>VLOOKUP(A9,'[1]BASE DTPA'!A:DB,79,0)</f>
        <v>0</v>
      </c>
      <c r="W9" s="6" t="str">
        <f>VLOOKUP(A9,'[1]BASE DTPA'!A:DC,68,0)</f>
        <v>VIGENTE</v>
      </c>
      <c r="X9" s="23" t="str">
        <f>VLOOKUP(A9,'[1]BASE DTPA'!A:DD,70,0)</f>
        <v xml:space="preserve">https://community.secop.gov.co/Public/Tendering/ContractDetailView/Index?UniqueIdentifier=CO1.PCCNTR.8778516 </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row>
    <row r="10" spans="1:92" x14ac:dyDescent="0.3">
      <c r="A10" s="13" t="s">
        <v>32</v>
      </c>
      <c r="B10" s="3" t="str">
        <f>VLOOKUP(A10,'[1]BASE DTPA'!A:CN,2,0)</f>
        <v>1 FONAM</v>
      </c>
      <c r="C10" s="3" t="str">
        <f>VLOOKUP(A10,'[1]BASE DTPA'!A:CN,3,0)</f>
        <v>CPS-DTPA-009-2026</v>
      </c>
      <c r="D10" s="3" t="str">
        <f>VLOOKUP(A10,'[1]BASE DTPA'!A:CN,4,0)</f>
        <v>CLAUDIA MERCEDES RODRIGUEZ CERON</v>
      </c>
      <c r="E10" s="4">
        <f>VLOOKUP(A10,'[1]BASE DTPA'!A:CN,5,0)</f>
        <v>46029</v>
      </c>
      <c r="F10" s="5" t="str">
        <f>VLOOKUP(A10,'[1]BASE DTPA'!A:CN,6,0)</f>
        <v>DP00-32022008-15-011 Prestar servicios Profesionales con plena autonomía técnica y administrativa para desarrollar acciones establecidas en el proceso de servicio al ciudadano en la dirección territorial pacífico y sus áreas protegidas, en el marco de la conservación de la diversidad biológica de las áreas protegidas del SINAP nacional.</v>
      </c>
      <c r="G10" s="3" t="str">
        <f>VLOOKUP(A10,'[1]BASE DTPA'!A:CN,7,0)</f>
        <v>PROFESIONAL</v>
      </c>
      <c r="H10" s="3" t="str">
        <f>VLOOKUP(A10,'[1]BASE DTPA'!A:CN,8,0)</f>
        <v>2 CONTRATACIÓN DIRECTA</v>
      </c>
      <c r="I10" s="3" t="str">
        <f>VLOOKUP(A10,'[1]BASE DTPA'!A:CO,9,0)</f>
        <v>14 PRESTACIÓN DE SERVICIOS</v>
      </c>
      <c r="J10" s="6" t="str">
        <f>VLOOKUP(A10,'[1]BASE DTPA'!A:CP,10,0)</f>
        <v>N/A</v>
      </c>
      <c r="K10" s="6">
        <f>VLOOKUP(A10,'[1]BASE DTPA'!A:CQ,11,0)</f>
        <v>80111600</v>
      </c>
      <c r="L10" s="7">
        <f>VLOOKUP(A10,'[1]BASE DTPA'!A:CR,15,0)</f>
        <v>4327000</v>
      </c>
      <c r="M10" s="7">
        <f>VLOOKUP(A10,'[1]BASE DTPA'!A:CS,16,0)</f>
        <v>47597000</v>
      </c>
      <c r="N10" s="6" t="str">
        <f>VLOOKUP(A10,'[1]BASE DTPA'!A:CT,18,0)</f>
        <v>1 PERSONA NATURAL</v>
      </c>
      <c r="O10" s="6" t="str">
        <f>VLOOKUP(A10,'[1]BASE DTPA'!A:CU,19,0)</f>
        <v>3 CÉDULA DE CIUDADANÍA</v>
      </c>
      <c r="P10" s="7">
        <f>VLOOKUP(A10,'[1]BASE DTPA'!A:CV,20,0)</f>
        <v>66999875</v>
      </c>
      <c r="Q10" s="7">
        <f>VLOOKUP(A10,'[1]BASE DTPA'!A:CW,22,0)</f>
        <v>0</v>
      </c>
      <c r="R10" s="6" t="str">
        <f>VLOOKUP(A10,'[1]BASE DTPA'!A:CX,38,0)</f>
        <v>DTPA</v>
      </c>
      <c r="S10" s="6">
        <f>VLOOKUP(A10,'[1]BASE DTPA'!A:CY,43,0)</f>
        <v>330</v>
      </c>
      <c r="T10" s="8">
        <f>VLOOKUP(A10,'[1]BASE DTPA'!A:CZ,53,0)</f>
        <v>46029</v>
      </c>
      <c r="U10" s="9">
        <f>VLOOKUP(A10,'[1]BASE DTPA'!A:DA,54,0)</f>
        <v>46362</v>
      </c>
      <c r="V10" s="10">
        <f>VLOOKUP(A10,'[1]BASE DTPA'!A:DB,79,0)</f>
        <v>0</v>
      </c>
      <c r="W10" s="6" t="str">
        <f>VLOOKUP(A10,'[1]BASE DTPA'!A:DC,68,0)</f>
        <v>VIGENTE</v>
      </c>
      <c r="X10" s="23" t="str">
        <f>VLOOKUP(A10,'[1]BASE DTPA'!A:DD,70,0)</f>
        <v xml:space="preserve">https://community.secop.gov.co/Public/Tendering/ContractDetailView/Index?UniqueIdentifier=CO1.PCCNTR.8779286 </v>
      </c>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row>
    <row r="11" spans="1:92" x14ac:dyDescent="0.3">
      <c r="A11" s="13" t="s">
        <v>33</v>
      </c>
      <c r="B11" s="3" t="str">
        <f>VLOOKUP(A11,'[1]BASE DTPA'!A:CN,2,0)</f>
        <v>1 FONAM</v>
      </c>
      <c r="C11" s="3" t="str">
        <f>VLOOKUP(A11,'[1]BASE DTPA'!A:CN,3,0)</f>
        <v>CPS-DTPA-010-2026</v>
      </c>
      <c r="D11" s="3" t="str">
        <f>VLOOKUP(A11,'[1]BASE DTPA'!A:CN,4,0)</f>
        <v>OSCAR EVELIO PRADA CEBALLOS</v>
      </c>
      <c r="E11" s="4">
        <f>VLOOKUP(A11,'[1]BASE DTPA'!A:CN,5,0)</f>
        <v>46029</v>
      </c>
      <c r="F11" s="5" t="str">
        <f>VLOOKUP(A11,'[1]BASE DTPA'!A:CN,6,0)</f>
        <v>DP00-3202008-15-014 Prestar servicios de apoyo a la gestión con plena autonomía técnica y administrativa en el desarrollo de las actividades técnicas de soporte tecnológico requeridas del Dirección Territorial Pacífico y sus áreas protegidas en el marco de la conservación de la diversidad biológica de las áreas protegidas del SINAP nacional</v>
      </c>
      <c r="G11" s="3" t="str">
        <f>VLOOKUP(A11,'[1]BASE DTPA'!A:CN,7,0)</f>
        <v>APOYO A LA GESTIÓN</v>
      </c>
      <c r="H11" s="3" t="str">
        <f>VLOOKUP(A11,'[1]BASE DTPA'!A:CN,8,0)</f>
        <v>2 CONTRATACIÓN DIRECTA</v>
      </c>
      <c r="I11" s="3" t="str">
        <f>VLOOKUP(A11,'[1]BASE DTPA'!A:CO,9,0)</f>
        <v>14 PRESTACIÓN DE SERVICIOS</v>
      </c>
      <c r="J11" s="6" t="str">
        <f>VLOOKUP(A11,'[1]BASE DTPA'!A:CP,10,0)</f>
        <v>N/A</v>
      </c>
      <c r="K11" s="6">
        <f>VLOOKUP(A11,'[1]BASE DTPA'!A:CQ,11,0)</f>
        <v>80111600</v>
      </c>
      <c r="L11" s="7">
        <f>VLOOKUP(A11,'[1]BASE DTPA'!A:CR,15,0)</f>
        <v>3782000</v>
      </c>
      <c r="M11" s="7">
        <f>VLOOKUP(A11,'[1]BASE DTPA'!A:CS,16,0)</f>
        <v>44627600</v>
      </c>
      <c r="N11" s="6" t="str">
        <f>VLOOKUP(A11,'[1]BASE DTPA'!A:CT,18,0)</f>
        <v>1 PERSONA NATURAL</v>
      </c>
      <c r="O11" s="6" t="str">
        <f>VLOOKUP(A11,'[1]BASE DTPA'!A:CU,19,0)</f>
        <v>3 CÉDULA DE CIUDADANÍA</v>
      </c>
      <c r="P11" s="7">
        <f>VLOOKUP(A11,'[1]BASE DTPA'!A:CV,20,0)</f>
        <v>94521401</v>
      </c>
      <c r="Q11" s="7">
        <f>VLOOKUP(A11,'[1]BASE DTPA'!A:CW,22,0)</f>
        <v>0</v>
      </c>
      <c r="R11" s="6" t="str">
        <f>VLOOKUP(A11,'[1]BASE DTPA'!A:CX,38,0)</f>
        <v>DTPA</v>
      </c>
      <c r="S11" s="6">
        <f>VLOOKUP(A11,'[1]BASE DTPA'!A:CY,43,0)</f>
        <v>354</v>
      </c>
      <c r="T11" s="8">
        <f>VLOOKUP(A11,'[1]BASE DTPA'!A:CZ,53,0)</f>
        <v>46029</v>
      </c>
      <c r="U11" s="9">
        <f>VLOOKUP(A11,'[1]BASE DTPA'!A:DA,54,0)</f>
        <v>46386</v>
      </c>
      <c r="V11" s="10">
        <f>VLOOKUP(A11,'[1]BASE DTPA'!A:DB,79,0)</f>
        <v>0</v>
      </c>
      <c r="W11" s="6" t="str">
        <f>VLOOKUP(A11,'[1]BASE DTPA'!A:DC,68,0)</f>
        <v>VIGENTE</v>
      </c>
      <c r="X11" s="23" t="str">
        <f>VLOOKUP(A11,'[1]BASE DTPA'!A:DD,70,0)</f>
        <v xml:space="preserve">https://community.secop.gov.co/Public/Tendering/ContractDetailView/Index?UniqueIdentifier=CO1.PCCNTR.8779787 </v>
      </c>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row>
    <row r="12" spans="1:92" x14ac:dyDescent="0.3">
      <c r="A12" s="13" t="s">
        <v>34</v>
      </c>
      <c r="B12" s="3" t="str">
        <f>VLOOKUP(A12,'[1]BASE DTPA'!A:CN,2,0)</f>
        <v>1 FONAM</v>
      </c>
      <c r="C12" s="3" t="str">
        <f>VLOOKUP(A12,'[1]BASE DTPA'!A:CN,3,0)</f>
        <v>CPS-DTPA-011-2026</v>
      </c>
      <c r="D12" s="3" t="str">
        <f>VLOOKUP(A12,'[1]BASE DTPA'!A:CN,4,0)</f>
        <v xml:space="preserve">CESAR ANDRES CELY HERRERA </v>
      </c>
      <c r="E12" s="4">
        <f>VLOOKUP(A12,'[1]BASE DTPA'!A:CN,5,0)</f>
        <v>46029</v>
      </c>
      <c r="F12" s="5" t="str">
        <f>VLOOKUP(A12,'[1]BASE DTPA'!A:CN,6,0)</f>
        <v>DP11-3202010-25-001 Prestar servicios profesionales con plena autonomía técnica y administrativa en el SFF Malpelo para la implementación y actualización del Plan de Ordenamiento Ecoturístico, así como el análisis y reporte de la información ecoturística del área protegida, en el marco de la conservación de la diversidad biológica de las áreas protegidas del SINAP nacional</v>
      </c>
      <c r="G12" s="3" t="str">
        <f>VLOOKUP(A12,'[1]BASE DTPA'!A:CN,7,0)</f>
        <v>PROFESIONAL</v>
      </c>
      <c r="H12" s="3" t="str">
        <f>VLOOKUP(A12,'[1]BASE DTPA'!A:CN,8,0)</f>
        <v>2 CONTRATACIÓN DIRECTA</v>
      </c>
      <c r="I12" s="3" t="str">
        <f>VLOOKUP(A12,'[1]BASE DTPA'!A:CO,9,0)</f>
        <v>14 PRESTACIÓN DE SERVICIOS</v>
      </c>
      <c r="J12" s="6" t="str">
        <f>VLOOKUP(A12,'[1]BASE DTPA'!A:CP,10,0)</f>
        <v>N/A</v>
      </c>
      <c r="K12" s="6">
        <f>VLOOKUP(A12,'[1]BASE DTPA'!A:CQ,11,0)</f>
        <v>80111600</v>
      </c>
      <c r="L12" s="7">
        <f>VLOOKUP(A12,'[1]BASE DTPA'!A:CR,15,0)</f>
        <v>6539000</v>
      </c>
      <c r="M12" s="7">
        <f>VLOOKUP(A12,'[1]BASE DTPA'!A:CS,16,0)</f>
        <v>74980533</v>
      </c>
      <c r="N12" s="6" t="str">
        <f>VLOOKUP(A12,'[1]BASE DTPA'!A:CT,18,0)</f>
        <v>1 PERSONA NATURAL</v>
      </c>
      <c r="O12" s="6" t="str">
        <f>VLOOKUP(A12,'[1]BASE DTPA'!A:CU,19,0)</f>
        <v>3 CÉDULA DE CIUDADANÍA</v>
      </c>
      <c r="P12" s="7">
        <f>VLOOKUP(A12,'[1]BASE DTPA'!A:CV,20,0)</f>
        <v>1144056002</v>
      </c>
      <c r="Q12" s="7">
        <f>VLOOKUP(A12,'[1]BASE DTPA'!A:CW,22,0)</f>
        <v>0</v>
      </c>
      <c r="R12" s="6" t="str">
        <f>VLOOKUP(A12,'[1]BASE DTPA'!A:CX,38,0)</f>
        <v>SFF MALPELO</v>
      </c>
      <c r="S12" s="6">
        <f>VLOOKUP(A12,'[1]BASE DTPA'!A:CY,43,0)</f>
        <v>347</v>
      </c>
      <c r="T12" s="8">
        <f>VLOOKUP(A12,'[1]BASE DTPA'!A:CZ,53,0)</f>
        <v>46030</v>
      </c>
      <c r="U12" s="9">
        <f>VLOOKUP(A12,'[1]BASE DTPA'!A:DA,54,0)</f>
        <v>46376</v>
      </c>
      <c r="V12" s="10">
        <f>VLOOKUP(A12,'[1]BASE DTPA'!A:DB,79,0)</f>
        <v>0</v>
      </c>
      <c r="W12" s="6" t="str">
        <f>VLOOKUP(A12,'[1]BASE DTPA'!A:DC,68,0)</f>
        <v>VIGENTE</v>
      </c>
      <c r="X12" s="23" t="str">
        <f>VLOOKUP(A12,'[1]BASE DTPA'!A:DD,70,0)</f>
        <v xml:space="preserve">https://community.secop.gov.co/Public/Tendering/ContractDetailView/Index?UniqueIdentifier=CO1.PCCNTR.8785803 </v>
      </c>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row>
    <row r="13" spans="1:92" x14ac:dyDescent="0.3">
      <c r="A13" s="13" t="s">
        <v>35</v>
      </c>
      <c r="B13" s="3" t="str">
        <f>VLOOKUP(A13,'[1]BASE DTPA'!A:CN,2,0)</f>
        <v>1 FONAM</v>
      </c>
      <c r="C13" s="3" t="str">
        <f>VLOOKUP(A13,'[1]BASE DTPA'!A:CN,3,0)</f>
        <v>CPS-DPTA-012-2026</v>
      </c>
      <c r="D13" s="3" t="str">
        <f>VLOOKUP(A13,'[1]BASE DTPA'!A:CN,4,0)</f>
        <v>FRANK GENTIL RENGIFO MEJIA</v>
      </c>
      <c r="E13" s="4">
        <f>VLOOKUP(A13,'[1]BASE DTPA'!A:CN,5,0)</f>
        <v>46029</v>
      </c>
      <c r="F13" s="5" t="str">
        <f>VLOOKUP(A13,'[1]BASE DTPA'!A:CN,6,0)</f>
        <v>DP00-3202008-15-016 Prestar servicios de apoyo a la gestión con plena autonomía técnica y administrativa para desarrollar actividades de conducción y mensajería a la Dirección Territorial Pacifico, en el marco de la conservación de la diversidad biológica de las áreas protegidas del SINAP nacional</v>
      </c>
      <c r="G13" s="3" t="str">
        <f>VLOOKUP(A13,'[1]BASE DTPA'!A:CN,7,0)</f>
        <v>APOYO A LA GESTIÓN</v>
      </c>
      <c r="H13" s="3" t="str">
        <f>VLOOKUP(A13,'[1]BASE DTPA'!A:CN,8,0)</f>
        <v>2 CONTRATACIÓN DIRECTA</v>
      </c>
      <c r="I13" s="3" t="str">
        <f>VLOOKUP(A13,'[1]BASE DTPA'!A:CO,9,0)</f>
        <v>14 PRESTACIÓN DE SERVICIOS</v>
      </c>
      <c r="J13" s="6" t="str">
        <f>VLOOKUP(A13,'[1]BASE DTPA'!A:CP,10,0)</f>
        <v>N/A</v>
      </c>
      <c r="K13" s="6">
        <f>VLOOKUP(A13,'[1]BASE DTPA'!A:CQ,11,0)</f>
        <v>80111600</v>
      </c>
      <c r="L13" s="7">
        <f>VLOOKUP(A13,'[1]BASE DTPA'!A:CR,15,0)</f>
        <v>2510000</v>
      </c>
      <c r="M13" s="7">
        <f>VLOOKUP(A13,'[1]BASE DTPA'!A:CS,16,0)</f>
        <v>27610000</v>
      </c>
      <c r="N13" s="6" t="str">
        <f>VLOOKUP(A13,'[1]BASE DTPA'!A:CT,18,0)</f>
        <v>1 PERSONA NATURAL</v>
      </c>
      <c r="O13" s="6" t="str">
        <f>VLOOKUP(A13,'[1]BASE DTPA'!A:CU,19,0)</f>
        <v>3 CÉDULA DE CIUDADANÍA</v>
      </c>
      <c r="P13" s="7">
        <f>VLOOKUP(A13,'[1]BASE DTPA'!A:CV,20,0)</f>
        <v>16772137</v>
      </c>
      <c r="Q13" s="7">
        <f>VLOOKUP(A13,'[1]BASE DTPA'!A:CW,22,0)</f>
        <v>0</v>
      </c>
      <c r="R13" s="6" t="str">
        <f>VLOOKUP(A13,'[1]BASE DTPA'!A:CX,38,0)</f>
        <v>DTPA</v>
      </c>
      <c r="S13" s="6">
        <f>VLOOKUP(A13,'[1]BASE DTPA'!A:CY,43,0)</f>
        <v>330</v>
      </c>
      <c r="T13" s="8">
        <f>VLOOKUP(A13,'[1]BASE DTPA'!A:CZ,53,0)</f>
        <v>46029</v>
      </c>
      <c r="U13" s="9">
        <f>VLOOKUP(A13,'[1]BASE DTPA'!A:DA,54,0)</f>
        <v>46362</v>
      </c>
      <c r="V13" s="10">
        <f>VLOOKUP(A13,'[1]BASE DTPA'!A:DB,79,0)</f>
        <v>0</v>
      </c>
      <c r="W13" s="6" t="str">
        <f>VLOOKUP(A13,'[1]BASE DTPA'!A:DC,68,0)</f>
        <v>VIGENTE</v>
      </c>
      <c r="X13" s="23" t="str">
        <f>VLOOKUP(A13,'[1]BASE DTPA'!A:DD,70,0)</f>
        <v xml:space="preserve">https://community.secop.gov.co/Public/Tendering/ContractDetailView/Index?UniqueIdentifier=CO1.PCCNTR.8782304 </v>
      </c>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row>
    <row r="14" spans="1:92" x14ac:dyDescent="0.3">
      <c r="A14" s="2" t="s">
        <v>36</v>
      </c>
      <c r="B14" s="3" t="str">
        <f>VLOOKUP(A14,'[1]BASE DTPA'!A:CN,2,0)</f>
        <v>2 NACION</v>
      </c>
      <c r="C14" s="3" t="str">
        <f>VLOOKUP(A14,'[1]BASE DTPA'!A:CN,3,0)</f>
        <v>CPS-DTPA-013-2026</v>
      </c>
      <c r="D14" s="3" t="str">
        <f>VLOOKUP(A14,'[1]BASE DTPA'!A:CN,4,0)</f>
        <v xml:space="preserve">LAURA MARCELA MERA BECERRA </v>
      </c>
      <c r="E14" s="4">
        <f>VLOOKUP(A14,'[1]BASE DTPA'!A:CN,5,0)</f>
        <v>46029</v>
      </c>
      <c r="F14" s="5" t="str">
        <f>VLOOKUP(A14,'[1]BASE DTPA'!A:CN,6,0)</f>
        <v>DP01-3202008-15-001 Prestar servicios profesionales con plena autonomia tecnica y administrativa en el DNMI Cabo Manglares para el desarrollo de actividades en los procesos de gestion precontractual, poscontractual y documentales en el marco de la conservación de la diversidad biológica de las áreas protegidas del SINAP Nacional</v>
      </c>
      <c r="G14" s="3" t="str">
        <f>VLOOKUP(A14,'[1]BASE DTPA'!A:CN,7,0)</f>
        <v>PROFESIONAL</v>
      </c>
      <c r="H14" s="3" t="str">
        <f>VLOOKUP(A14,'[1]BASE DTPA'!A:CN,8,0)</f>
        <v>2 CONTRATACIÓN DIRECTA</v>
      </c>
      <c r="I14" s="3" t="str">
        <f>VLOOKUP(A14,'[1]BASE DTPA'!A:CO,9,0)</f>
        <v>14 PRESTACIÓN DE SERVICIOS</v>
      </c>
      <c r="J14" s="6" t="str">
        <f>VLOOKUP(A14,'[1]BASE DTPA'!A:CP,10,0)</f>
        <v>N/A</v>
      </c>
      <c r="K14" s="6">
        <f>VLOOKUP(A14,'[1]BASE DTPA'!A:CQ,11,0)</f>
        <v>80111600</v>
      </c>
      <c r="L14" s="7">
        <f>VLOOKUP(A14,'[1]BASE DTPA'!A:CR,15,0)</f>
        <v>4760000</v>
      </c>
      <c r="M14" s="7">
        <f>VLOOKUP(A14,'[1]BASE DTPA'!A:CS,16,0)</f>
        <v>47441333</v>
      </c>
      <c r="N14" s="6" t="str">
        <f>VLOOKUP(A14,'[1]BASE DTPA'!A:CT,18,0)</f>
        <v>1 PERSONA NATURAL</v>
      </c>
      <c r="O14" s="6" t="str">
        <f>VLOOKUP(A14,'[1]BASE DTPA'!A:CU,19,0)</f>
        <v>3 CÉDULA DE CIUDADANÍA</v>
      </c>
      <c r="P14" s="7">
        <f>VLOOKUP(A14,'[1]BASE DTPA'!A:CV,20,0)</f>
        <v>1144167656</v>
      </c>
      <c r="Q14" s="7">
        <f>VLOOKUP(A14,'[1]BASE DTPA'!A:CW,22,0)</f>
        <v>0</v>
      </c>
      <c r="R14" s="6" t="str">
        <f>VLOOKUP(A14,'[1]BASE DTPA'!A:CX,38,0)</f>
        <v>DNMI CABO MANGLARES</v>
      </c>
      <c r="S14" s="6">
        <f>VLOOKUP(A14,'[1]BASE DTPA'!A:CY,43,0)</f>
        <v>299</v>
      </c>
      <c r="T14" s="8">
        <f>VLOOKUP(A14,'[1]BASE DTPA'!A:CZ,53,0)</f>
        <v>46030</v>
      </c>
      <c r="U14" s="9">
        <f>VLOOKUP(A14,'[1]BASE DTPA'!A:DA,54,0)</f>
        <v>46333</v>
      </c>
      <c r="V14" s="10">
        <f>VLOOKUP(A14,'[1]BASE DTPA'!A:DB,79,0)</f>
        <v>0</v>
      </c>
      <c r="W14" s="6" t="str">
        <f>VLOOKUP(A14,'[1]BASE DTPA'!A:DC,68,0)</f>
        <v>VIGENTE</v>
      </c>
      <c r="X14" s="23" t="str">
        <f>VLOOKUP(A14,'[1]BASE DTPA'!A:DD,70,0)</f>
        <v xml:space="preserve">https://community.secop.gov.co/Public/Tendering/ContractDetailView/Index?UniqueIdentifier=CO1.PCCNTR.8785072 </v>
      </c>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row>
    <row r="15" spans="1:92" x14ac:dyDescent="0.3">
      <c r="A15" s="2" t="s">
        <v>37</v>
      </c>
      <c r="B15" s="3" t="str">
        <f>VLOOKUP(A15,'[1]BASE DTPA'!A:CN,2,0)</f>
        <v>2 NACION</v>
      </c>
      <c r="C15" s="3" t="str">
        <f>VLOOKUP(A15,'[1]BASE DTPA'!A:CN,3,0)</f>
        <v>CPS-DTPA-014-2026</v>
      </c>
      <c r="D15" s="3" t="str">
        <f>VLOOKUP(A15,'[1]BASE DTPA'!A:CN,4,0)</f>
        <v>JAINER ZAMBRANO TUNUBALA</v>
      </c>
      <c r="E15" s="4">
        <f>VLOOKUP(A15,'[1]BASE DTPA'!A:CN,5,0)</f>
        <v>46030</v>
      </c>
      <c r="F15" s="5" t="str">
        <f>VLOOKUP(A15,'[1]BASE DTPA'!A:CN,6,0)</f>
        <v>DP07-3202060-19_1-006 Prestar servicios de apoyo a la gestión con plena autonomía técnica y administrativa, en la ejecución de acciones operativas orientadas a la implementación del proceso de restauración ecológica y EEM en zona de influencia del Parque Nacional Natural Munchique en el marco de la conservación de diversidad biológica de las áreas protegidas del SINAP nacional.</v>
      </c>
      <c r="G15" s="3" t="str">
        <f>VLOOKUP(A15,'[1]BASE DTPA'!A:CN,7,0)</f>
        <v>APOYO A LA GESTIÓN</v>
      </c>
      <c r="H15" s="3" t="str">
        <f>VLOOKUP(A15,'[1]BASE DTPA'!A:CN,8,0)</f>
        <v>2 CONTRATACIÓN DIRECTA</v>
      </c>
      <c r="I15" s="3" t="str">
        <f>VLOOKUP(A15,'[1]BASE DTPA'!A:CO,9,0)</f>
        <v>14 PRESTACIÓN DE SERVICIOS</v>
      </c>
      <c r="J15" s="6" t="str">
        <f>VLOOKUP(A15,'[1]BASE DTPA'!A:CP,10,0)</f>
        <v>N/A</v>
      </c>
      <c r="K15" s="6">
        <f>VLOOKUP(A15,'[1]BASE DTPA'!A:CQ,11,0)</f>
        <v>80111600</v>
      </c>
      <c r="L15" s="7">
        <f>VLOOKUP(A15,'[1]BASE DTPA'!A:CR,15,0)</f>
        <v>2511000</v>
      </c>
      <c r="M15" s="7">
        <f>VLOOKUP(A15,'[1]BASE DTPA'!A:CS,16,0)</f>
        <v>27537300</v>
      </c>
      <c r="N15" s="6" t="str">
        <f>VLOOKUP(A15,'[1]BASE DTPA'!A:CT,18,0)</f>
        <v>1 PERSONA NATURAL</v>
      </c>
      <c r="O15" s="6" t="str">
        <f>VLOOKUP(A15,'[1]BASE DTPA'!A:CU,19,0)</f>
        <v>3 CÉDULA DE CIUDADANÍA</v>
      </c>
      <c r="P15" s="7">
        <f>VLOOKUP(A15,'[1]BASE DTPA'!A:CV,20,0)</f>
        <v>1061776958</v>
      </c>
      <c r="Q15" s="7">
        <f>VLOOKUP(A15,'[1]BASE DTPA'!A:CW,22,0)</f>
        <v>0</v>
      </c>
      <c r="R15" s="6" t="str">
        <f>VLOOKUP(A15,'[1]BASE DTPA'!A:CX,38,0)</f>
        <v>PNN MUNCHIQUE</v>
      </c>
      <c r="S15" s="6">
        <f>VLOOKUP(A15,'[1]BASE DTPA'!A:CY,43,0)</f>
        <v>299</v>
      </c>
      <c r="T15" s="8">
        <f>VLOOKUP(A15,'[1]BASE DTPA'!A:CZ,53,0)</f>
        <v>46030</v>
      </c>
      <c r="U15" s="9">
        <f>VLOOKUP(A15,'[1]BASE DTPA'!A:DA,54,0)</f>
        <v>46361</v>
      </c>
      <c r="V15" s="10">
        <f>VLOOKUP(A15,'[1]BASE DTPA'!A:DB,79,0)</f>
        <v>0</v>
      </c>
      <c r="W15" s="6" t="str">
        <f>VLOOKUP(A15,'[1]BASE DTPA'!A:DC,68,0)</f>
        <v>VIGENTE</v>
      </c>
      <c r="X15" s="23" t="str">
        <f>VLOOKUP(A15,'[1]BASE DTPA'!A:DD,70,0)</f>
        <v xml:space="preserve">https://community.secop.gov.co/Public/Tendering/ContractDetailView/Index?UniqueIdentifier=CO1.PCCNTR.8789878 </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row>
    <row r="16" spans="1:92" x14ac:dyDescent="0.3">
      <c r="A16" s="2" t="s">
        <v>38</v>
      </c>
      <c r="B16" s="3" t="str">
        <f>VLOOKUP(A16,'[1]BASE DTPA'!A:CN,2,0)</f>
        <v>2 NACION</v>
      </c>
      <c r="C16" s="3" t="str">
        <f>VLOOKUP(A16,'[1]BASE DTPA'!A:CN,3,0)</f>
        <v>CPS-DTPA-015-2026</v>
      </c>
      <c r="D16" s="3" t="str">
        <f>VLOOKUP(A16,'[1]BASE DTPA'!A:CN,4,0)</f>
        <v>FELIPE ALEJANDRO GIRALDO ARANGO</v>
      </c>
      <c r="E16" s="4">
        <f>VLOOKUP(A16,'[1]BASE DTPA'!A:CN,5,0)</f>
        <v>46030</v>
      </c>
      <c r="F16" s="5" t="str">
        <f>VLOOKUP(A16,'[1]BASE DTPA'!A:CN,6,0)</f>
        <v>DP07-3202008-15-014 Prestar servicios profesionales con plena autonomía técnica y administrativa en el desarrollo de los procesos de gestión contractual, administrativa, financiera y documental del PNN Munchique en el marco de la conservación de la diversidad biológica de las áreas protegidas del SINAP nacional.</v>
      </c>
      <c r="G16" s="3" t="str">
        <f>VLOOKUP(A16,'[1]BASE DTPA'!A:CN,7,0)</f>
        <v>PROFESIONAL</v>
      </c>
      <c r="H16" s="3" t="str">
        <f>VLOOKUP(A16,'[1]BASE DTPA'!A:CN,8,0)</f>
        <v>2 CONTRATACIÓN DIRECTA</v>
      </c>
      <c r="I16" s="3" t="str">
        <f>VLOOKUP(A16,'[1]BASE DTPA'!A:CO,9,0)</f>
        <v>14 PRESTACIÓN DE SERVICIOS</v>
      </c>
      <c r="J16" s="6" t="str">
        <f>VLOOKUP(A16,'[1]BASE DTPA'!A:CP,10,0)</f>
        <v>N/A</v>
      </c>
      <c r="K16" s="6">
        <f>VLOOKUP(A16,'[1]BASE DTPA'!A:CQ,11,0)</f>
        <v>80111600</v>
      </c>
      <c r="L16" s="7">
        <f>VLOOKUP(A16,'[1]BASE DTPA'!A:CR,15,0)</f>
        <v>4760000</v>
      </c>
      <c r="M16" s="7">
        <f>VLOOKUP(A16,'[1]BASE DTPA'!A:CS,16,0)</f>
        <v>47441333</v>
      </c>
      <c r="N16" s="6" t="str">
        <f>VLOOKUP(A16,'[1]BASE DTPA'!A:CT,18,0)</f>
        <v>1 PERSONA NATURAL</v>
      </c>
      <c r="O16" s="6" t="str">
        <f>VLOOKUP(A16,'[1]BASE DTPA'!A:CU,19,0)</f>
        <v>3 CÉDULA DE CIUDADANÍA</v>
      </c>
      <c r="P16" s="7">
        <f>VLOOKUP(A16,'[1]BASE DTPA'!A:CV,20,0)</f>
        <v>10005251</v>
      </c>
      <c r="Q16" s="7">
        <f>VLOOKUP(A16,'[1]BASE DTPA'!A:CW,22,0)</f>
        <v>0</v>
      </c>
      <c r="R16" s="6" t="str">
        <f>VLOOKUP(A16,'[1]BASE DTPA'!A:CX,38,0)</f>
        <v>PNN MUNCHIQUE</v>
      </c>
      <c r="S16" s="6">
        <f>VLOOKUP(A16,'[1]BASE DTPA'!A:CY,43,0)</f>
        <v>299</v>
      </c>
      <c r="T16" s="8">
        <f>VLOOKUP(A16,'[1]BASE DTPA'!A:CZ,53,0)</f>
        <v>46030</v>
      </c>
      <c r="U16" s="9">
        <f>VLOOKUP(A16,'[1]BASE DTPA'!A:DA,54,0)</f>
        <v>46332</v>
      </c>
      <c r="V16" s="10">
        <f>VLOOKUP(A16,'[1]BASE DTPA'!A:DB,79,0)</f>
        <v>0</v>
      </c>
      <c r="W16" s="6" t="str">
        <f>VLOOKUP(A16,'[1]BASE DTPA'!A:DC,68,0)</f>
        <v>VIGENTE</v>
      </c>
      <c r="X16" s="23" t="str">
        <f>VLOOKUP(A16,'[1]BASE DTPA'!A:DD,70,0)</f>
        <v xml:space="preserve">https://community.secop.gov.co/Public/Tendering/ContractDetailView/Index?UniqueIdentifier=CO1.PCCNTR.8790121 </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row>
    <row r="17" spans="1:92" x14ac:dyDescent="0.3">
      <c r="A17" s="2" t="s">
        <v>39</v>
      </c>
      <c r="B17" s="3" t="str">
        <f>VLOOKUP(A17,'[1]BASE DTPA'!A:CN,2,0)</f>
        <v>2 NACION</v>
      </c>
      <c r="C17" s="3" t="str">
        <f>VLOOKUP(A17,'[1]BASE DTPA'!A:CN,3,0)</f>
        <v>CPS-DTPA-016-2026</v>
      </c>
      <c r="D17" s="3" t="str">
        <f>VLOOKUP(A17,'[1]BASE DTPA'!A:CN,4,0)</f>
        <v>LOREN LIZETH OSORIO MERA</v>
      </c>
      <c r="E17" s="4">
        <f>VLOOKUP(A17,'[1]BASE DTPA'!A:CN,5,0)</f>
        <v>46030</v>
      </c>
      <c r="F17" s="5" t="str">
        <f>VLOOKUP(A17,'[1]BASE DTPA'!A:CN,6,0)</f>
        <v>DP10-3202008-15-017 Prestar servicios profesionales con plena autonomía técnica y administrativa en el PNN Utria para el desarrollo de actividades en los procesos de gestion precontractual, postcontractual y administrativos en el marco de la conservación de la diversidad biológica de las áreas protegidas del SINAP nacional.</v>
      </c>
      <c r="G17" s="3" t="str">
        <f>VLOOKUP(A17,'[1]BASE DTPA'!A:CN,7,0)</f>
        <v>PROFESIONAL</v>
      </c>
      <c r="H17" s="3" t="str">
        <f>VLOOKUP(A17,'[1]BASE DTPA'!A:CN,8,0)</f>
        <v>2 CONTRATACIÓN DIRECTA</v>
      </c>
      <c r="I17" s="3" t="str">
        <f>VLOOKUP(A17,'[1]BASE DTPA'!A:CO,9,0)</f>
        <v>14 PRESTACIÓN DE SERVICIOS</v>
      </c>
      <c r="J17" s="6" t="str">
        <f>VLOOKUP(A17,'[1]BASE DTPA'!A:CP,10,0)</f>
        <v>N/A</v>
      </c>
      <c r="K17" s="6">
        <f>VLOOKUP(A17,'[1]BASE DTPA'!A:CQ,11,0)</f>
        <v>80111600</v>
      </c>
      <c r="L17" s="7">
        <f>VLOOKUP(A17,'[1]BASE DTPA'!A:CR,15,0)</f>
        <v>4760000</v>
      </c>
      <c r="M17" s="7">
        <f>VLOOKUP(A17,'[1]BASE DTPA'!A:CS,16,0)</f>
        <v>50614667</v>
      </c>
      <c r="N17" s="6" t="str">
        <f>VLOOKUP(A17,'[1]BASE DTPA'!A:CT,18,0)</f>
        <v>1 PERSONA NATURAL</v>
      </c>
      <c r="O17" s="6" t="str">
        <f>VLOOKUP(A17,'[1]BASE DTPA'!A:CU,19,0)</f>
        <v>3 CÉDULA DE CIUDADANÍA</v>
      </c>
      <c r="P17" s="7">
        <f>VLOOKUP(A17,'[1]BASE DTPA'!A:CV,20,0)</f>
        <v>1114453706</v>
      </c>
      <c r="Q17" s="7">
        <f>VLOOKUP(A17,'[1]BASE DTPA'!A:CW,22,0)</f>
        <v>0</v>
      </c>
      <c r="R17" s="6" t="str">
        <f>VLOOKUP(A17,'[1]BASE DTPA'!A:CX,38,0)</f>
        <v>PNN UTRÍA</v>
      </c>
      <c r="S17" s="6">
        <f>VLOOKUP(A17,'[1]BASE DTPA'!A:CY,43,0)</f>
        <v>319</v>
      </c>
      <c r="T17" s="8">
        <f>VLOOKUP(A17,'[1]BASE DTPA'!A:CZ,53,0)</f>
        <v>46030</v>
      </c>
      <c r="U17" s="9">
        <f>VLOOKUP(A17,'[1]BASE DTPA'!A:DA,54,0)</f>
        <v>46352</v>
      </c>
      <c r="V17" s="10">
        <f>VLOOKUP(A17,'[1]BASE DTPA'!A:DB,79,0)</f>
        <v>0</v>
      </c>
      <c r="W17" s="6" t="str">
        <f>VLOOKUP(A17,'[1]BASE DTPA'!A:DC,68,0)</f>
        <v>VIGENTE</v>
      </c>
      <c r="X17" s="23" t="str">
        <f>VLOOKUP(A17,'[1]BASE DTPA'!A:DD,70,0)</f>
        <v xml:space="preserve">https://community.secop.gov.co/Public/Tendering/ContractDetailView/Index?UniqueIdentifier=CO1.PCCNTR.8789961 </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row>
    <row r="18" spans="1:92" x14ac:dyDescent="0.3">
      <c r="A18" s="13" t="s">
        <v>40</v>
      </c>
      <c r="B18" s="3" t="str">
        <f>VLOOKUP(A18,'[1]BASE DTPA'!A:CN,2,0)</f>
        <v>1 FONAM</v>
      </c>
      <c r="C18" s="3" t="str">
        <f>VLOOKUP(A18,'[1]BASE DTPA'!A:CN,3,0)</f>
        <v>CPS-DTPA-017-2026</v>
      </c>
      <c r="D18" s="3" t="str">
        <f>VLOOKUP(A18,'[1]BASE DTPA'!A:CN,4,0)</f>
        <v>DIANA KAROLINA PRECIADO ESTUPIÑAN</v>
      </c>
      <c r="E18" s="4">
        <f>VLOOKUP(A18,'[1]BASE DTPA'!A:CN,5,0)</f>
        <v>46030</v>
      </c>
      <c r="F18" s="5" t="str">
        <f>VLOOKUP(A18,'[1]BASE DTPA'!A:CN,6,0)</f>
        <v>DP01-3202008-9-013 Prestar servicios profesionales con plena autonomia técnica y administrativa para la implementacion del programa de monitoreo e investigacion en el DNMI Cabo Manglares en el marco de la conservación de la diversidad biológica de las areas protegidas del SINAP nacional.</v>
      </c>
      <c r="G18" s="3" t="str">
        <f>VLOOKUP(A18,'[1]BASE DTPA'!A:CN,7,0)</f>
        <v>PROFESIONAL</v>
      </c>
      <c r="H18" s="3" t="str">
        <f>VLOOKUP(A18,'[1]BASE DTPA'!A:CN,8,0)</f>
        <v>2 CONTRATACIÓN DIRECTA</v>
      </c>
      <c r="I18" s="3" t="str">
        <f>VLOOKUP(A18,'[1]BASE DTPA'!A:CO,9,0)</f>
        <v>14 PRESTACIÓN DE SERVICIOS</v>
      </c>
      <c r="J18" s="6" t="str">
        <f>VLOOKUP(A18,'[1]BASE DTPA'!A:CP,10,0)</f>
        <v>N/A</v>
      </c>
      <c r="K18" s="6">
        <f>VLOOKUP(A18,'[1]BASE DTPA'!A:CQ,11,0)</f>
        <v>80111600</v>
      </c>
      <c r="L18" s="7">
        <f>VLOOKUP(A18,'[1]BASE DTPA'!A:CR,15,0)</f>
        <v>4327000</v>
      </c>
      <c r="M18" s="7">
        <f>VLOOKUP(A18,'[1]BASE DTPA'!A:CS,16,0)</f>
        <v>38798767</v>
      </c>
      <c r="N18" s="6" t="str">
        <f>VLOOKUP(A18,'[1]BASE DTPA'!A:CT,18,0)</f>
        <v>1 PERSONA NATURAL</v>
      </c>
      <c r="O18" s="6" t="str">
        <f>VLOOKUP(A18,'[1]BASE DTPA'!A:CU,19,0)</f>
        <v>3 CÉDULA DE CIUDADANÍA</v>
      </c>
      <c r="P18" s="7">
        <f>VLOOKUP(A18,'[1]BASE DTPA'!A:CV,20,0)</f>
        <v>1087194809</v>
      </c>
      <c r="Q18" s="7">
        <f>VLOOKUP(A18,'[1]BASE DTPA'!A:CW,22,0)</f>
        <v>0</v>
      </c>
      <c r="R18" s="6" t="str">
        <f>VLOOKUP(A18,'[1]BASE DTPA'!A:CX,38,0)</f>
        <v>DNMI CABO MANGLARES</v>
      </c>
      <c r="S18" s="6">
        <f>VLOOKUP(A18,'[1]BASE DTPA'!A:CY,43,0)</f>
        <v>269</v>
      </c>
      <c r="T18" s="8">
        <f>VLOOKUP(A18,'[1]BASE DTPA'!A:CZ,53,0)</f>
        <v>46030</v>
      </c>
      <c r="U18" s="9">
        <f>VLOOKUP(A18,'[1]BASE DTPA'!A:DA,54,0)</f>
        <v>46301</v>
      </c>
      <c r="V18" s="10">
        <f>VLOOKUP(A18,'[1]BASE DTPA'!A:DB,79,0)</f>
        <v>0</v>
      </c>
      <c r="W18" s="6" t="str">
        <f>VLOOKUP(A18,'[1]BASE DTPA'!A:DC,68,0)</f>
        <v>VIGENTE</v>
      </c>
      <c r="X18" s="23" t="str">
        <f>VLOOKUP(A18,'[1]BASE DTPA'!A:DD,70,0)</f>
        <v xml:space="preserve">https://community.secop.gov.co/Public/Tendering/ContractDetailView/Index?UniqueIdentifier=CO1.PCCNTR.8791916 </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row>
    <row r="19" spans="1:92" ht="15.75" customHeight="1" x14ac:dyDescent="0.3">
      <c r="A19" s="2" t="s">
        <v>41</v>
      </c>
      <c r="B19" s="3" t="str">
        <f>VLOOKUP(A19,'[1]BASE DTPA'!A:CN,2,0)</f>
        <v>2 NACION</v>
      </c>
      <c r="C19" s="3" t="str">
        <f>VLOOKUP(A19,'[1]BASE DTPA'!A:CN,3,0)</f>
        <v>CPS-DTPA-018-2026</v>
      </c>
      <c r="D19" s="3" t="str">
        <f>VLOOKUP(A19,'[1]BASE DTPA'!A:CN,4,0)</f>
        <v>OSCAR ACOSTA NARVAEZ</v>
      </c>
      <c r="E19" s="4">
        <f>VLOOKUP(A19,'[1]BASE DTPA'!A:CN,5,0)</f>
        <v>46030</v>
      </c>
      <c r="F19" s="5" t="str">
        <f>VLOOKUP(A19,'[1]BASE DTPA'!A:CN,6,0)</f>
        <v>DP07-3202060-19_2-005 - Prestar servicios de apoyo a la gestión con plena independencia técnica y administrativa, mediante la ejecución de acciones operativas orientadas a implementar procesos de restauración ecológica en el Parque Nacional Natural Munchique en el marco a la conservación de la diversidad biológica dentro del SINAP.</v>
      </c>
      <c r="G19" s="3" t="str">
        <f>VLOOKUP(A19,'[1]BASE DTPA'!A:CN,7,0)</f>
        <v>APOYO A LA GESTIÓN</v>
      </c>
      <c r="H19" s="3" t="str">
        <f>VLOOKUP(A19,'[1]BASE DTPA'!A:CN,8,0)</f>
        <v>2 CONTRATACIÓN DIRECTA</v>
      </c>
      <c r="I19" s="3" t="str">
        <f>VLOOKUP(A19,'[1]BASE DTPA'!A:CO,9,0)</f>
        <v>14 PRESTACIÓN DE SERVICIOS</v>
      </c>
      <c r="J19" s="6" t="str">
        <f>VLOOKUP(A19,'[1]BASE DTPA'!A:CP,10,0)</f>
        <v>N/A</v>
      </c>
      <c r="K19" s="6">
        <f>VLOOKUP(A19,'[1]BASE DTPA'!A:CQ,11,0)</f>
        <v>80111600</v>
      </c>
      <c r="L19" s="7">
        <f>VLOOKUP(A19,'[1]BASE DTPA'!A:CR,15,0)</f>
        <v>2511000</v>
      </c>
      <c r="M19" s="7">
        <f>VLOOKUP(A19,'[1]BASE DTPA'!A:CS,16,0)</f>
        <v>27537300</v>
      </c>
      <c r="N19" s="6" t="str">
        <f>VLOOKUP(A19,'[1]BASE DTPA'!A:CT,18,0)</f>
        <v>1 PERSONA NATURAL</v>
      </c>
      <c r="O19" s="6" t="str">
        <f>VLOOKUP(A19,'[1]BASE DTPA'!A:CU,19,0)</f>
        <v>3 CÉDULA DE CIUDADANÍA</v>
      </c>
      <c r="P19" s="7">
        <f>VLOOKUP(A19,'[1]BASE DTPA'!A:CV,20,0)</f>
        <v>1061694684</v>
      </c>
      <c r="Q19" s="7">
        <f>VLOOKUP(A19,'[1]BASE DTPA'!A:CW,22,0)</f>
        <v>0</v>
      </c>
      <c r="R19" s="6" t="str">
        <f>VLOOKUP(A19,'[1]BASE DTPA'!A:CX,38,0)</f>
        <v>PNN MUNCHIQUE</v>
      </c>
      <c r="S19" s="6">
        <f>VLOOKUP(A19,'[1]BASE DTPA'!A:CY,43,0)</f>
        <v>299</v>
      </c>
      <c r="T19" s="8">
        <f>VLOOKUP(A19,'[1]BASE DTPA'!A:CZ,53,0)</f>
        <v>46030</v>
      </c>
      <c r="U19" s="9">
        <f>VLOOKUP(A19,'[1]BASE DTPA'!A:DA,54,0)</f>
        <v>46361</v>
      </c>
      <c r="V19" s="10">
        <f>VLOOKUP(A19,'[1]BASE DTPA'!A:DB,79,0)</f>
        <v>0</v>
      </c>
      <c r="W19" s="6" t="str">
        <f>VLOOKUP(A19,'[1]BASE DTPA'!A:DC,68,0)</f>
        <v>VIGENTE</v>
      </c>
      <c r="X19" s="23" t="str">
        <f>VLOOKUP(A19,'[1]BASE DTPA'!A:DD,70,0)</f>
        <v xml:space="preserve">https://community.secop.gov.co/Public/Tendering/ContractDetailView/Index?UniqueIdentifier=CO1.PCCNTR.8790681 </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row>
    <row r="20" spans="1:92" ht="15.75" customHeight="1" x14ac:dyDescent="0.3">
      <c r="A20" s="2" t="s">
        <v>42</v>
      </c>
      <c r="B20" s="3" t="str">
        <f>VLOOKUP(A20,'[1]BASE DTPA'!A:CN,2,0)</f>
        <v>2 NACION</v>
      </c>
      <c r="C20" s="3" t="str">
        <f>VLOOKUP(A20,'[1]BASE DTPA'!A:CN,3,0)</f>
        <v>CPS-DTPA-019-2026</v>
      </c>
      <c r="D20" s="3" t="str">
        <f>VLOOKUP(A20,'[1]BASE DTPA'!A:CN,4,0)</f>
        <v>JAIME AGUILAR SALDAÑA</v>
      </c>
      <c r="E20" s="4">
        <f>VLOOKUP(A20,'[1]BASE DTPA'!A:CN,5,0)</f>
        <v>46030</v>
      </c>
      <c r="F20" s="5" t="str">
        <f>VLOOKUP(A20,'[1]BASE DTPA'!A:CN,6,0)</f>
        <v>DP00-3202008-15-007 Prestar servicios de apoyo a la gestión con plena autonomía técnica y administrativa para el desarrollo de acciones administrativas y contractuales relacionados con el manejo de la plataforma Secop en la Dirección Territorial Pacífico, en el marco de la conservación de la diversidad biológica de las áreas protegidas del SINAP nacional</v>
      </c>
      <c r="G20" s="3" t="str">
        <f>VLOOKUP(A20,'[1]BASE DTPA'!A:CN,7,0)</f>
        <v>APOYO A LA GESTIÓN</v>
      </c>
      <c r="H20" s="3" t="str">
        <f>VLOOKUP(A20,'[1]BASE DTPA'!A:CN,8,0)</f>
        <v>2 CONTRATACIÓN DIRECTA</v>
      </c>
      <c r="I20" s="3" t="str">
        <f>VLOOKUP(A20,'[1]BASE DTPA'!A:CO,9,0)</f>
        <v>14 PRESTACIÓN DE SERVICIOS</v>
      </c>
      <c r="J20" s="6" t="str">
        <f>VLOOKUP(A20,'[1]BASE DTPA'!A:CP,10,0)</f>
        <v>N/A</v>
      </c>
      <c r="K20" s="6">
        <f>VLOOKUP(A20,'[1]BASE DTPA'!A:CQ,11,0)</f>
        <v>80111600</v>
      </c>
      <c r="L20" s="7">
        <f>VLOOKUP(A20,'[1]BASE DTPA'!A:CR,15,0)</f>
        <v>3782000</v>
      </c>
      <c r="M20" s="7">
        <f>VLOOKUP(A20,'[1]BASE DTPA'!A:CS,16,0)</f>
        <v>41980200</v>
      </c>
      <c r="N20" s="6" t="str">
        <f>VLOOKUP(A20,'[1]BASE DTPA'!A:CT,18,0)</f>
        <v>1 PERSONA NATURAL</v>
      </c>
      <c r="O20" s="6" t="str">
        <f>VLOOKUP(A20,'[1]BASE DTPA'!A:CU,19,0)</f>
        <v>3 CÉDULA DE CIUDADANÍA</v>
      </c>
      <c r="P20" s="7">
        <f>VLOOKUP(A20,'[1]BASE DTPA'!A:CV,20,0)</f>
        <v>1107093799</v>
      </c>
      <c r="Q20" s="7">
        <f>VLOOKUP(A20,'[1]BASE DTPA'!A:CW,22,0)</f>
        <v>0</v>
      </c>
      <c r="R20" s="6" t="str">
        <f>VLOOKUP(A20,'[1]BASE DTPA'!A:CX,38,0)</f>
        <v>DTPA</v>
      </c>
      <c r="S20" s="6">
        <f>VLOOKUP(A20,'[1]BASE DTPA'!A:CY,43,0)</f>
        <v>333</v>
      </c>
      <c r="T20" s="8">
        <f>VLOOKUP(A20,'[1]BASE DTPA'!A:CZ,53,0)</f>
        <v>46030</v>
      </c>
      <c r="U20" s="9">
        <f>VLOOKUP(A20,'[1]BASE DTPA'!A:DA,54,0)</f>
        <v>46366</v>
      </c>
      <c r="V20" s="10">
        <f>VLOOKUP(A20,'[1]BASE DTPA'!A:DB,79,0)</f>
        <v>0</v>
      </c>
      <c r="W20" s="6" t="str">
        <f>VLOOKUP(A20,'[1]BASE DTPA'!A:DC,68,0)</f>
        <v>VIGENTE</v>
      </c>
      <c r="X20" s="23" t="str">
        <f>VLOOKUP(A20,'[1]BASE DTPA'!A:DD,70,0)</f>
        <v xml:space="preserve">https://community.secop.gov.co/Public/Tendering/ContractDetailView/Index?UniqueIdentifier=CO1.PCCNTR.8790775 </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row>
    <row r="21" spans="1:92" ht="15.75" customHeight="1" x14ac:dyDescent="0.3">
      <c r="A21" s="2" t="s">
        <v>43</v>
      </c>
      <c r="B21" s="3" t="str">
        <f>VLOOKUP(A21,'[1]BASE DTPA'!A:CN,2,0)</f>
        <v>2 NACION</v>
      </c>
      <c r="C21" s="3" t="str">
        <f>VLOOKUP(A21,'[1]BASE DTPA'!A:CN,3,0)</f>
        <v>CPS-DTPA-020-2026</v>
      </c>
      <c r="D21" s="3" t="str">
        <f>VLOOKUP(A21,'[1]BASE DTPA'!A:CN,4,0)</f>
        <v>LAURA SOFIA MUÑOZ PORTELA</v>
      </c>
      <c r="E21" s="4">
        <f>VLOOKUP(A21,'[1]BASE DTPA'!A:CN,5,0)</f>
        <v>46030</v>
      </c>
      <c r="F21" s="5" t="str">
        <f>VLOOKUP(A21,'[1]BASE DTPA'!A:CN,6,0)</f>
        <v>DP00-3202008-15-006 Prestar servicios profesionales como abogado con plena autonomIa tecnica y administrativa en la Dirección Territorial Pacífico y sus areas protegidas, para el cumplimiento de las acciones derivadas de la etapa postcontractual (liquidaciones), en el marco de la conservacion de la diversidad biologica de las areas protegidas del SINAP nacional</v>
      </c>
      <c r="G21" s="3" t="str">
        <f>VLOOKUP(A21,'[1]BASE DTPA'!A:CN,7,0)</f>
        <v>PROFESIONAL</v>
      </c>
      <c r="H21" s="3" t="str">
        <f>VLOOKUP(A21,'[1]BASE DTPA'!A:CN,8,0)</f>
        <v>2 CONTRATACIÓN DIRECTA</v>
      </c>
      <c r="I21" s="3" t="str">
        <f>VLOOKUP(A21,'[1]BASE DTPA'!A:CO,9,0)</f>
        <v>14 PRESTACIÓN DE SERVICIOS</v>
      </c>
      <c r="J21" s="6" t="str">
        <f>VLOOKUP(A21,'[1]BASE DTPA'!A:CP,10,0)</f>
        <v>N/A</v>
      </c>
      <c r="K21" s="6">
        <f>VLOOKUP(A21,'[1]BASE DTPA'!A:CQ,11,0)</f>
        <v>80111600</v>
      </c>
      <c r="L21" s="7">
        <f>VLOOKUP(A21,'[1]BASE DTPA'!A:CR,15,0)</f>
        <v>3783000</v>
      </c>
      <c r="M21" s="7">
        <f>VLOOKUP(A21,'[1]BASE DTPA'!A:CS,16,0)</f>
        <v>41613000</v>
      </c>
      <c r="N21" s="6" t="str">
        <f>VLOOKUP(A21,'[1]BASE DTPA'!A:CT,18,0)</f>
        <v>1 PERSONA NATURAL</v>
      </c>
      <c r="O21" s="6" t="str">
        <f>VLOOKUP(A21,'[1]BASE DTPA'!A:CU,19,0)</f>
        <v>3 CÉDULA DE CIUDADANÍA</v>
      </c>
      <c r="P21" s="7">
        <f>VLOOKUP(A21,'[1]BASE DTPA'!A:CV,20,0)</f>
        <v>1061816893</v>
      </c>
      <c r="Q21" s="7">
        <f>VLOOKUP(A21,'[1]BASE DTPA'!A:CW,22,0)</f>
        <v>0</v>
      </c>
      <c r="R21" s="6" t="str">
        <f>VLOOKUP(A21,'[1]BASE DTPA'!A:CX,38,0)</f>
        <v>DTPA</v>
      </c>
      <c r="S21" s="6">
        <f>VLOOKUP(A21,'[1]BASE DTPA'!A:CY,43,0)</f>
        <v>330</v>
      </c>
      <c r="T21" s="8">
        <f>VLOOKUP(A21,'[1]BASE DTPA'!A:CZ,53,0)</f>
        <v>46030</v>
      </c>
      <c r="U21" s="9">
        <f>VLOOKUP(A21,'[1]BASE DTPA'!A:DA,54,0)</f>
        <v>46215</v>
      </c>
      <c r="V21" s="10">
        <f>VLOOKUP(A21,'[1]BASE DTPA'!A:DB,79,0)</f>
        <v>0</v>
      </c>
      <c r="W21" s="6" t="str">
        <f>VLOOKUP(A21,'[1]BASE DTPA'!A:DC,68,0)</f>
        <v>VIGENTE</v>
      </c>
      <c r="X21" s="23" t="str">
        <f>VLOOKUP(A21,'[1]BASE DTPA'!A:DD,70,0)</f>
        <v xml:space="preserve">https://community.secop.gov.co/Public/Tendering/ContractDetailView/Index?UniqueIdentifier=CO1.PCCNTR.8794530 </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row>
    <row r="22" spans="1:92" ht="15.75" customHeight="1" x14ac:dyDescent="0.3">
      <c r="A22" s="2" t="s">
        <v>44</v>
      </c>
      <c r="B22" s="3" t="str">
        <f>VLOOKUP(A22,'[1]BASE DTPA'!A:CN,2,0)</f>
        <v>2 NACION</v>
      </c>
      <c r="C22" s="3" t="str">
        <f>VLOOKUP(A22,'[1]BASE DTPA'!A:CN,3,0)</f>
        <v>CPS-DTPA-021-2026</v>
      </c>
      <c r="D22" s="3" t="str">
        <f>VLOOKUP(A22,'[1]BASE DTPA'!A:CN,4,0)</f>
        <v>DIANA PATRICIA GUERRERO CHACON</v>
      </c>
      <c r="E22" s="4">
        <f>VLOOKUP(A22,'[1]BASE DTPA'!A:CN,5,0)</f>
        <v>46030</v>
      </c>
      <c r="F22" s="5" t="str">
        <f>VLOOKUP(A22,'[1]BASE DTPA'!A:CN,6,0)</f>
        <v>DP00-3202008-15-001 Prestación de servicios profesionales con plena autonomía técnica y administrativa para realizar seguimiento a la gestión contractual y adelantar las etapas precontractual y contractual de los procesos de selección que adelanta la Dirección Territorial Pacifico y sus áreas protegidas, en el marco de la conservación de la diversidad biológica de las áreas protegidas del SINAP nacional</v>
      </c>
      <c r="G22" s="3" t="str">
        <f>VLOOKUP(A22,'[1]BASE DTPA'!A:CN,7,0)</f>
        <v>PROFESIONAL</v>
      </c>
      <c r="H22" s="3" t="str">
        <f>VLOOKUP(A22,'[1]BASE DTPA'!A:CN,8,0)</f>
        <v>2 CONTRATACIÓN DIRECTA</v>
      </c>
      <c r="I22" s="3" t="str">
        <f>VLOOKUP(A22,'[1]BASE DTPA'!A:CO,9,0)</f>
        <v>14 PRESTACIÓN DE SERVICIOS</v>
      </c>
      <c r="J22" s="6" t="str">
        <f>VLOOKUP(A22,'[1]BASE DTPA'!A:CP,10,0)</f>
        <v>N/A</v>
      </c>
      <c r="K22" s="6">
        <f>VLOOKUP(A22,'[1]BASE DTPA'!A:CQ,11,0)</f>
        <v>80111600</v>
      </c>
      <c r="L22" s="7">
        <f>VLOOKUP(A22,'[1]BASE DTPA'!A:CR,15,0)</f>
        <v>7225000</v>
      </c>
      <c r="M22" s="7">
        <f>VLOOKUP(A22,'[1]BASE DTPA'!A:CS,16,0)</f>
        <v>79475000</v>
      </c>
      <c r="N22" s="6" t="str">
        <f>VLOOKUP(A22,'[1]BASE DTPA'!A:CT,18,0)</f>
        <v>1 PERSONA NATURAL</v>
      </c>
      <c r="O22" s="6" t="str">
        <f>VLOOKUP(A22,'[1]BASE DTPA'!A:CU,19,0)</f>
        <v>3 CÉDULA DE CIUDADANÍA</v>
      </c>
      <c r="P22" s="7">
        <f>VLOOKUP(A22,'[1]BASE DTPA'!A:CV,20,0)</f>
        <v>1061741934</v>
      </c>
      <c r="Q22" s="7">
        <f>VLOOKUP(A22,'[1]BASE DTPA'!A:CW,22,0)</f>
        <v>0</v>
      </c>
      <c r="R22" s="6" t="str">
        <f>VLOOKUP(A22,'[1]BASE DTPA'!A:CX,38,0)</f>
        <v>DTPA</v>
      </c>
      <c r="S22" s="6">
        <f>VLOOKUP(A22,'[1]BASE DTPA'!A:CY,43,0)</f>
        <v>330</v>
      </c>
      <c r="T22" s="8">
        <f>VLOOKUP(A22,'[1]BASE DTPA'!A:CZ,53,0)</f>
        <v>46030</v>
      </c>
      <c r="U22" s="9">
        <f>VLOOKUP(A22,'[1]BASE DTPA'!A:DA,54,0)</f>
        <v>46363</v>
      </c>
      <c r="V22" s="10">
        <f>VLOOKUP(A22,'[1]BASE DTPA'!A:DB,79,0)</f>
        <v>0</v>
      </c>
      <c r="W22" s="6" t="str">
        <f>VLOOKUP(A22,'[1]BASE DTPA'!A:DC,68,0)</f>
        <v>VIGENTE</v>
      </c>
      <c r="X22" s="23" t="str">
        <f>VLOOKUP(A22,'[1]BASE DTPA'!A:DD,70,0)</f>
        <v xml:space="preserve">https://community.secop.gov.co/Public/Tendering/ContractDetailView/Index?UniqueIdentifier=CO1.PCCNTR.8793932 </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row>
    <row r="23" spans="1:92" ht="15.75" customHeight="1" x14ac:dyDescent="0.3">
      <c r="A23" s="13" t="s">
        <v>45</v>
      </c>
      <c r="B23" s="3" t="str">
        <f>VLOOKUP(A23,'[1]BASE DTPA'!A:CN,2,0)</f>
        <v>1 FONAM</v>
      </c>
      <c r="C23" s="3" t="str">
        <f>VLOOKUP(A23,'[1]BASE DTPA'!A:CN,3,0)</f>
        <v>CPS-DTPA-022-2026</v>
      </c>
      <c r="D23" s="3" t="str">
        <f>VLOOKUP(A23,'[1]BASE DTPA'!A:CN,4,0)</f>
        <v xml:space="preserve">WENDY ISABEL DAVID DELGADO </v>
      </c>
      <c r="E23" s="4">
        <f>VLOOKUP(A23,'[1]BASE DTPA'!A:CN,5,0)</f>
        <v>46030</v>
      </c>
      <c r="F23" s="5" t="str">
        <f>VLOOKUP(A23,'[1]BASE DTPA'!A:CN,6,0)</f>
        <v>DP04-3202008-15-001 Prestar servicios profesionales con plena autonomía técnica y administrativa para realizar el proceso contractual de la Dirección territorial pacifico, y particularmente la contratación de bienes y servicios en el PNN farallones de Cali con énfasis en los ecosistemas andinos y de páramo, en el marco de la conservación de la diversidad biológica de las Áreas Protegidas del SINAP Nacional</v>
      </c>
      <c r="G23" s="3" t="str">
        <f>VLOOKUP(A23,'[1]BASE DTPA'!A:CN,7,0)</f>
        <v>PROFESIONAL</v>
      </c>
      <c r="H23" s="3" t="str">
        <f>VLOOKUP(A23,'[1]BASE DTPA'!A:CN,8,0)</f>
        <v>2 CONTRATACIÓN DIRECTA</v>
      </c>
      <c r="I23" s="3" t="str">
        <f>VLOOKUP(A23,'[1]BASE DTPA'!A:CO,9,0)</f>
        <v>14 PRESTACIÓN DE SERVICIOS</v>
      </c>
      <c r="J23" s="6" t="str">
        <f>VLOOKUP(A23,'[1]BASE DTPA'!A:CP,10,0)</f>
        <v>N/A</v>
      </c>
      <c r="K23" s="6">
        <f>VLOOKUP(A23,'[1]BASE DTPA'!A:CQ,11,0)</f>
        <v>80111600</v>
      </c>
      <c r="L23" s="7">
        <f>VLOOKUP(A23,'[1]BASE DTPA'!A:CR,15,0)</f>
        <v>7225000</v>
      </c>
      <c r="M23" s="7">
        <f>VLOOKUP(A23,'[1]BASE DTPA'!A:CS,16,0)</f>
        <v>79234167</v>
      </c>
      <c r="N23" s="6" t="str">
        <f>VLOOKUP(A23,'[1]BASE DTPA'!A:CT,18,0)</f>
        <v>1 PERSONA NATURAL</v>
      </c>
      <c r="O23" s="6" t="str">
        <f>VLOOKUP(A23,'[1]BASE DTPA'!A:CU,19,0)</f>
        <v>3 CÉDULA DE CIUDADANÍA</v>
      </c>
      <c r="P23" s="7">
        <f>VLOOKUP(A23,'[1]BASE DTPA'!A:CV,20,0)</f>
        <v>1061781867</v>
      </c>
      <c r="Q23" s="7">
        <f>VLOOKUP(A23,'[1]BASE DTPA'!A:CW,22,0)</f>
        <v>0</v>
      </c>
      <c r="R23" s="6" t="str">
        <f>VLOOKUP(A23,'[1]BASE DTPA'!A:CX,38,0)</f>
        <v>PNN FARALLONES DE CALI</v>
      </c>
      <c r="S23" s="6">
        <f>VLOOKUP(A23,'[1]BASE DTPA'!A:CY,43,0)</f>
        <v>332</v>
      </c>
      <c r="T23" s="8">
        <f>VLOOKUP(A23,'[1]BASE DTPA'!A:CZ,53,0)</f>
        <v>46030</v>
      </c>
      <c r="U23" s="9">
        <f>VLOOKUP(A23,'[1]BASE DTPA'!A:DA,54,0)</f>
        <v>46362</v>
      </c>
      <c r="V23" s="10">
        <f>VLOOKUP(A23,'[1]BASE DTPA'!A:DB,79,0)</f>
        <v>0</v>
      </c>
      <c r="W23" s="6" t="str">
        <f>VLOOKUP(A23,'[1]BASE DTPA'!A:DC,68,0)</f>
        <v>VIGENTE</v>
      </c>
      <c r="X23" s="23" t="str">
        <f>VLOOKUP(A23,'[1]BASE DTPA'!A:DD,70,0)</f>
        <v xml:space="preserve">https://community.secop.gov.co/Public/Tendering/ContractDetailView/Index?UniqueIdentifier=CO1.PCCNTR.8796958 </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row>
    <row r="24" spans="1:92" ht="15.75" customHeight="1" x14ac:dyDescent="0.3">
      <c r="A24" s="2" t="s">
        <v>46</v>
      </c>
      <c r="B24" s="3" t="str">
        <f>VLOOKUP(A24,'[1]BASE DTPA'!A:CN,2,0)</f>
        <v>2 NACION</v>
      </c>
      <c r="C24" s="3" t="str">
        <f>VLOOKUP(A24,'[1]BASE DTPA'!A:CN,3,0)</f>
        <v>CPS-DTPA-023-2026</v>
      </c>
      <c r="D24" s="3" t="str">
        <f>VLOOKUP(A24,'[1]BASE DTPA'!A:CN,4,0)</f>
        <v>JOSE ALBERTO CORDOBA BERMUDEZ</v>
      </c>
      <c r="E24" s="4">
        <f>VLOOKUP(A24,'[1]BASE DTPA'!A:CN,5,0)</f>
        <v>46030</v>
      </c>
      <c r="F24" s="5" t="str">
        <f>VLOOKUP(A24,'[1]BASE DTPA'!A:CN,6,0)</f>
        <v>DP10-3202032-1-001 Prestar servicio de apoyo a la gestión, con plena autonomía técnica y administrativa, en el PNN Utría, para realizar los recorridos de prevención, vigilancia y control en el marco de la conservación de la diversidad biológica de las áreas protegidas del SINAP a nivel nacional</v>
      </c>
      <c r="G24" s="3" t="str">
        <f>VLOOKUP(A24,'[1]BASE DTPA'!A:CN,7,0)</f>
        <v>APOYO A LA GESTIÓN</v>
      </c>
      <c r="H24" s="3" t="str">
        <f>VLOOKUP(A24,'[1]BASE DTPA'!A:CN,8,0)</f>
        <v>2 CONTRATACIÓN DIRECTA</v>
      </c>
      <c r="I24" s="3" t="str">
        <f>VLOOKUP(A24,'[1]BASE DTPA'!A:CO,9,0)</f>
        <v>14 PRESTACIÓN DE SERVICIOS</v>
      </c>
      <c r="J24" s="6" t="str">
        <f>VLOOKUP(A24,'[1]BASE DTPA'!A:CP,10,0)</f>
        <v>N/A</v>
      </c>
      <c r="K24" s="6">
        <f>VLOOKUP(A24,'[1]BASE DTPA'!A:CQ,11,0)</f>
        <v>80111600</v>
      </c>
      <c r="L24" s="7">
        <f>VLOOKUP(A24,'[1]BASE DTPA'!A:CR,15,0)</f>
        <v>2510000</v>
      </c>
      <c r="M24" s="7">
        <f>VLOOKUP(A24,'[1]BASE DTPA'!A:CS,16,0)</f>
        <v>27275333</v>
      </c>
      <c r="N24" s="6" t="str">
        <f>VLOOKUP(A24,'[1]BASE DTPA'!A:CT,18,0)</f>
        <v>1 PERSONA NATURAL</v>
      </c>
      <c r="O24" s="6" t="str">
        <f>VLOOKUP(A24,'[1]BASE DTPA'!A:CU,19,0)</f>
        <v>3 CÉDULA DE CIUDADANÍA</v>
      </c>
      <c r="P24" s="7">
        <f>VLOOKUP(A24,'[1]BASE DTPA'!A:CV,20,0)</f>
        <v>1148194271</v>
      </c>
      <c r="Q24" s="7">
        <f>VLOOKUP(A24,'[1]BASE DTPA'!A:CW,22,0)</f>
        <v>0</v>
      </c>
      <c r="R24" s="6" t="str">
        <f>VLOOKUP(A24,'[1]BASE DTPA'!A:CX,38,0)</f>
        <v>PNN UTRÍA</v>
      </c>
      <c r="S24" s="6">
        <f>VLOOKUP(A24,'[1]BASE DTPA'!A:CY,43,0)</f>
        <v>326</v>
      </c>
      <c r="T24" s="8">
        <f>VLOOKUP(A24,'[1]BASE DTPA'!A:CZ,53,0)</f>
        <v>46030</v>
      </c>
      <c r="U24" s="9">
        <f>VLOOKUP(A24,'[1]BASE DTPA'!A:DA,54,0)</f>
        <v>46359</v>
      </c>
      <c r="V24" s="10">
        <f>VLOOKUP(A24,'[1]BASE DTPA'!A:DB,79,0)</f>
        <v>0</v>
      </c>
      <c r="W24" s="6" t="str">
        <f>VLOOKUP(A24,'[1]BASE DTPA'!A:DC,68,0)</f>
        <v>VIGENTE</v>
      </c>
      <c r="X24" s="23" t="str">
        <f>VLOOKUP(A24,'[1]BASE DTPA'!A:DD,70,0)</f>
        <v xml:space="preserve">https://community.secop.gov.co/Public/Tendering/ContractDetailView/Index?UniqueIdentifier=CO1.PCCNTR.8795093 </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row>
    <row r="25" spans="1:92" ht="15.75" customHeight="1" x14ac:dyDescent="0.3">
      <c r="A25" s="2" t="s">
        <v>47</v>
      </c>
      <c r="B25" s="3" t="str">
        <f>VLOOKUP(A25,'[1]BASE DTPA'!A:CN,2,0)</f>
        <v>2 NACION</v>
      </c>
      <c r="C25" s="3" t="str">
        <f>VLOOKUP(A25,'[1]BASE DTPA'!A:CN,3,0)</f>
        <v>CPS-DTPA-024-2026</v>
      </c>
      <c r="D25" s="3" t="str">
        <f>VLOOKUP(A25,'[1]BASE DTPA'!A:CN,4,0)</f>
        <v>VICTORIA EUGENIA CARDONA BOTERO</v>
      </c>
      <c r="E25" s="4">
        <f>VLOOKUP(A25,'[1]BASE DTPA'!A:CN,5,0)</f>
        <v>46030</v>
      </c>
      <c r="F25" s="5" t="str">
        <f>VLOOKUP(A25,'[1]BASE DTPA'!A:CN,6,0)</f>
        <v>DP08-3202008-9-014 Prestar servicios profesionales con plena autonomía técnica y administrativa en el PNN Sanquianga para la implementación de la línea estratégica de monitoreo e investigación del área protegida, en el marco de la conservación de la diversidad biológica de las áreas protegidas del SINAP nacional.</v>
      </c>
      <c r="G25" s="3" t="str">
        <f>VLOOKUP(A25,'[1]BASE DTPA'!A:CN,7,0)</f>
        <v>PROFESIONAL</v>
      </c>
      <c r="H25" s="3" t="str">
        <f>VLOOKUP(A25,'[1]BASE DTPA'!A:CN,8,0)</f>
        <v>2 CONTRATACIÓN DIRECTA</v>
      </c>
      <c r="I25" s="3" t="str">
        <f>VLOOKUP(A25,'[1]BASE DTPA'!A:CO,9,0)</f>
        <v>14 PRESTACIÓN DE SERVICIOS</v>
      </c>
      <c r="J25" s="6" t="str">
        <f>VLOOKUP(A25,'[1]BASE DTPA'!A:CP,10,0)</f>
        <v>N/A</v>
      </c>
      <c r="K25" s="6">
        <f>VLOOKUP(A25,'[1]BASE DTPA'!A:CQ,11,0)</f>
        <v>80111600</v>
      </c>
      <c r="L25" s="7">
        <f>VLOOKUP(A25,'[1]BASE DTPA'!A:CR,15,0)</f>
        <v>5260000</v>
      </c>
      <c r="M25" s="7">
        <f>VLOOKUP(A25,'[1]BASE DTPA'!A:CS,16,0)</f>
        <v>58912000</v>
      </c>
      <c r="N25" s="6" t="str">
        <f>VLOOKUP(A25,'[1]BASE DTPA'!A:CT,18,0)</f>
        <v>1 PERSONA NATURAL</v>
      </c>
      <c r="O25" s="6" t="str">
        <f>VLOOKUP(A25,'[1]BASE DTPA'!A:CU,19,0)</f>
        <v>3 CÉDULA DE CIUDADANÍA</v>
      </c>
      <c r="P25" s="7">
        <f>VLOOKUP(A25,'[1]BASE DTPA'!A:CV,20,0)</f>
        <v>1151934928</v>
      </c>
      <c r="Q25" s="7">
        <f>VLOOKUP(A25,'[1]BASE DTPA'!A:CW,22,0)</f>
        <v>0</v>
      </c>
      <c r="R25" s="6" t="str">
        <f>VLOOKUP(A25,'[1]BASE DTPA'!A:CX,38,0)</f>
        <v>PNN SANQUIANGA</v>
      </c>
      <c r="S25" s="6">
        <f>VLOOKUP(A25,'[1]BASE DTPA'!A:CY,43,0)</f>
        <v>336</v>
      </c>
      <c r="T25" s="8">
        <f>VLOOKUP(A25,'[1]BASE DTPA'!A:CZ,53,0)</f>
        <v>46030</v>
      </c>
      <c r="U25" s="9">
        <f>VLOOKUP(A25,'[1]BASE DTPA'!A:DA,54,0)</f>
        <v>46369</v>
      </c>
      <c r="V25" s="10">
        <f>VLOOKUP(A25,'[1]BASE DTPA'!A:DB,79,0)</f>
        <v>0</v>
      </c>
      <c r="W25" s="6" t="str">
        <f>VLOOKUP(A25,'[1]BASE DTPA'!A:DC,68,0)</f>
        <v>VIGENTE</v>
      </c>
      <c r="X25" s="23" t="str">
        <f>VLOOKUP(A25,'[1]BASE DTPA'!A:DD,70,0)</f>
        <v xml:space="preserve">https://community.secop.gov.co/Public/Tendering/ContractDetailView/Index?UniqueIdentifier=CO1.PCCNTR.8795394 </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row>
    <row r="26" spans="1:92" ht="15.75" customHeight="1" x14ac:dyDescent="0.3">
      <c r="A26" s="13" t="s">
        <v>48</v>
      </c>
      <c r="B26" s="3" t="str">
        <f>VLOOKUP(A26,'[1]BASE DTPA'!A:CN,2,0)</f>
        <v>1 FONAM</v>
      </c>
      <c r="C26" s="3" t="str">
        <f>VLOOKUP(A26,'[1]BASE DTPA'!A:CN,3,0)</f>
        <v>CPS-DTPA-025-2026</v>
      </c>
      <c r="D26" s="3" t="str">
        <f>VLOOKUP(A26,'[1]BASE DTPA'!A:CN,4,0)</f>
        <v>DARWIN ASPRILLA PALACIOS</v>
      </c>
      <c r="E26" s="4">
        <f>VLOOKUP(A26,'[1]BASE DTPA'!A:CN,5,0)</f>
        <v>46030</v>
      </c>
      <c r="F26" s="5" t="str">
        <f>VLOOKUP(A26,'[1]BASE DTPA'!A:CN,6,0)</f>
        <v>DP10-3202010-24-008 Prestar servicio de apoyo a la gestión, con plena autonomía técnica y administrativa, en el PNN Utría y sus zonas de influencia para ejecutar la operatividad derivada del plan de ordenamiento ecoturístico del área protegida, en el marco de la conservación de la diversidad biológica de las áreas protegidas del SINAP a nivel nacional.</v>
      </c>
      <c r="G26" s="3" t="str">
        <f>VLOOKUP(A26,'[1]BASE DTPA'!A:CN,7,0)</f>
        <v>APOYO A LA GESTIÓN</v>
      </c>
      <c r="H26" s="3" t="str">
        <f>VLOOKUP(A26,'[1]BASE DTPA'!A:CN,8,0)</f>
        <v>2 CONTRATACIÓN DIRECTA</v>
      </c>
      <c r="I26" s="3" t="str">
        <f>VLOOKUP(A26,'[1]BASE DTPA'!A:CO,9,0)</f>
        <v>14 PRESTACIÓN DE SERVICIOS</v>
      </c>
      <c r="J26" s="6" t="str">
        <f>VLOOKUP(A26,'[1]BASE DTPA'!A:CP,10,0)</f>
        <v>N/A</v>
      </c>
      <c r="K26" s="6">
        <f>VLOOKUP(A26,'[1]BASE DTPA'!A:CQ,11,0)</f>
        <v>80111600</v>
      </c>
      <c r="L26" s="7">
        <f>VLOOKUP(A26,'[1]BASE DTPA'!A:CR,15,0)</f>
        <v>2437000</v>
      </c>
      <c r="M26" s="7">
        <f>VLOOKUP(A26,'[1]BASE DTPA'!A:CS,16,0)</f>
        <v>24045067</v>
      </c>
      <c r="N26" s="6" t="str">
        <f>VLOOKUP(A26,'[1]BASE DTPA'!A:CT,18,0)</f>
        <v>1 PERSONA NATURAL</v>
      </c>
      <c r="O26" s="6" t="str">
        <f>VLOOKUP(A26,'[1]BASE DTPA'!A:CU,19,0)</f>
        <v>3 CÉDULA DE CIUDADANÍA</v>
      </c>
      <c r="P26" s="7">
        <f>VLOOKUP(A26,'[1]BASE DTPA'!A:CV,20,0)</f>
        <v>11621531</v>
      </c>
      <c r="Q26" s="7">
        <f>VLOOKUP(A26,'[1]BASE DTPA'!A:CW,22,0)</f>
        <v>0</v>
      </c>
      <c r="R26" s="6" t="str">
        <f>VLOOKUP(A26,'[1]BASE DTPA'!A:CX,38,0)</f>
        <v>PNN UTRÍA</v>
      </c>
      <c r="S26" s="6">
        <f>VLOOKUP(A26,'[1]BASE DTPA'!A:CY,43,0)</f>
        <v>296</v>
      </c>
      <c r="T26" s="8">
        <f>VLOOKUP(A26,'[1]BASE DTPA'!A:CZ,53,0)</f>
        <v>46030</v>
      </c>
      <c r="U26" s="9">
        <f>VLOOKUP(A26,'[1]BASE DTPA'!A:DA,54,0)</f>
        <v>46329</v>
      </c>
      <c r="V26" s="10">
        <f>VLOOKUP(A26,'[1]BASE DTPA'!A:DB,79,0)</f>
        <v>0</v>
      </c>
      <c r="W26" s="6" t="str">
        <f>VLOOKUP(A26,'[1]BASE DTPA'!A:DC,68,0)</f>
        <v>VIGENTE</v>
      </c>
      <c r="X26" s="23" t="str">
        <f>VLOOKUP(A26,'[1]BASE DTPA'!A:DD,70,0)</f>
        <v xml:space="preserve">https://community.secop.gov.co/Public/Tendering/ContractDetailView/Index?UniqueIdentifier=CO1.PCCNTR.8797160 </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row>
    <row r="27" spans="1:92" ht="15.75" customHeight="1" x14ac:dyDescent="0.3">
      <c r="A27" s="2" t="s">
        <v>49</v>
      </c>
      <c r="B27" s="3" t="str">
        <f>VLOOKUP(A27,'[1]BASE DTPA'!A:CN,2,0)</f>
        <v>2 NACION</v>
      </c>
      <c r="C27" s="3" t="str">
        <f>VLOOKUP(A27,'[1]BASE DTPA'!A:CN,3,0)</f>
        <v>CPS-DTPA-026-2026</v>
      </c>
      <c r="D27" s="3" t="str">
        <f>VLOOKUP(A27,'[1]BASE DTPA'!A:CN,4,0)</f>
        <v>ANGEL ALBERTO GUERRERO PAZ</v>
      </c>
      <c r="E27" s="4">
        <f>VLOOKUP(A27,'[1]BASE DTPA'!A:CN,5,0)</f>
        <v>46030</v>
      </c>
      <c r="F27" s="5" t="str">
        <f>VLOOKUP(A27,'[1]BASE DTPA'!A:CN,6,0)</f>
        <v>DP08-3202032-1-001 Prestar servicios de apoyo a la gestión con plena autonomía técnica y administrativa en el PNN Sanquianga para adelantar las actividades operativas de prevención, vigilancia y control en las zonas de mayor presión, en el marco de la conservación de la diversidad biológica de las áreas protegidas que integran el SINAP nacional.</v>
      </c>
      <c r="G27" s="3" t="str">
        <f>VLOOKUP(A27,'[1]BASE DTPA'!A:CN,7,0)</f>
        <v>APOYO A LA GESTIÓN</v>
      </c>
      <c r="H27" s="3" t="str">
        <f>VLOOKUP(A27,'[1]BASE DTPA'!A:CN,8,0)</f>
        <v>2 CONTRATACIÓN DIRECTA</v>
      </c>
      <c r="I27" s="3" t="str">
        <f>VLOOKUP(A27,'[1]BASE DTPA'!A:CO,9,0)</f>
        <v>14 PRESTACIÓN DE SERVICIOS</v>
      </c>
      <c r="J27" s="6" t="str">
        <f>VLOOKUP(A27,'[1]BASE DTPA'!A:CP,10,0)</f>
        <v>N/A</v>
      </c>
      <c r="K27" s="6">
        <f>VLOOKUP(A27,'[1]BASE DTPA'!A:CQ,11,0)</f>
        <v>80111600</v>
      </c>
      <c r="L27" s="7">
        <f>VLOOKUP(A27,'[1]BASE DTPA'!A:CR,15,0)</f>
        <v>2293000</v>
      </c>
      <c r="M27" s="7">
        <f>VLOOKUP(A27,'[1]BASE DTPA'!A:CS,16,0)</f>
        <v>21172033</v>
      </c>
      <c r="N27" s="6" t="str">
        <f>VLOOKUP(A27,'[1]BASE DTPA'!A:CT,18,0)</f>
        <v>1 PERSONA NATURAL</v>
      </c>
      <c r="O27" s="6" t="str">
        <f>VLOOKUP(A27,'[1]BASE DTPA'!A:CU,19,0)</f>
        <v>3 CÉDULA DE CIUDADANÍA</v>
      </c>
      <c r="P27" s="7">
        <f>VLOOKUP(A27,'[1]BASE DTPA'!A:CV,20,0)</f>
        <v>1089798708</v>
      </c>
      <c r="Q27" s="7">
        <f>VLOOKUP(A27,'[1]BASE DTPA'!A:CW,22,0)</f>
        <v>0</v>
      </c>
      <c r="R27" s="6" t="str">
        <f>VLOOKUP(A27,'[1]BASE DTPA'!A:CX,38,0)</f>
        <v>PNN SANQUIANGA</v>
      </c>
      <c r="S27" s="6">
        <f>VLOOKUP(A27,'[1]BASE DTPA'!A:CY,43,0)</f>
        <v>277</v>
      </c>
      <c r="T27" s="8">
        <f>VLOOKUP(A27,'[1]BASE DTPA'!A:CZ,53,0)</f>
        <v>46030</v>
      </c>
      <c r="U27" s="9">
        <f>VLOOKUP(A27,'[1]BASE DTPA'!A:DA,54,0)</f>
        <v>46308</v>
      </c>
      <c r="V27" s="10">
        <f>VLOOKUP(A27,'[1]BASE DTPA'!A:DB,79,0)</f>
        <v>0</v>
      </c>
      <c r="W27" s="6" t="str">
        <f>VLOOKUP(A27,'[1]BASE DTPA'!A:DC,68,0)</f>
        <v>VIGENTE</v>
      </c>
      <c r="X27" s="23" t="str">
        <f>VLOOKUP(A27,'[1]BASE DTPA'!A:DD,70,0)</f>
        <v xml:space="preserve">https://community.secop.gov.co/Public/Tendering/ContractDetailView/Index?UniqueIdentifier=CO1.PCCNTR.8799920 </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row>
    <row r="28" spans="1:92" ht="15.75" customHeight="1" x14ac:dyDescent="0.3">
      <c r="A28" s="13" t="s">
        <v>50</v>
      </c>
      <c r="B28" s="3" t="str">
        <f>VLOOKUP(A28,'[1]BASE DTPA'!A:CN,2,0)</f>
        <v>1 FONAM</v>
      </c>
      <c r="C28" s="3" t="str">
        <f>VLOOKUP(A28,'[1]BASE DTPA'!A:CN,3,0)</f>
        <v>CPS-DTPA-027-2026</v>
      </c>
      <c r="D28" s="3" t="str">
        <f>VLOOKUP(A28,'[1]BASE DTPA'!A:CN,4,0)</f>
        <v xml:space="preserve">WILSON ENRIQUE VARELA PALOMEQUE </v>
      </c>
      <c r="E28" s="4">
        <f>VLOOKUP(A28,'[1]BASE DTPA'!A:CN,5,0)</f>
        <v>46035</v>
      </c>
      <c r="F28" s="5" t="str">
        <f>VLOOKUP(A28,'[1]BASE DTPA'!A:CN,6,0)</f>
        <v>DP06-3202060-18_1-019 Prestar servicios de apoyo a la gestión con plena autonomía técnica y administrativa en el PNN Los Katíos para el desarrollo de las actividades de la implementación del proceso de restauración en zonas degradadas y/o alteradas en el área protegida y/o zonas de influencia en el marco de la conservación de la diversidad biológica de las áreas protegidas del SINAP nacional</v>
      </c>
      <c r="G28" s="3" t="str">
        <f>VLOOKUP(A28,'[1]BASE DTPA'!A:CN,7,0)</f>
        <v>APOYO A LA GESTIÓN</v>
      </c>
      <c r="H28" s="3" t="str">
        <f>VLOOKUP(A28,'[1]BASE DTPA'!A:CN,8,0)</f>
        <v>2 CONTRATACIÓN DIRECTA</v>
      </c>
      <c r="I28" s="3" t="str">
        <f>VLOOKUP(A28,'[1]BASE DTPA'!A:CO,9,0)</f>
        <v>14 PRESTACIÓN DE SERVICIOS</v>
      </c>
      <c r="J28" s="6" t="str">
        <f>VLOOKUP(A28,'[1]BASE DTPA'!A:CP,10,0)</f>
        <v>N/A</v>
      </c>
      <c r="K28" s="6">
        <f>VLOOKUP(A28,'[1]BASE DTPA'!A:CQ,11,0)</f>
        <v>80111600</v>
      </c>
      <c r="L28" s="7">
        <f>VLOOKUP(A28,'[1]BASE DTPA'!A:CR,15,0)</f>
        <v>3782000</v>
      </c>
      <c r="M28" s="7">
        <f>VLOOKUP(A28,'[1]BASE DTPA'!A:CS,16,0)</f>
        <v>42106267</v>
      </c>
      <c r="N28" s="6" t="str">
        <f>VLOOKUP(A28,'[1]BASE DTPA'!A:CT,18,0)</f>
        <v>1 PERSONA NATURAL</v>
      </c>
      <c r="O28" s="6" t="str">
        <f>VLOOKUP(A28,'[1]BASE DTPA'!A:CU,19,0)</f>
        <v>3 CÉDULA DE CIUDADANÍA</v>
      </c>
      <c r="P28" s="7">
        <f>VLOOKUP(A28,'[1]BASE DTPA'!A:CV,20,0)</f>
        <v>1045503911</v>
      </c>
      <c r="Q28" s="7">
        <f>VLOOKUP(A28,'[1]BASE DTPA'!A:CW,22,0)</f>
        <v>0</v>
      </c>
      <c r="R28" s="6" t="str">
        <f>VLOOKUP(A28,'[1]BASE DTPA'!A:CX,38,0)</f>
        <v>PNN LOS KATIOS</v>
      </c>
      <c r="S28" s="6">
        <f>VLOOKUP(A28,'[1]BASE DTPA'!A:CY,43,0)</f>
        <v>337</v>
      </c>
      <c r="T28" s="8">
        <f>VLOOKUP(A28,'[1]BASE DTPA'!A:CZ,53,0)</f>
        <v>46035</v>
      </c>
      <c r="U28" s="9">
        <f>VLOOKUP(A28,'[1]BASE DTPA'!A:DA,54,0)</f>
        <v>46372</v>
      </c>
      <c r="V28" s="10">
        <f>VLOOKUP(A28,'[1]BASE DTPA'!A:DB,79,0)</f>
        <v>0</v>
      </c>
      <c r="W28" s="6" t="str">
        <f>VLOOKUP(A28,'[1]BASE DTPA'!A:DC,68,0)</f>
        <v>VIGENTE</v>
      </c>
      <c r="X28" s="23" t="str">
        <f>VLOOKUP(A28,'[1]BASE DTPA'!A:DD,70,0)</f>
        <v xml:space="preserve">https://community.secop.gov.co/Public/Tendering/ContractDetailView/Index?UniqueIdentifier=CO1.PCCNTR.8849544 </v>
      </c>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row>
    <row r="29" spans="1:92" ht="15.75" customHeight="1" x14ac:dyDescent="0.3">
      <c r="A29" s="13" t="s">
        <v>51</v>
      </c>
      <c r="B29" s="3" t="str">
        <f>VLOOKUP(A29,'[1]BASE DTPA'!A:CN,2,0)</f>
        <v>1 FONAM</v>
      </c>
      <c r="C29" s="3" t="str">
        <f>VLOOKUP(A29,'[1]BASE DTPA'!A:CN,3,0)</f>
        <v>CPS-DTPA-028-2026</v>
      </c>
      <c r="D29" s="3" t="str">
        <f>VLOOKUP(A29,'[1]BASE DTPA'!A:CN,4,0)</f>
        <v xml:space="preserve">GERMAN DARIO CORDOBA MARTINEZ </v>
      </c>
      <c r="E29" s="4">
        <f>VLOOKUP(A29,'[1]BASE DTPA'!A:CN,5,0)</f>
        <v>46031</v>
      </c>
      <c r="F29" s="5" t="str">
        <f>VLOOKUP(A29,'[1]BASE DTPA'!A:CN,6,0)</f>
        <v>DP06-3202060-18_1-018 - Prestar servicios profesionales con plena autonomia tecnica y administrativa en el PNN Los Katios para la implementacion del proceso de restauracion en zonas degradadas y/o alteradas en el area protegida y/o zonas de influencia en el marco de la conservacion de la diversidad biologica de las areas protegidas del SINAP nacional.</v>
      </c>
      <c r="G29" s="3" t="str">
        <f>VLOOKUP(A29,'[1]BASE DTPA'!A:CN,7,0)</f>
        <v>PROFESIONAL</v>
      </c>
      <c r="H29" s="3" t="str">
        <f>VLOOKUP(A29,'[1]BASE DTPA'!A:CN,8,0)</f>
        <v>2 CONTRATACIÓN DIRECTA</v>
      </c>
      <c r="I29" s="3" t="str">
        <f>VLOOKUP(A29,'[1]BASE DTPA'!A:CO,9,0)</f>
        <v>14 PRESTACIÓN DE SERVICIOS</v>
      </c>
      <c r="J29" s="6" t="str">
        <f>VLOOKUP(A29,'[1]BASE DTPA'!A:CP,10,0)</f>
        <v>N/A</v>
      </c>
      <c r="K29" s="6">
        <f>VLOOKUP(A29,'[1]BASE DTPA'!A:CQ,11,0)</f>
        <v>80111600</v>
      </c>
      <c r="L29" s="7">
        <f>VLOOKUP(A29,'[1]BASE DTPA'!A:CR,15,0)</f>
        <v>4760000</v>
      </c>
      <c r="M29" s="7">
        <f>VLOOKUP(A29,'[1]BASE DTPA'!A:CS,16,0)</f>
        <v>53312000</v>
      </c>
      <c r="N29" s="6" t="str">
        <f>VLOOKUP(A29,'[1]BASE DTPA'!A:CT,18,0)</f>
        <v>1 PERSONA NATURAL</v>
      </c>
      <c r="O29" s="6" t="str">
        <f>VLOOKUP(A29,'[1]BASE DTPA'!A:CU,19,0)</f>
        <v>3 CÉDULA DE CIUDADANÍA</v>
      </c>
      <c r="P29" s="7">
        <f>VLOOKUP(A29,'[1]BASE DTPA'!A:CV,20,0)</f>
        <v>1077481143</v>
      </c>
      <c r="Q29" s="7">
        <f>VLOOKUP(A29,'[1]BASE DTPA'!A:CW,22,0)</f>
        <v>0</v>
      </c>
      <c r="R29" s="6" t="str">
        <f>VLOOKUP(A29,'[1]BASE DTPA'!A:CX,38,0)</f>
        <v>PNN LOS KATIOS</v>
      </c>
      <c r="S29" s="6">
        <f>VLOOKUP(A29,'[1]BASE DTPA'!A:CY,43,0)</f>
        <v>339</v>
      </c>
      <c r="T29" s="8">
        <f>VLOOKUP(A29,'[1]BASE DTPA'!A:CZ,53,0)</f>
        <v>46031</v>
      </c>
      <c r="U29" s="9">
        <f>VLOOKUP(A29,'[1]BASE DTPA'!A:DA,54,0)</f>
        <v>46370</v>
      </c>
      <c r="V29" s="10">
        <f>VLOOKUP(A29,'[1]BASE DTPA'!A:DB,79,0)</f>
        <v>0</v>
      </c>
      <c r="W29" s="6" t="str">
        <f>VLOOKUP(A29,'[1]BASE DTPA'!A:DC,68,0)</f>
        <v>VIGENTE</v>
      </c>
      <c r="X29" s="23" t="str">
        <f>VLOOKUP(A29,'[1]BASE DTPA'!A:DD,70,0)</f>
        <v>https://community.secop.gov.co/Public/Tendering/ContractDetailView/Index?UniqueIdentifier=CO1.PCCNTR.8803632</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row>
    <row r="30" spans="1:92" ht="15.75" customHeight="1" x14ac:dyDescent="0.3">
      <c r="A30" s="13" t="s">
        <v>52</v>
      </c>
      <c r="B30" s="3" t="str">
        <f>VLOOKUP(A30,'[1]BASE DTPA'!A:CN,2,0)</f>
        <v>1 FONAM</v>
      </c>
      <c r="C30" s="3" t="str">
        <f>VLOOKUP(A30,'[1]BASE DTPA'!A:CN,3,0)</f>
        <v>CPS-DTPA-029-2026</v>
      </c>
      <c r="D30" s="3" t="str">
        <f>VLOOKUP(A30,'[1]BASE DTPA'!A:CN,4,0)</f>
        <v xml:space="preserve">LISANA MOSQUERA VACA </v>
      </c>
      <c r="E30" s="4">
        <f>VLOOKUP(A30,'[1]BASE DTPA'!A:CN,5,0)</f>
        <v>46031</v>
      </c>
      <c r="F30" s="5" t="str">
        <f>VLOOKUP(A30,'[1]BASE DTPA'!A:CN,6,0)</f>
        <v>DP06-3202008-9-017 Prestar servicios profesionales con plena autonomia tecnica y administrativa en el PNN Los Katios para implementar el plan de ordenamiento ecoturistico del área protegida en el marco de la conservacion de la diversidad biologica de las areas protegidas del SINAP nacional</v>
      </c>
      <c r="G30" s="3" t="str">
        <f>VLOOKUP(A30,'[1]BASE DTPA'!A:CN,7,0)</f>
        <v>PROFESIONAL</v>
      </c>
      <c r="H30" s="3" t="str">
        <f>VLOOKUP(A30,'[1]BASE DTPA'!A:CN,8,0)</f>
        <v>2 CONTRATACIÓN DIRECTA</v>
      </c>
      <c r="I30" s="3" t="str">
        <f>VLOOKUP(A30,'[1]BASE DTPA'!A:CO,9,0)</f>
        <v>14 PRESTACIÓN DE SERVICIOS</v>
      </c>
      <c r="J30" s="6" t="str">
        <f>VLOOKUP(A30,'[1]BASE DTPA'!A:CP,10,0)</f>
        <v>N/A</v>
      </c>
      <c r="K30" s="6">
        <f>VLOOKUP(A30,'[1]BASE DTPA'!A:CQ,11,0)</f>
        <v>80111600</v>
      </c>
      <c r="L30" s="7">
        <f>VLOOKUP(A30,'[1]BASE DTPA'!A:CR,15,0)</f>
        <v>4760000</v>
      </c>
      <c r="M30" s="7">
        <f>VLOOKUP(A30,'[1]BASE DTPA'!A:CS,16,0)</f>
        <v>53312000</v>
      </c>
      <c r="N30" s="6" t="str">
        <f>VLOOKUP(A30,'[1]BASE DTPA'!A:CT,18,0)</f>
        <v>1 PERSONA NATURAL</v>
      </c>
      <c r="O30" s="6" t="str">
        <f>VLOOKUP(A30,'[1]BASE DTPA'!A:CU,19,0)</f>
        <v>3 CÉDULA DE CIUDADANÍA</v>
      </c>
      <c r="P30" s="7">
        <f>VLOOKUP(A30,'[1]BASE DTPA'!A:CV,20,0)</f>
        <v>1045519506</v>
      </c>
      <c r="Q30" s="7">
        <f>VLOOKUP(A30,'[1]BASE DTPA'!A:CW,22,0)</f>
        <v>0</v>
      </c>
      <c r="R30" s="6" t="str">
        <f>VLOOKUP(A30,'[1]BASE DTPA'!A:CX,38,0)</f>
        <v>PNN LOS KATIOS</v>
      </c>
      <c r="S30" s="6">
        <f>VLOOKUP(A30,'[1]BASE DTPA'!A:CY,43,0)</f>
        <v>339</v>
      </c>
      <c r="T30" s="8">
        <f>VLOOKUP(A30,'[1]BASE DTPA'!A:CZ,53,0)</f>
        <v>46031</v>
      </c>
      <c r="U30" s="9">
        <f>VLOOKUP(A30,'[1]BASE DTPA'!A:DA,54,0)</f>
        <v>46370</v>
      </c>
      <c r="V30" s="10">
        <f>VLOOKUP(A30,'[1]BASE DTPA'!A:DB,79,0)</f>
        <v>0</v>
      </c>
      <c r="W30" s="6" t="str">
        <f>VLOOKUP(A30,'[1]BASE DTPA'!A:DC,68,0)</f>
        <v>VIGENTE</v>
      </c>
      <c r="X30" s="23" t="str">
        <f>VLOOKUP(A30,'[1]BASE DTPA'!A:DD,70,0)</f>
        <v xml:space="preserve">https://community.secop.gov.co/Public/Tendering/ContractDetailView/Index?UniqueIdentifier=CO1.PCCNTR.8803937 </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row>
    <row r="31" spans="1:92" ht="15.75" customHeight="1" x14ac:dyDescent="0.3">
      <c r="A31" s="13" t="s">
        <v>53</v>
      </c>
      <c r="B31" s="3" t="str">
        <f>VLOOKUP(A31,'[1]BASE DTPA'!A:CN,2,0)</f>
        <v>1 FONAM</v>
      </c>
      <c r="C31" s="3" t="str">
        <f>VLOOKUP(A31,'[1]BASE DTPA'!A:CN,3,0)</f>
        <v>CPS-DTPA-030-2026</v>
      </c>
      <c r="D31" s="3" t="str">
        <f>VLOOKUP(A31,'[1]BASE DTPA'!A:CN,4,0)</f>
        <v>JOSE ALFREDO ZAPATA TOLEDO</v>
      </c>
      <c r="E31" s="4">
        <f>VLOOKUP(A31,'[1]BASE DTPA'!A:CN,5,0)</f>
        <v>46031</v>
      </c>
      <c r="F31" s="5" t="str">
        <f>VLOOKUP(A31,'[1]BASE DTPA'!A:CN,6,0)</f>
        <v>DP01-3202056-5-002 - Prestar servicios profesionales con plena autonomia tecnica y administrativa para adelantar procesos de comunicacion y educacion ambiental al DNMI Cabo Manglares que involucra actores priorizados y vinculados a la gestión territorial del area protegida en el marco de la conservación de la diversidad biológica de las áreas protegidas del SINAP.</v>
      </c>
      <c r="G31" s="3" t="str">
        <f>VLOOKUP(A31,'[1]BASE DTPA'!A:CN,7,0)</f>
        <v>PROFESIONAL</v>
      </c>
      <c r="H31" s="3" t="str">
        <f>VLOOKUP(A31,'[1]BASE DTPA'!A:CN,8,0)</f>
        <v>2 CONTRATACIÓN DIRECTA</v>
      </c>
      <c r="I31" s="3" t="str">
        <f>VLOOKUP(A31,'[1]BASE DTPA'!A:CO,9,0)</f>
        <v>14 PRESTACIÓN DE SERVICIOS</v>
      </c>
      <c r="J31" s="6" t="str">
        <f>VLOOKUP(A31,'[1]BASE DTPA'!A:CP,10,0)</f>
        <v>N/A</v>
      </c>
      <c r="K31" s="6">
        <f>VLOOKUP(A31,'[1]BASE DTPA'!A:CQ,11,0)</f>
        <v>80111600</v>
      </c>
      <c r="L31" s="7">
        <f>VLOOKUP(A31,'[1]BASE DTPA'!A:CR,15,0)</f>
        <v>4327000</v>
      </c>
      <c r="M31" s="7">
        <f>VLOOKUP(A31,'[1]BASE DTPA'!A:CS,16,0)</f>
        <v>38798767</v>
      </c>
      <c r="N31" s="6" t="str">
        <f>VLOOKUP(A31,'[1]BASE DTPA'!A:CT,18,0)</f>
        <v>1 PERSONA NATURAL</v>
      </c>
      <c r="O31" s="6" t="str">
        <f>VLOOKUP(A31,'[1]BASE DTPA'!A:CU,19,0)</f>
        <v>3 CÉDULA DE CIUDADANÍA</v>
      </c>
      <c r="P31" s="7">
        <f>VLOOKUP(A31,'[1]BASE DTPA'!A:CV,20,0)</f>
        <v>80756726</v>
      </c>
      <c r="Q31" s="7">
        <f>VLOOKUP(A31,'[1]BASE DTPA'!A:CW,22,0)</f>
        <v>0</v>
      </c>
      <c r="R31" s="6" t="str">
        <f>VLOOKUP(A31,'[1]BASE DTPA'!A:CX,38,0)</f>
        <v>DNMI CABO MANGLARES</v>
      </c>
      <c r="S31" s="6">
        <f>VLOOKUP(A31,'[1]BASE DTPA'!A:CY,43,0)</f>
        <v>269</v>
      </c>
      <c r="T31" s="8">
        <f>VLOOKUP(A31,'[1]BASE DTPA'!A:CZ,53,0)</f>
        <v>46031</v>
      </c>
      <c r="U31" s="9">
        <f>VLOOKUP(A31,'[1]BASE DTPA'!A:DA,54,0)</f>
        <v>46302</v>
      </c>
      <c r="V31" s="10">
        <f>VLOOKUP(A31,'[1]BASE DTPA'!A:DB,79,0)</f>
        <v>0</v>
      </c>
      <c r="W31" s="6" t="str">
        <f>VLOOKUP(A31,'[1]BASE DTPA'!A:DC,68,0)</f>
        <v>VIGENTE</v>
      </c>
      <c r="X31" s="23" t="str">
        <f>VLOOKUP(A31,'[1]BASE DTPA'!A:DD,70,0)</f>
        <v xml:space="preserve">https://community.secop.gov.co/Public/Tendering/ContractDetailView/Index?UniqueIdentifier=CO1.PCCNTR.8803707 </v>
      </c>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row>
    <row r="32" spans="1:92" ht="15.75" customHeight="1" x14ac:dyDescent="0.3">
      <c r="A32" s="2" t="s">
        <v>54</v>
      </c>
      <c r="B32" s="3" t="str">
        <f>VLOOKUP(A32,'[1]BASE DTPA'!A:CN,2,0)</f>
        <v>2 NACION</v>
      </c>
      <c r="C32" s="3" t="str">
        <f>VLOOKUP(A32,'[1]BASE DTPA'!A:CN,3,0)</f>
        <v>CPS-DTPA-031-2026</v>
      </c>
      <c r="D32" s="3" t="str">
        <f>VLOOKUP(A32,'[1]BASE DTPA'!A:CN,4,0)</f>
        <v>ENRIQUE GARRIDO</v>
      </c>
      <c r="E32" s="4">
        <f>VLOOKUP(A32,'[1]BASE DTPA'!A:CN,5,0)</f>
        <v>46031</v>
      </c>
      <c r="F32" s="5" t="str">
        <f>VLOOKUP(A32,'[1]BASE DTPA'!A:CN,6,0)</f>
        <v>DP01-3202008-9-015 - Prestar servicios de apoyo a la gestion con plena autonomia tecnica y administrativa para el desarrollo de las actividades operativas del programa de monitoreo e investigacion del DNMI Cabo Manglares en el marco de la conservacion de la diversidad biologica de las áreas protegidas del SINAP nacional.</v>
      </c>
      <c r="G32" s="3" t="str">
        <f>VLOOKUP(A32,'[1]BASE DTPA'!A:CN,7,0)</f>
        <v>APOYO A LA GESTIÓN</v>
      </c>
      <c r="H32" s="3" t="str">
        <f>VLOOKUP(A32,'[1]BASE DTPA'!A:CN,8,0)</f>
        <v>2 CONTRATACIÓN DIRECTA</v>
      </c>
      <c r="I32" s="3" t="str">
        <f>VLOOKUP(A32,'[1]BASE DTPA'!A:CO,9,0)</f>
        <v>14 PRESTACIÓN DE SERVICIOS</v>
      </c>
      <c r="J32" s="6" t="str">
        <f>VLOOKUP(A32,'[1]BASE DTPA'!A:CP,10,0)</f>
        <v>N/A</v>
      </c>
      <c r="K32" s="6">
        <f>VLOOKUP(A32,'[1]BASE DTPA'!A:CQ,11,0)</f>
        <v>80111600</v>
      </c>
      <c r="L32" s="7">
        <f>VLOOKUP(A32,'[1]BASE DTPA'!A:CR,15,0)</f>
        <v>2293000</v>
      </c>
      <c r="M32" s="7">
        <f>VLOOKUP(A32,'[1]BASE DTPA'!A:CS,16,0)</f>
        <v>16968200</v>
      </c>
      <c r="N32" s="6" t="str">
        <f>VLOOKUP(A32,'[1]BASE DTPA'!A:CT,18,0)</f>
        <v>1 PERSONA NATURAL</v>
      </c>
      <c r="O32" s="6" t="str">
        <f>VLOOKUP(A32,'[1]BASE DTPA'!A:CU,19,0)</f>
        <v>3 CÉDULA DE CIUDADANÍA</v>
      </c>
      <c r="P32" s="7">
        <f>VLOOKUP(A32,'[1]BASE DTPA'!A:CV,20,0)</f>
        <v>12919625</v>
      </c>
      <c r="Q32" s="7">
        <f>VLOOKUP(A32,'[1]BASE DTPA'!A:CW,22,0)</f>
        <v>0</v>
      </c>
      <c r="R32" s="6" t="str">
        <f>VLOOKUP(A32,'[1]BASE DTPA'!A:CX,38,0)</f>
        <v>DNMI CABO MANGLARES</v>
      </c>
      <c r="S32" s="6">
        <f>VLOOKUP(A32,'[1]BASE DTPA'!A:CY,43,0)</f>
        <v>222</v>
      </c>
      <c r="T32" s="8">
        <f>VLOOKUP(A32,'[1]BASE DTPA'!A:CZ,53,0)</f>
        <v>46031</v>
      </c>
      <c r="U32" s="9">
        <f>VLOOKUP(A32,'[1]BASE DTPA'!A:DA,54,0)</f>
        <v>46254</v>
      </c>
      <c r="V32" s="10">
        <f>VLOOKUP(A32,'[1]BASE DTPA'!A:DB,79,0)</f>
        <v>0</v>
      </c>
      <c r="W32" s="6" t="str">
        <f>VLOOKUP(A32,'[1]BASE DTPA'!A:DC,68,0)</f>
        <v>VIGENTE</v>
      </c>
      <c r="X32" s="23" t="str">
        <f>VLOOKUP(A32,'[1]BASE DTPA'!A:DD,70,0)</f>
        <v xml:space="preserve">https://community.secop.gov.co/Public/Tendering/ContractDetailView/Index?UniqueIdentifier=CO1.PCCNTR.8806912 </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row>
    <row r="33" spans="1:92" ht="15.75" customHeight="1" x14ac:dyDescent="0.3">
      <c r="A33" s="2" t="s">
        <v>55</v>
      </c>
      <c r="B33" s="3" t="str">
        <f>VLOOKUP(A33,'[1]BASE DTPA'!A:CN,2,0)</f>
        <v>2 NACION</v>
      </c>
      <c r="C33" s="3" t="str">
        <f>VLOOKUP(A33,'[1]BASE DTPA'!A:CN,3,0)</f>
        <v>CPS-DTPA-032-2026</v>
      </c>
      <c r="D33" s="3" t="str">
        <f>VLOOKUP(A33,'[1]BASE DTPA'!A:CN,4,0)</f>
        <v>CARLOS HERNAN LUCERO RINCÓN</v>
      </c>
      <c r="E33" s="4">
        <f>VLOOKUP(A33,'[1]BASE DTPA'!A:CN,5,0)</f>
        <v>46031</v>
      </c>
      <c r="F33" s="5" t="str">
        <f>VLOOKUP(A33,'[1]BASE DTPA'!A:CN,6,0)</f>
        <v>DP00-3202008-9-023 Prestar servicios profesionales con plena autonomía técnica y administrativa para acompañar y aportar técnicamente en las acciones del proceso de ordenamiento y monitoreo de los recursos hidrobiológicos y pesqueros asociados a los ecosistemas acuáticos en las áreas protegidas de la DTPA con los diferentes actores comunitarios, institucionales e intersectoriales de la región Pacífico, en el marco de la conservación de la diversidad biocultural de las Áreas Protegidas del SINAP</v>
      </c>
      <c r="G33" s="3" t="str">
        <f>VLOOKUP(A33,'[1]BASE DTPA'!A:CN,7,0)</f>
        <v>PROFESIONAL</v>
      </c>
      <c r="H33" s="3" t="str">
        <f>VLOOKUP(A33,'[1]BASE DTPA'!A:CN,8,0)</f>
        <v>2 CONTRATACIÓN DIRECTA</v>
      </c>
      <c r="I33" s="3" t="str">
        <f>VLOOKUP(A33,'[1]BASE DTPA'!A:CO,9,0)</f>
        <v>14 PRESTACIÓN DE SERVICIOS</v>
      </c>
      <c r="J33" s="6" t="str">
        <f>VLOOKUP(A33,'[1]BASE DTPA'!A:CP,10,0)</f>
        <v>N/A</v>
      </c>
      <c r="K33" s="6">
        <f>VLOOKUP(A33,'[1]BASE DTPA'!A:CQ,11,0)</f>
        <v>80111600</v>
      </c>
      <c r="L33" s="7">
        <f>VLOOKUP(A33,'[1]BASE DTPA'!A:CR,15,0)</f>
        <v>7225000</v>
      </c>
      <c r="M33" s="7">
        <f>VLOOKUP(A33,'[1]BASE DTPA'!A:CS,16,0)</f>
        <v>79475000</v>
      </c>
      <c r="N33" s="6" t="str">
        <f>VLOOKUP(A33,'[1]BASE DTPA'!A:CT,18,0)</f>
        <v>1 PERSONA NATURAL</v>
      </c>
      <c r="O33" s="6" t="str">
        <f>VLOOKUP(A33,'[1]BASE DTPA'!A:CU,19,0)</f>
        <v>3 CÉDULA DE CIUDADANÍA</v>
      </c>
      <c r="P33" s="7">
        <f>VLOOKUP(A33,'[1]BASE DTPA'!A:CV,20,0)</f>
        <v>12916484</v>
      </c>
      <c r="Q33" s="7">
        <f>VLOOKUP(A33,'[1]BASE DTPA'!A:CW,22,0)</f>
        <v>0</v>
      </c>
      <c r="R33" s="6" t="str">
        <f>VLOOKUP(A33,'[1]BASE DTPA'!A:CX,38,0)</f>
        <v>DTPA</v>
      </c>
      <c r="S33" s="6">
        <f>VLOOKUP(A33,'[1]BASE DTPA'!A:CY,43,0)</f>
        <v>330</v>
      </c>
      <c r="T33" s="8">
        <f>VLOOKUP(A33,'[1]BASE DTPA'!A:CZ,53,0)</f>
        <v>46031</v>
      </c>
      <c r="U33" s="9">
        <f>VLOOKUP(A33,'[1]BASE DTPA'!A:DA,54,0)</f>
        <v>46364</v>
      </c>
      <c r="V33" s="10">
        <f>VLOOKUP(A33,'[1]BASE DTPA'!A:DB,79,0)</f>
        <v>0</v>
      </c>
      <c r="W33" s="6" t="str">
        <f>VLOOKUP(A33,'[1]BASE DTPA'!A:DC,68,0)</f>
        <v>VIGENTE</v>
      </c>
      <c r="X33" s="23" t="str">
        <f>VLOOKUP(A33,'[1]BASE DTPA'!A:DD,70,0)</f>
        <v xml:space="preserve">https://community.secop.gov.co/Public/Tendering/ContractDetailView/Index?UniqueIdentifier=CO1.PCCNTR.8804452 </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row>
    <row r="34" spans="1:92" ht="15.75" customHeight="1" x14ac:dyDescent="0.3">
      <c r="A34" s="2" t="s">
        <v>56</v>
      </c>
      <c r="B34" s="3" t="str">
        <f>VLOOKUP(A34,'[1]BASE DTPA'!A:CN,2,0)</f>
        <v>2 NACION</v>
      </c>
      <c r="C34" s="3" t="str">
        <f>VLOOKUP(A34,'[1]BASE DTPA'!A:CN,3,0)</f>
        <v>CPS-DTPA-033-2026</v>
      </c>
      <c r="D34" s="3" t="str">
        <f>VLOOKUP(A34,'[1]BASE DTPA'!A:CN,4,0)</f>
        <v>MARTHA ELENA MUÑOZ ORDOÑEZ</v>
      </c>
      <c r="E34" s="4">
        <f>VLOOKUP(A34,'[1]BASE DTPA'!A:CN,5,0)</f>
        <v>46031</v>
      </c>
      <c r="F34" s="5" t="str">
        <f>VLOOKUP(A34,'[1]BASE DTPA'!A:CN,6,0)</f>
        <v>DP07-3202060-18_1-004 Prestar servicios profesionales con plena autonomía técnica y administrativa, para desarrollar e implementar acciones de restauración ecológica en las áreas degradadas o alteradas del Parque Nacional Natural Munchique y sus zonas de influencia, en el marco de la conservación de la diversidad biológica de las Áreas del SINAP nacional</v>
      </c>
      <c r="G34" s="3" t="str">
        <f>VLOOKUP(A34,'[1]BASE DTPA'!A:CN,7,0)</f>
        <v>PROFESIONAL</v>
      </c>
      <c r="H34" s="3" t="str">
        <f>VLOOKUP(A34,'[1]BASE DTPA'!A:CN,8,0)</f>
        <v>2 CONTRATACIÓN DIRECTA</v>
      </c>
      <c r="I34" s="3" t="str">
        <f>VLOOKUP(A34,'[1]BASE DTPA'!A:CO,9,0)</f>
        <v>14 PRESTACIÓN DE SERVICIOS</v>
      </c>
      <c r="J34" s="6" t="str">
        <f>VLOOKUP(A34,'[1]BASE DTPA'!A:CP,10,0)</f>
        <v>N/A</v>
      </c>
      <c r="K34" s="6">
        <f>VLOOKUP(A34,'[1]BASE DTPA'!A:CQ,11,0)</f>
        <v>80111600</v>
      </c>
      <c r="L34" s="7">
        <f>VLOOKUP(A34,'[1]BASE DTPA'!A:CR,15,0)</f>
        <v>5260000</v>
      </c>
      <c r="M34" s="7">
        <f>VLOOKUP(A34,'[1]BASE DTPA'!A:CS,16,0)</f>
        <v>57684667</v>
      </c>
      <c r="N34" s="6" t="str">
        <f>VLOOKUP(A34,'[1]BASE DTPA'!A:CT,18,0)</f>
        <v>1 PERSONA NATURAL</v>
      </c>
      <c r="O34" s="6" t="str">
        <f>VLOOKUP(A34,'[1]BASE DTPA'!A:CU,19,0)</f>
        <v>3 CÉDULA DE CIUDADANÍA</v>
      </c>
      <c r="P34" s="7">
        <f>VLOOKUP(A34,'[1]BASE DTPA'!A:CV,20,0)</f>
        <v>25287573</v>
      </c>
      <c r="Q34" s="7">
        <f>VLOOKUP(A34,'[1]BASE DTPA'!A:CW,22,0)</f>
        <v>0</v>
      </c>
      <c r="R34" s="6" t="str">
        <f>VLOOKUP(A34,'[1]BASE DTPA'!A:CX,38,0)</f>
        <v>PNN MUNCHIQUE</v>
      </c>
      <c r="S34" s="6">
        <f>VLOOKUP(A34,'[1]BASE DTPA'!A:CY,43,0)</f>
        <v>329</v>
      </c>
      <c r="T34" s="8">
        <f>VLOOKUP(A34,'[1]BASE DTPA'!A:CZ,53,0)</f>
        <v>46031</v>
      </c>
      <c r="U34" s="9">
        <f>VLOOKUP(A34,'[1]BASE DTPA'!A:DA,54,0)</f>
        <v>46363</v>
      </c>
      <c r="V34" s="10">
        <f>VLOOKUP(A34,'[1]BASE DTPA'!A:DB,79,0)</f>
        <v>0</v>
      </c>
      <c r="W34" s="6" t="str">
        <f>VLOOKUP(A34,'[1]BASE DTPA'!A:DC,68,0)</f>
        <v>VIGENTE</v>
      </c>
      <c r="X34" s="23" t="str">
        <f>VLOOKUP(A34,'[1]BASE DTPA'!A:DD,70,0)</f>
        <v xml:space="preserve">https://community.secop.gov.co/Public/Tendering/ContractDetailView/Index?UniqueIdentifier=CO1.PCCNTR.8804470 </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row>
    <row r="35" spans="1:92" ht="15.75" customHeight="1" x14ac:dyDescent="0.3">
      <c r="A35" s="2" t="s">
        <v>57</v>
      </c>
      <c r="B35" s="3" t="str">
        <f>VLOOKUP(A35,'[1]BASE DTPA'!A:CN,2,0)</f>
        <v>2 NACION</v>
      </c>
      <c r="C35" s="3" t="str">
        <f>VLOOKUP(A35,'[1]BASE DTPA'!A:CN,3,0)</f>
        <v>CPS-DTPA-034-2026</v>
      </c>
      <c r="D35" s="3" t="str">
        <f>VLOOKUP(A35,'[1]BASE DTPA'!A:CN,4,0)</f>
        <v>JOSE GUADALUPE SANCLEMENTE NAGLES</v>
      </c>
      <c r="E35" s="4">
        <f>VLOOKUP(A35,'[1]BASE DTPA'!A:CN,5,0)</f>
        <v>46031</v>
      </c>
      <c r="F35" s="5" t="str">
        <f>VLOOKUP(A35,'[1]BASE DTPA'!A:CN,6,0)</f>
        <v>DP10-3202010-24-010 Prestar servicio de apoyo a la gestión, con plena autonomía técnica y administrativa, en los procedimientos del PNN Utría para ejecutar acciones asistenciales orientadas al sostenimiento del ecoturismo, en el marco de la conservación de la diversidad biológica de las áreas protegidas del SINAP a nivel nacional</v>
      </c>
      <c r="G35" s="3" t="str">
        <f>VLOOKUP(A35,'[1]BASE DTPA'!A:CN,7,0)</f>
        <v>APOYO A LA GESTIÓN</v>
      </c>
      <c r="H35" s="3" t="str">
        <f>VLOOKUP(A35,'[1]BASE DTPA'!A:CN,8,0)</f>
        <v>2 CONTRATACIÓN DIRECTA</v>
      </c>
      <c r="I35" s="3" t="str">
        <f>VLOOKUP(A35,'[1]BASE DTPA'!A:CO,9,0)</f>
        <v>14 PRESTACIÓN DE SERVICIOS</v>
      </c>
      <c r="J35" s="6" t="str">
        <f>VLOOKUP(A35,'[1]BASE DTPA'!A:CP,10,0)</f>
        <v>N/A</v>
      </c>
      <c r="K35" s="6">
        <f>VLOOKUP(A35,'[1]BASE DTPA'!A:CQ,11,0)</f>
        <v>80111600</v>
      </c>
      <c r="L35" s="7">
        <f>VLOOKUP(A35,'[1]BASE DTPA'!A:CR,15,0)</f>
        <v>2510000</v>
      </c>
      <c r="M35" s="7">
        <f>VLOOKUP(A35,'[1]BASE DTPA'!A:CS,16,0)</f>
        <v>29450667</v>
      </c>
      <c r="N35" s="6" t="str">
        <f>VLOOKUP(A35,'[1]BASE DTPA'!A:CT,18,0)</f>
        <v>1 PERSONA NATURAL</v>
      </c>
      <c r="O35" s="6" t="str">
        <f>VLOOKUP(A35,'[1]BASE DTPA'!A:CU,19,0)</f>
        <v>3 CÉDULA DE CIUDADANÍA</v>
      </c>
      <c r="P35" s="7">
        <f>VLOOKUP(A35,'[1]BASE DTPA'!A:CV,20,0)</f>
        <v>11797903</v>
      </c>
      <c r="Q35" s="7">
        <f>VLOOKUP(A35,'[1]BASE DTPA'!A:CW,22,0)</f>
        <v>0</v>
      </c>
      <c r="R35" s="6" t="str">
        <f>VLOOKUP(A35,'[1]BASE DTPA'!A:CX,38,0)</f>
        <v>PNN UTRÍA</v>
      </c>
      <c r="S35" s="6">
        <f>VLOOKUP(A35,'[1]BASE DTPA'!A:CY,43,0)</f>
        <v>352</v>
      </c>
      <c r="T35" s="8">
        <f>VLOOKUP(A35,'[1]BASE DTPA'!A:CZ,53,0)</f>
        <v>46031</v>
      </c>
      <c r="U35" s="9">
        <f>VLOOKUP(A35,'[1]BASE DTPA'!A:DA,54,0)</f>
        <v>46386</v>
      </c>
      <c r="V35" s="10">
        <f>VLOOKUP(A35,'[1]BASE DTPA'!A:DB,79,0)</f>
        <v>0</v>
      </c>
      <c r="W35" s="6" t="str">
        <f>VLOOKUP(A35,'[1]BASE DTPA'!A:DC,68,0)</f>
        <v>VIGENTE</v>
      </c>
      <c r="X35" s="23" t="str">
        <f>VLOOKUP(A35,'[1]BASE DTPA'!A:DD,70,0)</f>
        <v>https://community.secop.gov.co/Public/Tendering/ContractDetailView/Index?UniqueIdentifier=CO1.PCCNTR.8804685</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row>
    <row r="36" spans="1:92" ht="15.75" customHeight="1" x14ac:dyDescent="0.3">
      <c r="A36" s="13" t="s">
        <v>58</v>
      </c>
      <c r="B36" s="3" t="str">
        <f>VLOOKUP(A36,'[1]BASE DTPA'!A:CN,2,0)</f>
        <v>2 NACION</v>
      </c>
      <c r="C36" s="3" t="str">
        <f>VLOOKUP(A36,'[1]BASE DTPA'!A:CN,3,0)</f>
        <v>CPS-DTPA-035-2026</v>
      </c>
      <c r="D36" s="3" t="str">
        <f>VLOOKUP(A36,'[1]BASE DTPA'!A:CN,4,0)</f>
        <v>ANA CRISTINA LIS FLOR</v>
      </c>
      <c r="E36" s="4">
        <f>VLOOKUP(A36,'[1]BASE DTPA'!A:CN,5,0)</f>
        <v>46037</v>
      </c>
      <c r="F36" s="5" t="str">
        <f>VLOOKUP(A36,'[1]BASE DTPA'!A:CN,6,0)</f>
        <v>DP07-3202008-10-009 Prestar servicios de apoyo a la gestión con plena autonomía técnica y administrativa, mediante la ejecución de actividades necesarias para la implementación de las Estrategias Especiales de Manejo en PNN Munchique, contribuyendo a la conservación en el marco de la conservación de diversidad biológica de las áreas protegidas del SINAP nacional.</v>
      </c>
      <c r="G36" s="3" t="str">
        <f>VLOOKUP(A36,'[1]BASE DTPA'!A:CN,7,0)</f>
        <v>APOYO A LA GESTIÓN</v>
      </c>
      <c r="H36" s="3" t="str">
        <f>VLOOKUP(A36,'[1]BASE DTPA'!A:CN,8,0)</f>
        <v>2 CONTRATACIÓN DIRECTA</v>
      </c>
      <c r="I36" s="3" t="str">
        <f>VLOOKUP(A36,'[1]BASE DTPA'!A:CO,9,0)</f>
        <v>14 PRESTACIÓN DE SERVICIOS</v>
      </c>
      <c r="J36" s="6" t="str">
        <f>VLOOKUP(A36,'[1]BASE DTPA'!A:CP,10,0)</f>
        <v>N/A</v>
      </c>
      <c r="K36" s="6">
        <f>VLOOKUP(A36,'[1]BASE DTPA'!A:CQ,11,0)</f>
        <v>80111600</v>
      </c>
      <c r="L36" s="7">
        <f>VLOOKUP(A36,'[1]BASE DTPA'!A:CR,15,0)</f>
        <v>2511000</v>
      </c>
      <c r="M36" s="7">
        <f>VLOOKUP(A36,'[1]BASE DTPA'!A:CS,16,0)</f>
        <v>12136500</v>
      </c>
      <c r="N36" s="6" t="str">
        <f>VLOOKUP(A36,'[1]BASE DTPA'!A:CT,18,0)</f>
        <v>1 PERSONA NATURAL</v>
      </c>
      <c r="O36" s="6" t="str">
        <f>VLOOKUP(A36,'[1]BASE DTPA'!A:CU,19,0)</f>
        <v>3 CÉDULA DE CIUDADANÍA</v>
      </c>
      <c r="P36" s="7">
        <f>VLOOKUP(A36,'[1]BASE DTPA'!A:CV,20,0)</f>
        <v>1002847004</v>
      </c>
      <c r="Q36" s="7">
        <f>VLOOKUP(A36,'[1]BASE DTPA'!A:CW,22,0)</f>
        <v>0</v>
      </c>
      <c r="R36" s="6" t="str">
        <f>VLOOKUP(A36,'[1]BASE DTPA'!A:CX,38,0)</f>
        <v>PNN MUNCHIQUE</v>
      </c>
      <c r="S36" s="6">
        <f>VLOOKUP(A36,'[1]BASE DTPA'!A:CY,43,0)</f>
        <v>145</v>
      </c>
      <c r="T36" s="8">
        <f>VLOOKUP(A36,'[1]BASE DTPA'!A:CZ,53,0)</f>
        <v>46037</v>
      </c>
      <c r="U36" s="9">
        <f>VLOOKUP(A36,'[1]BASE DTPA'!A:DA,54,0)</f>
        <v>46182</v>
      </c>
      <c r="V36" s="10">
        <f>VLOOKUP(A36,'[1]BASE DTPA'!A:DB,79,0)</f>
        <v>0</v>
      </c>
      <c r="W36" s="6" t="str">
        <f>VLOOKUP(A36,'[1]BASE DTPA'!A:DC,68,0)</f>
        <v>VIGENTE</v>
      </c>
      <c r="X36" s="23" t="str">
        <f>VLOOKUP(A36,'[1]BASE DTPA'!A:DD,70,0)</f>
        <v xml:space="preserve">https://community.secop.gov.co/Public/Tendering/ContractDetailView/Index?UniqueIdentifier=CO1.PCCNTR.8895643 </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row>
    <row r="37" spans="1:92" ht="15.75" customHeight="1" x14ac:dyDescent="0.3">
      <c r="A37" s="13" t="s">
        <v>59</v>
      </c>
      <c r="B37" s="3" t="str">
        <f>VLOOKUP(A37,'[1]BASE DTPA'!A:CN,2,0)</f>
        <v>1 FONAM</v>
      </c>
      <c r="C37" s="3" t="str">
        <f>VLOOKUP(A37,'[1]BASE DTPA'!A:CN,3,0)</f>
        <v>CPS-DTPA-036-2026</v>
      </c>
      <c r="D37" s="3" t="str">
        <f>VLOOKUP(A37,'[1]BASE DTPA'!A:CN,4,0)</f>
        <v>LEIDY YESENIA FRANCO CASTAÑO</v>
      </c>
      <c r="E37" s="4">
        <f>VLOOKUP(A37,'[1]BASE DTPA'!A:CN,5,0)</f>
        <v>46031</v>
      </c>
      <c r="F37" s="5" t="str">
        <f>VLOOKUP(A37,'[1]BASE DTPA'!A:CN,6,0)</f>
        <v>DP00-3202008-15-012 Prestar servicios de apoyo a la gestión con plena autonomía técnica y administrativa en el trámite de comisiones de la Dirección Territorial Pacífico y sus áreas protegidas adscritas, en el marco de la conservación de la diversidad biológica de las áreas protegidas del SINAP nacional.</v>
      </c>
      <c r="G37" s="3" t="str">
        <f>VLOOKUP(A37,'[1]BASE DTPA'!A:CN,7,0)</f>
        <v>APOYO A LA GESTIÓN</v>
      </c>
      <c r="H37" s="3" t="str">
        <f>VLOOKUP(A37,'[1]BASE DTPA'!A:CN,8,0)</f>
        <v>2 CONTRATACIÓN DIRECTA</v>
      </c>
      <c r="I37" s="3" t="str">
        <f>VLOOKUP(A37,'[1]BASE DTPA'!A:CO,9,0)</f>
        <v>14 PRESTACIÓN DE SERVICIOS</v>
      </c>
      <c r="J37" s="6" t="str">
        <f>VLOOKUP(A37,'[1]BASE DTPA'!A:CP,10,0)</f>
        <v>N/A</v>
      </c>
      <c r="K37" s="6">
        <f>VLOOKUP(A37,'[1]BASE DTPA'!A:CQ,11,0)</f>
        <v>80111600</v>
      </c>
      <c r="L37" s="7">
        <f>VLOOKUP(A37,'[1]BASE DTPA'!A:CR,15,0)</f>
        <v>3782000</v>
      </c>
      <c r="M37" s="7">
        <f>VLOOKUP(A37,'[1]BASE DTPA'!A:CS,16,0)</f>
        <v>41980200</v>
      </c>
      <c r="N37" s="6" t="str">
        <f>VLOOKUP(A37,'[1]BASE DTPA'!A:CT,18,0)</f>
        <v>1 PERSONA NATURAL</v>
      </c>
      <c r="O37" s="6" t="str">
        <f>VLOOKUP(A37,'[1]BASE DTPA'!A:CU,19,0)</f>
        <v>3 CÉDULA DE CIUDADANÍA</v>
      </c>
      <c r="P37" s="7">
        <f>VLOOKUP(A37,'[1]BASE DTPA'!A:CV,20,0)</f>
        <v>1143861129</v>
      </c>
      <c r="Q37" s="7">
        <f>VLOOKUP(A37,'[1]BASE DTPA'!A:CW,22,0)</f>
        <v>0</v>
      </c>
      <c r="R37" s="6" t="str">
        <f>VLOOKUP(A37,'[1]BASE DTPA'!A:CX,38,0)</f>
        <v>DTPA</v>
      </c>
      <c r="S37" s="6">
        <f>VLOOKUP(A37,'[1]BASE DTPA'!A:CY,43,0)</f>
        <v>333</v>
      </c>
      <c r="T37" s="8">
        <f>VLOOKUP(A37,'[1]BASE DTPA'!A:CZ,53,0)</f>
        <v>46031</v>
      </c>
      <c r="U37" s="9">
        <f>VLOOKUP(A37,'[1]BASE DTPA'!A:DA,54,0)</f>
        <v>46367</v>
      </c>
      <c r="V37" s="10">
        <f>VLOOKUP(A37,'[1]BASE DTPA'!A:DB,79,0)</f>
        <v>0</v>
      </c>
      <c r="W37" s="6" t="str">
        <f>VLOOKUP(A37,'[1]BASE DTPA'!A:DC,68,0)</f>
        <v>VIGENTE</v>
      </c>
      <c r="X37" s="23" t="str">
        <f>VLOOKUP(A37,'[1]BASE DTPA'!A:DD,70,0)</f>
        <v xml:space="preserve">https://community.secop.gov.co/Public/Tendering/ContractDetailView/Index?UniqueIdentifier=CO1.PCCNTR.8805634 </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row>
    <row r="38" spans="1:92" ht="15.75" customHeight="1" x14ac:dyDescent="0.3">
      <c r="A38" s="13" t="s">
        <v>60</v>
      </c>
      <c r="B38" s="3" t="str">
        <f>VLOOKUP(A38,'[1]BASE DTPA'!A:CN,2,0)</f>
        <v>1 FONAM</v>
      </c>
      <c r="C38" s="3" t="str">
        <f>VLOOKUP(A38,'[1]BASE DTPA'!A:CN,3,0)</f>
        <v>CPS-DTPA-037-2026</v>
      </c>
      <c r="D38" s="3" t="str">
        <f>VLOOKUP(A38,'[1]BASE DTPA'!A:CN,4,0)</f>
        <v>LUIS ENRIQUE GIL ALVAREZ</v>
      </c>
      <c r="E38" s="4">
        <f>VLOOKUP(A38,'[1]BASE DTPA'!A:CN,5,0)</f>
        <v>46031</v>
      </c>
      <c r="F38" s="5" t="str">
        <f>VLOOKUP(A38,'[1]BASE DTPA'!A:CN,6,0)</f>
        <v>DP10-3202010-24-012 Prestar servicio de apoyo a la gestión, con plena autonomía técnica y administrativa, en el PNN Utría para ejecutar las acciones técnicas derivadas del plan de ordenamiento ecoturístico del área protegida, en el marco de la conservación de la diversidad biológica de las áreas protegidas del SINAP a nivel nacional</v>
      </c>
      <c r="G38" s="3" t="str">
        <f>VLOOKUP(A38,'[1]BASE DTPA'!A:CN,7,0)</f>
        <v>APOYO A LA GESTIÓN</v>
      </c>
      <c r="H38" s="3" t="str">
        <f>VLOOKUP(A38,'[1]BASE DTPA'!A:CN,8,0)</f>
        <v>2 CONTRATACIÓN DIRECTA</v>
      </c>
      <c r="I38" s="3" t="str">
        <f>VLOOKUP(A38,'[1]BASE DTPA'!A:CO,9,0)</f>
        <v>14 PRESTACIÓN DE SERVICIOS</v>
      </c>
      <c r="J38" s="6" t="str">
        <f>VLOOKUP(A38,'[1]BASE DTPA'!A:CP,10,0)</f>
        <v>N/A</v>
      </c>
      <c r="K38" s="6">
        <f>VLOOKUP(A38,'[1]BASE DTPA'!A:CQ,11,0)</f>
        <v>80111600</v>
      </c>
      <c r="L38" s="7">
        <f>VLOOKUP(A38,'[1]BASE DTPA'!A:CR,15,0)</f>
        <v>3324000</v>
      </c>
      <c r="M38" s="7">
        <f>VLOOKUP(A38,'[1]BASE DTPA'!A:CS,16,0)</f>
        <v>38890800</v>
      </c>
      <c r="N38" s="6" t="str">
        <f>VLOOKUP(A38,'[1]BASE DTPA'!A:CT,18,0)</f>
        <v>1 PERSONA NATURAL</v>
      </c>
      <c r="O38" s="6" t="str">
        <f>VLOOKUP(A38,'[1]BASE DTPA'!A:CU,19,0)</f>
        <v>3 CÉDULA DE CIUDADANÍA</v>
      </c>
      <c r="P38" s="7">
        <f>VLOOKUP(A38,'[1]BASE DTPA'!A:CV,20,0)</f>
        <v>70560229</v>
      </c>
      <c r="Q38" s="7">
        <f>VLOOKUP(A38,'[1]BASE DTPA'!A:CW,22,0)</f>
        <v>0</v>
      </c>
      <c r="R38" s="6" t="str">
        <f>VLOOKUP(A38,'[1]BASE DTPA'!A:CX,38,0)</f>
        <v>PNN UTRÍA</v>
      </c>
      <c r="S38" s="6">
        <f>VLOOKUP(A38,'[1]BASE DTPA'!A:CY,43,0)</f>
        <v>351</v>
      </c>
      <c r="T38" s="8">
        <f>VLOOKUP(A38,'[1]BASE DTPA'!A:CZ,53,0)</f>
        <v>46031</v>
      </c>
      <c r="U38" s="9">
        <f>VLOOKUP(A38,'[1]BASE DTPA'!A:DA,54,0)</f>
        <v>46385</v>
      </c>
      <c r="V38" s="10">
        <f>VLOOKUP(A38,'[1]BASE DTPA'!A:DB,79,0)</f>
        <v>0</v>
      </c>
      <c r="W38" s="6" t="str">
        <f>VLOOKUP(A38,'[1]BASE DTPA'!A:DC,68,0)</f>
        <v>VIGENTE</v>
      </c>
      <c r="X38" s="23" t="str">
        <f>VLOOKUP(A38,'[1]BASE DTPA'!A:DD,70,0)</f>
        <v xml:space="preserve">https://community.secop.gov.co/Public/Tendering/ContractDetailView/Index?UniqueIdentifier=CO1.PCCNTR.8807499 </v>
      </c>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row>
    <row r="39" spans="1:92" ht="15.75" customHeight="1" x14ac:dyDescent="0.3">
      <c r="A39" s="13" t="s">
        <v>61</v>
      </c>
      <c r="B39" s="3" t="str">
        <f>VLOOKUP(A39,'[1]BASE DTPA'!A:CN,2,0)</f>
        <v>2 NACION</v>
      </c>
      <c r="C39" s="3" t="str">
        <f>VLOOKUP(A39,'[1]BASE DTPA'!A:CN,3,0)</f>
        <v>CPS-DTPA-038-2026</v>
      </c>
      <c r="D39" s="3" t="str">
        <f>VLOOKUP(A39,'[1]BASE DTPA'!A:CN,4,0)</f>
        <v>MARIA ALEJANDRA HIDALGO PINEDA</v>
      </c>
      <c r="E39" s="4">
        <f>VLOOKUP(A39,'[1]BASE DTPA'!A:CN,5,0)</f>
        <v>46031</v>
      </c>
      <c r="F39" s="5" t="str">
        <f>VLOOKUP(A39,'[1]BASE DTPA'!A:CN,6,0)</f>
        <v>DP00-3202008-10-027 Prestar servicios profesionales con plena autonomía técnica y administrativa a la Dirección Territorial Pacífico para ejecutar las actividades requeridas en la implementación y seguimiento a las Estrategias Especiales de Manejo (EEM) con la comunidad negra, en el marco de la conservación de la diversidad biológica de las áreas protegidas del SINAP Nacional.</v>
      </c>
      <c r="G39" s="3" t="str">
        <f>VLOOKUP(A39,'[1]BASE DTPA'!A:CN,7,0)</f>
        <v>PROFESIONAL</v>
      </c>
      <c r="H39" s="3" t="str">
        <f>VLOOKUP(A39,'[1]BASE DTPA'!A:CN,8,0)</f>
        <v>2 CONTRATACIÓN DIRECTA</v>
      </c>
      <c r="I39" s="3" t="str">
        <f>VLOOKUP(A39,'[1]BASE DTPA'!A:CO,9,0)</f>
        <v>14 PRESTACIÓN DE SERVICIOS</v>
      </c>
      <c r="J39" s="6" t="str">
        <f>VLOOKUP(A39,'[1]BASE DTPA'!A:CP,10,0)</f>
        <v>N/A</v>
      </c>
      <c r="K39" s="6">
        <f>VLOOKUP(A39,'[1]BASE DTPA'!A:CQ,11,0)</f>
        <v>80111600</v>
      </c>
      <c r="L39" s="7">
        <f>VLOOKUP(A39,'[1]BASE DTPA'!A:CR,15,0)</f>
        <v>7225000</v>
      </c>
      <c r="M39" s="7">
        <f>VLOOKUP(A39,'[1]BASE DTPA'!A:CS,16,0)</f>
        <v>79475000</v>
      </c>
      <c r="N39" s="6" t="str">
        <f>VLOOKUP(A39,'[1]BASE DTPA'!A:CT,18,0)</f>
        <v>1 PERSONA NATURAL</v>
      </c>
      <c r="O39" s="6" t="str">
        <f>VLOOKUP(A39,'[1]BASE DTPA'!A:CU,19,0)</f>
        <v>3 CÉDULA DE CIUDADANÍA</v>
      </c>
      <c r="P39" s="7">
        <f>VLOOKUP(A39,'[1]BASE DTPA'!A:CV,20,0)</f>
        <v>1069490668</v>
      </c>
      <c r="Q39" s="7">
        <f>VLOOKUP(A39,'[1]BASE DTPA'!A:CW,22,0)</f>
        <v>0</v>
      </c>
      <c r="R39" s="6" t="str">
        <f>VLOOKUP(A39,'[1]BASE DTPA'!A:CX,38,0)</f>
        <v>DTPA</v>
      </c>
      <c r="S39" s="6">
        <f>VLOOKUP(A39,'[1]BASE DTPA'!A:CY,43,0)</f>
        <v>330</v>
      </c>
      <c r="T39" s="8">
        <f>VLOOKUP(A39,'[1]BASE DTPA'!A:CZ,53,0)</f>
        <v>46031</v>
      </c>
      <c r="U39" s="9">
        <f>VLOOKUP(A39,'[1]BASE DTPA'!A:DA,54,0)</f>
        <v>46364</v>
      </c>
      <c r="V39" s="10">
        <f>VLOOKUP(A39,'[1]BASE DTPA'!A:DB,79,0)</f>
        <v>0</v>
      </c>
      <c r="W39" s="6" t="str">
        <f>VLOOKUP(A39,'[1]BASE DTPA'!A:DC,68,0)</f>
        <v>VIGENTE</v>
      </c>
      <c r="X39" s="23" t="str">
        <f>VLOOKUP(A39,'[1]BASE DTPA'!A:DD,70,0)</f>
        <v xml:space="preserve">https://community.secop.gov.co/Public/Tendering/ContractDetailView/Index?UniqueIdentifier=CO1.PCCNTR.8812337 </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row>
    <row r="40" spans="1:92" ht="15.75" customHeight="1" x14ac:dyDescent="0.3">
      <c r="A40" s="2" t="s">
        <v>62</v>
      </c>
      <c r="B40" s="3" t="str">
        <f>VLOOKUP(A40,'[1]BASE DTPA'!A:CN,2,0)</f>
        <v>2 NACION</v>
      </c>
      <c r="C40" s="3" t="str">
        <f>VLOOKUP(A40,'[1]BASE DTPA'!A:CN,3,0)</f>
        <v>CPS-DTPA-039-2026</v>
      </c>
      <c r="D40" s="3" t="str">
        <f>VLOOKUP(A40,'[1]BASE DTPA'!A:CN,4,0)</f>
        <v xml:space="preserve">JAIME RODOLFO CORTES QUIÑONEZ </v>
      </c>
      <c r="E40" s="4">
        <f>VLOOKUP(A40,'[1]BASE DTPA'!A:CN,5,0)</f>
        <v>46031</v>
      </c>
      <c r="F40" s="5" t="str">
        <f>VLOOKUP(A40,'[1]BASE DTPA'!A:CN,6,0)</f>
        <v>DP01-3202008-10-011 - Prestar servicios profesionales con plena autonomía tecnica y administrativa para dinamizar los procesos de relacionamiento, que contribuyan a la construccion de la gobernanza y fortalezcan las diversas formas de participacion con los grupos etnicos presentes en el DNMI Cabo Manglares en el marco de la conservacion de la diversidad biológica de las áreas protegidas del SINAP.</v>
      </c>
      <c r="G40" s="3" t="str">
        <f>VLOOKUP(A40,'[1]BASE DTPA'!A:CN,7,0)</f>
        <v>PROFESIONAL</v>
      </c>
      <c r="H40" s="3" t="str">
        <f>VLOOKUP(A40,'[1]BASE DTPA'!A:CN,8,0)</f>
        <v>2 CONTRATACIÓN DIRECTA</v>
      </c>
      <c r="I40" s="3" t="str">
        <f>VLOOKUP(A40,'[1]BASE DTPA'!A:CO,9,0)</f>
        <v>14 PRESTACIÓN DE SERVICIOS</v>
      </c>
      <c r="J40" s="6" t="str">
        <f>VLOOKUP(A40,'[1]BASE DTPA'!A:CP,10,0)</f>
        <v>N/A</v>
      </c>
      <c r="K40" s="6">
        <f>VLOOKUP(A40,'[1]BASE DTPA'!A:CQ,11,0)</f>
        <v>80111600</v>
      </c>
      <c r="L40" s="7">
        <f>VLOOKUP(A40,'[1]BASE DTPA'!A:CR,15,0)</f>
        <v>5260000</v>
      </c>
      <c r="M40" s="7">
        <f>VLOOKUP(A40,'[1]BASE DTPA'!A:CS,16,0)</f>
        <v>47164667</v>
      </c>
      <c r="N40" s="6" t="str">
        <f>VLOOKUP(A40,'[1]BASE DTPA'!A:CT,18,0)</f>
        <v>1 PERSONA NATURAL</v>
      </c>
      <c r="O40" s="6" t="str">
        <f>VLOOKUP(A40,'[1]BASE DTPA'!A:CU,19,0)</f>
        <v>3 CÉDULA DE CIUDADANÍA</v>
      </c>
      <c r="P40" s="7">
        <f>VLOOKUP(A40,'[1]BASE DTPA'!A:CV,20,0)</f>
        <v>1087193372</v>
      </c>
      <c r="Q40" s="7">
        <f>VLOOKUP(A40,'[1]BASE DTPA'!A:CW,22,0)</f>
        <v>0</v>
      </c>
      <c r="R40" s="6" t="str">
        <f>VLOOKUP(A40,'[1]BASE DTPA'!A:CX,38,0)</f>
        <v>DNMI CABO MANGLARES</v>
      </c>
      <c r="S40" s="6">
        <f>VLOOKUP(A40,'[1]BASE DTPA'!A:CY,43,0)</f>
        <v>269</v>
      </c>
      <c r="T40" s="8">
        <f>VLOOKUP(A40,'[1]BASE DTPA'!A:CZ,53,0)</f>
        <v>46031</v>
      </c>
      <c r="U40" s="9">
        <f>VLOOKUP(A40,'[1]BASE DTPA'!A:DA,54,0)</f>
        <v>46302</v>
      </c>
      <c r="V40" s="10">
        <f>VLOOKUP(A40,'[1]BASE DTPA'!A:DB,79,0)</f>
        <v>0</v>
      </c>
      <c r="W40" s="6" t="str">
        <f>VLOOKUP(A40,'[1]BASE DTPA'!A:DC,68,0)</f>
        <v>VIGENTE</v>
      </c>
      <c r="X40" s="23" t="str">
        <f>VLOOKUP(A40,'[1]BASE DTPA'!A:DD,70,0)</f>
        <v xml:space="preserve">https://community.secop.gov.co/Public/Tendering/ContractDetailView/Index?UniqueIdentifier=CO1.PCCNTR.8808425 </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row>
    <row r="41" spans="1:92" ht="15.75" customHeight="1" x14ac:dyDescent="0.3">
      <c r="A41" s="13" t="s">
        <v>63</v>
      </c>
      <c r="B41" s="3" t="str">
        <f>VLOOKUP(A41,'[1]BASE DTPA'!A:CN,2,0)</f>
        <v>2 NACION</v>
      </c>
      <c r="C41" s="3" t="str">
        <f>VLOOKUP(A41,'[1]BASE DTPA'!A:CN,3,0)</f>
        <v>CPS-DTPA-040-2026</v>
      </c>
      <c r="D41" s="3" t="str">
        <f>VLOOKUP(A41,'[1]BASE DTPA'!A:CN,4,0)</f>
        <v xml:space="preserve"> RONALDO PALOMEQUE PALACIOS</v>
      </c>
      <c r="E41" s="4">
        <f>VLOOKUP(A41,'[1]BASE DTPA'!A:CN,5,0)</f>
        <v>46031</v>
      </c>
      <c r="F41" s="5" t="str">
        <f>VLOOKUP(A41,'[1]BASE DTPA'!A:CN,6,0)</f>
        <v>DP10-3202010-24-020 Prestar servicios profesionales con plena autonomía técnica y administrativa en el PNN Utría para llevar a cabo la consolidación, inspección, comparación, reporte de información y otras labores necesarias en el marco del plan de ordenamiento ecoturístico del área protegida, en el marco de la conservación de la diversidad biológica de las áreas protegidas del SINAP a nivel nacional</v>
      </c>
      <c r="G41" s="3" t="str">
        <f>VLOOKUP(A41,'[1]BASE DTPA'!A:CN,7,0)</f>
        <v>PROFESIONAL</v>
      </c>
      <c r="H41" s="3" t="str">
        <f>VLOOKUP(A41,'[1]BASE DTPA'!A:CN,8,0)</f>
        <v>2 CONTRATACIÓN DIRECTA</v>
      </c>
      <c r="I41" s="3" t="str">
        <f>VLOOKUP(A41,'[1]BASE DTPA'!A:CO,9,0)</f>
        <v>14 PRESTACIÓN DE SERVICIOS</v>
      </c>
      <c r="J41" s="6" t="str">
        <f>VLOOKUP(A41,'[1]BASE DTPA'!A:CP,10,0)</f>
        <v>N/A</v>
      </c>
      <c r="K41" s="6">
        <f>VLOOKUP(A41,'[1]BASE DTPA'!A:CQ,11,0)</f>
        <v>80111600</v>
      </c>
      <c r="L41" s="7">
        <f>VLOOKUP(A41,'[1]BASE DTPA'!A:CR,15,0)</f>
        <v>3934000</v>
      </c>
      <c r="M41" s="7">
        <f>VLOOKUP(A41,'[1]BASE DTPA'!A:CS,16,0)</f>
        <v>44323067</v>
      </c>
      <c r="N41" s="6" t="str">
        <f>VLOOKUP(A41,'[1]BASE DTPA'!A:CT,18,0)</f>
        <v>1 PERSONA NATURAL</v>
      </c>
      <c r="O41" s="6" t="str">
        <f>VLOOKUP(A41,'[1]BASE DTPA'!A:CU,19,0)</f>
        <v>3 CÉDULA DE CIUDADANÍA</v>
      </c>
      <c r="P41" s="7">
        <f>VLOOKUP(A41,'[1]BASE DTPA'!A:CV,20,0)</f>
        <v>1004071914</v>
      </c>
      <c r="Q41" s="7">
        <f>VLOOKUP(A41,'[1]BASE DTPA'!A:CW,22,0)</f>
        <v>0</v>
      </c>
      <c r="R41" s="6" t="str">
        <f>VLOOKUP(A41,'[1]BASE DTPA'!A:CX,38,0)</f>
        <v>PNN UTRÍA</v>
      </c>
      <c r="S41" s="6">
        <f>VLOOKUP(A41,'[1]BASE DTPA'!A:CY,43,0)</f>
        <v>338</v>
      </c>
      <c r="T41" s="8">
        <f>VLOOKUP(A41,'[1]BASE DTPA'!A:CZ,53,0)</f>
        <v>46031</v>
      </c>
      <c r="U41" s="9">
        <f>VLOOKUP(A41,'[1]BASE DTPA'!A:DA,54,0)</f>
        <v>46372</v>
      </c>
      <c r="V41" s="10">
        <f>VLOOKUP(A41,'[1]BASE DTPA'!A:DB,79,0)</f>
        <v>0</v>
      </c>
      <c r="W41" s="6" t="str">
        <f>VLOOKUP(A41,'[1]BASE DTPA'!A:DC,68,0)</f>
        <v>VIGENTE</v>
      </c>
      <c r="X41" s="23" t="str">
        <f>VLOOKUP(A41,'[1]BASE DTPA'!A:DD,70,0)</f>
        <v xml:space="preserve">https://community.secop.gov.co/Public/Tendering/ContractDetailView/Index?UniqueIdentifier=CO1.PCCNTR.8808086 </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row>
    <row r="42" spans="1:92" ht="15.75" customHeight="1" x14ac:dyDescent="0.3">
      <c r="A42" s="13" t="s">
        <v>64</v>
      </c>
      <c r="B42" s="3" t="str">
        <f>VLOOKUP(A42,'[1]BASE DTPA'!A:CN,2,0)</f>
        <v>1 FONAM</v>
      </c>
      <c r="C42" s="3" t="str">
        <f>VLOOKUP(A42,'[1]BASE DTPA'!A:CN,3,0)</f>
        <v xml:space="preserve">CPS-DTPA-041-2026 
</v>
      </c>
      <c r="D42" s="3" t="str">
        <f>VLOOKUP(A42,'[1]BASE DTPA'!A:CN,4,0)</f>
        <v>VIVIANA ANDREA MEDINA PEÑA</v>
      </c>
      <c r="E42" s="4">
        <f>VLOOKUP(A42,'[1]BASE DTPA'!A:CN,5,0)</f>
        <v>46031</v>
      </c>
      <c r="F42" s="5" t="str">
        <f>VLOOKUP(A42,'[1]BASE DTPA'!A:CN,6,0)</f>
        <v>DP00-3202008-15-015 Prestar servicios de apoyo a la gestión con plena autonomía técnica y administrativa a la Dirección Territorial Pacífico para realizar actividades administrativas, en el marco de la conservación de la diversidad biológica de las áreas protegidas del SINAP nacional.</v>
      </c>
      <c r="G42" s="3" t="str">
        <f>VLOOKUP(A42,'[1]BASE DTPA'!A:CN,7,0)</f>
        <v>APOYO A LA GESTIÓN</v>
      </c>
      <c r="H42" s="3" t="str">
        <f>VLOOKUP(A42,'[1]BASE DTPA'!A:CN,8,0)</f>
        <v>2 CONTRATACIÓN DIRECTA</v>
      </c>
      <c r="I42" s="3" t="str">
        <f>VLOOKUP(A42,'[1]BASE DTPA'!A:CO,9,0)</f>
        <v>14 PRESTACIÓN DE SERVICIOS</v>
      </c>
      <c r="J42" s="6" t="str">
        <f>VLOOKUP(A42,'[1]BASE DTPA'!A:CP,10,0)</f>
        <v>N/A</v>
      </c>
      <c r="K42" s="6">
        <f>VLOOKUP(A42,'[1]BASE DTPA'!A:CQ,11,0)</f>
        <v>80111600</v>
      </c>
      <c r="L42" s="7">
        <f>VLOOKUP(A42,'[1]BASE DTPA'!A:CR,15,0)</f>
        <v>3782000</v>
      </c>
      <c r="M42" s="7">
        <f>VLOOKUP(A42,'[1]BASE DTPA'!A:CS,16,0)</f>
        <v>41602000</v>
      </c>
      <c r="N42" s="6" t="str">
        <f>VLOOKUP(A42,'[1]BASE DTPA'!A:CT,18,0)</f>
        <v>1 PERSONA NATURAL</v>
      </c>
      <c r="O42" s="6" t="str">
        <f>VLOOKUP(A42,'[1]BASE DTPA'!A:CU,19,0)</f>
        <v>3 CÉDULA DE CIUDADANÍA</v>
      </c>
      <c r="P42" s="7">
        <f>VLOOKUP(A42,'[1]BASE DTPA'!A:CV,20,0)</f>
        <v>31434389</v>
      </c>
      <c r="Q42" s="7">
        <f>VLOOKUP(A42,'[1]BASE DTPA'!A:CW,22,0)</f>
        <v>0</v>
      </c>
      <c r="R42" s="6" t="str">
        <f>VLOOKUP(A42,'[1]BASE DTPA'!A:CX,38,0)</f>
        <v>DTPA</v>
      </c>
      <c r="S42" s="6">
        <f>VLOOKUP(A42,'[1]BASE DTPA'!A:CY,43,0)</f>
        <v>330</v>
      </c>
      <c r="T42" s="8">
        <f>VLOOKUP(A42,'[1]BASE DTPA'!A:CZ,53,0)</f>
        <v>46031</v>
      </c>
      <c r="U42" s="9">
        <f>VLOOKUP(A42,'[1]BASE DTPA'!A:DA,54,0)</f>
        <v>46364</v>
      </c>
      <c r="V42" s="10">
        <f>VLOOKUP(A42,'[1]BASE DTPA'!A:DB,79,0)</f>
        <v>0</v>
      </c>
      <c r="W42" s="6" t="str">
        <f>VLOOKUP(A42,'[1]BASE DTPA'!A:DC,68,0)</f>
        <v>VIGENTE</v>
      </c>
      <c r="X42" s="23" t="str">
        <f>VLOOKUP(A42,'[1]BASE DTPA'!A:DD,70,0)</f>
        <v xml:space="preserve">https://community.secop.gov.co/Public/Tendering/ContractDetailView/Index?UniqueIdentifier=CO1.PCCNTR.8808847 </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row>
    <row r="43" spans="1:92" ht="15.75" customHeight="1" x14ac:dyDescent="0.3">
      <c r="A43" s="13" t="s">
        <v>65</v>
      </c>
      <c r="B43" s="3" t="str">
        <f>VLOOKUP(A43,'[1]BASE DTPA'!A:CN,2,0)</f>
        <v>1 FONAM</v>
      </c>
      <c r="C43" s="3" t="str">
        <f>VLOOKUP(A43,'[1]BASE DTPA'!A:CN,3,0)</f>
        <v>CPS-DTPA-042-2026</v>
      </c>
      <c r="D43" s="3" t="str">
        <f>VLOOKUP(A43,'[1]BASE DTPA'!A:CN,4,0)</f>
        <v>HARLENSON PINILLA CESPEDES</v>
      </c>
      <c r="E43" s="4">
        <f>VLOOKUP(A43,'[1]BASE DTPA'!A:CN,5,0)</f>
        <v>46031</v>
      </c>
      <c r="F43" s="5" t="str">
        <f>VLOOKUP(A43,'[1]BASE DTPA'!A:CN,6,0)</f>
        <v>DP06-3202008-10-008 Prestar servicios profesionales con plena autonomia tecnica y administrativa en PNN los Katios para las estrategias especiales de manejo que contribuyen a la construccion de la gobernanza y fortalecen las diversas formas de participacion con los grupos etnicos presentes en el area protegida, en el marco de la conservacion de la diversidad biologica de las areas protegidas del SINAP nacional</v>
      </c>
      <c r="G43" s="3" t="str">
        <f>VLOOKUP(A43,'[1]BASE DTPA'!A:CN,7,0)</f>
        <v>PROFESIONAL</v>
      </c>
      <c r="H43" s="3" t="str">
        <f>VLOOKUP(A43,'[1]BASE DTPA'!A:CN,8,0)</f>
        <v>2 CONTRATACIÓN DIRECTA</v>
      </c>
      <c r="I43" s="3" t="str">
        <f>VLOOKUP(A43,'[1]BASE DTPA'!A:CO,9,0)</f>
        <v>14 PRESTACIÓN DE SERVICIOS</v>
      </c>
      <c r="J43" s="6" t="str">
        <f>VLOOKUP(A43,'[1]BASE DTPA'!A:CP,10,0)</f>
        <v>N/A</v>
      </c>
      <c r="K43" s="6">
        <f>VLOOKUP(A43,'[1]BASE DTPA'!A:CQ,11,0)</f>
        <v>80111600</v>
      </c>
      <c r="L43" s="7">
        <f>VLOOKUP(A43,'[1]BASE DTPA'!A:CR,15,0)</f>
        <v>4760000</v>
      </c>
      <c r="M43" s="7">
        <f>VLOOKUP(A43,'[1]BASE DTPA'!A:CS,16,0)</f>
        <v>53312000</v>
      </c>
      <c r="N43" s="6" t="str">
        <f>VLOOKUP(A43,'[1]BASE DTPA'!A:CT,18,0)</f>
        <v>1 PERSONA NATURAL</v>
      </c>
      <c r="O43" s="6" t="str">
        <f>VLOOKUP(A43,'[1]BASE DTPA'!A:CU,19,0)</f>
        <v>3 CÉDULA DE CIUDADANÍA</v>
      </c>
      <c r="P43" s="7">
        <f>VLOOKUP(A43,'[1]BASE DTPA'!A:CV,20,0)</f>
        <v>71353566</v>
      </c>
      <c r="Q43" s="7">
        <f>VLOOKUP(A43,'[1]BASE DTPA'!A:CW,22,0)</f>
        <v>0</v>
      </c>
      <c r="R43" s="6" t="str">
        <f>VLOOKUP(A43,'[1]BASE DTPA'!A:CX,38,0)</f>
        <v>PNN LOS KATIOS</v>
      </c>
      <c r="S43" s="6">
        <f>VLOOKUP(A43,'[1]BASE DTPA'!A:CY,43,0)</f>
        <v>339</v>
      </c>
      <c r="T43" s="8">
        <f>VLOOKUP(A43,'[1]BASE DTPA'!A:CZ,53,0)</f>
        <v>46035</v>
      </c>
      <c r="U43" s="9">
        <f>VLOOKUP(A43,'[1]BASE DTPA'!A:DA,54,0)</f>
        <v>46370</v>
      </c>
      <c r="V43" s="10">
        <f>VLOOKUP(A43,'[1]BASE DTPA'!A:DB,79,0)</f>
        <v>0</v>
      </c>
      <c r="W43" s="6" t="str">
        <f>VLOOKUP(A43,'[1]BASE DTPA'!A:DC,68,0)</f>
        <v>VIGENTE</v>
      </c>
      <c r="X43" s="23" t="str">
        <f>VLOOKUP(A43,'[1]BASE DTPA'!A:DD,70,0)</f>
        <v xml:space="preserve">https://community.secop.gov.co/Public/Tendering/ContractDetailView/Index?UniqueIdentifier=CO1.PCCNTR.8810235 </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row>
    <row r="44" spans="1:92" ht="15.75" customHeight="1" x14ac:dyDescent="0.3">
      <c r="A44" s="2" t="s">
        <v>66</v>
      </c>
      <c r="B44" s="3" t="str">
        <f>VLOOKUP(A44,'[1]BASE DTPA'!A:CN,2,0)</f>
        <v>2 NACION</v>
      </c>
      <c r="C44" s="3" t="str">
        <f>VLOOKUP(A44,'[1]BASE DTPA'!A:CN,3,0)</f>
        <v>CPS-DTPA-043-2026</v>
      </c>
      <c r="D44" s="3" t="str">
        <f>VLOOKUP(A44,'[1]BASE DTPA'!A:CN,4,0)</f>
        <v>LAURA ISABEL GIRALDO HERREÑO</v>
      </c>
      <c r="E44" s="4">
        <f>VLOOKUP(A44,'[1]BASE DTPA'!A:CN,5,0)</f>
        <v>46031</v>
      </c>
      <c r="F44" s="5" t="str">
        <f>VLOOKUP(A44,'[1]BASE DTPA'!A:CN,6,0)</f>
        <v>DP10-3202060-19_1-019 Prestar servicios profesionales con plena autonomía técnica y administrativa en el PNN Utría para la ejecución y el seguimiento de procesos de restauración coralina en zonas degradadas y/o intervenidas del área protegida, en el marco de la conservación de la diversidad biológica de las áreas protegidas del SINAP a nivel nacional.</v>
      </c>
      <c r="G44" s="3" t="str">
        <f>VLOOKUP(A44,'[1]BASE DTPA'!A:CN,7,0)</f>
        <v>PROFESIONAL</v>
      </c>
      <c r="H44" s="3" t="str">
        <f>VLOOKUP(A44,'[1]BASE DTPA'!A:CN,8,0)</f>
        <v>2 CONTRATACIÓN DIRECTA</v>
      </c>
      <c r="I44" s="3" t="str">
        <f>VLOOKUP(A44,'[1]BASE DTPA'!A:CO,9,0)</f>
        <v>14 PRESTACIÓN DE SERVICIOS</v>
      </c>
      <c r="J44" s="6" t="str">
        <f>VLOOKUP(A44,'[1]BASE DTPA'!A:CP,10,0)</f>
        <v>N/A</v>
      </c>
      <c r="K44" s="6">
        <f>VLOOKUP(A44,'[1]BASE DTPA'!A:CQ,11,0)</f>
        <v>80111600</v>
      </c>
      <c r="L44" s="7">
        <f>VLOOKUP(A44,'[1]BASE DTPA'!A:CR,15,0)</f>
        <v>4327000</v>
      </c>
      <c r="M44" s="7">
        <f>VLOOKUP(A44,'[1]BASE DTPA'!A:CS,16,0)</f>
        <v>46298900</v>
      </c>
      <c r="N44" s="6" t="str">
        <f>VLOOKUP(A44,'[1]BASE DTPA'!A:CT,18,0)</f>
        <v>1 PERSONA NATURAL</v>
      </c>
      <c r="O44" s="6" t="str">
        <f>VLOOKUP(A44,'[1]BASE DTPA'!A:CU,19,0)</f>
        <v>3 CÉDULA DE CIUDADANÍA</v>
      </c>
      <c r="P44" s="7">
        <f>VLOOKUP(A44,'[1]BASE DTPA'!A:CV,20,0)</f>
        <v>1004870947</v>
      </c>
      <c r="Q44" s="7">
        <f>VLOOKUP(A44,'[1]BASE DTPA'!A:CW,22,0)</f>
        <v>0</v>
      </c>
      <c r="R44" s="6" t="str">
        <f>VLOOKUP(A44,'[1]BASE DTPA'!A:CX,38,0)</f>
        <v>PNN UTRÍA</v>
      </c>
      <c r="S44" s="6">
        <f>VLOOKUP(A44,'[1]BASE DTPA'!A:CY,43,0)</f>
        <v>321</v>
      </c>
      <c r="T44" s="8">
        <f>VLOOKUP(A44,'[1]BASE DTPA'!A:CZ,53,0)</f>
        <v>46031</v>
      </c>
      <c r="U44" s="9">
        <f>VLOOKUP(A44,'[1]BASE DTPA'!A:DA,54,0)</f>
        <v>46355</v>
      </c>
      <c r="V44" s="10">
        <f>VLOOKUP(A44,'[1]BASE DTPA'!A:DB,79,0)</f>
        <v>0</v>
      </c>
      <c r="W44" s="6" t="str">
        <f>VLOOKUP(A44,'[1]BASE DTPA'!A:DC,68,0)</f>
        <v>VIGENTE</v>
      </c>
      <c r="X44" s="23" t="str">
        <f>VLOOKUP(A44,'[1]BASE DTPA'!A:DD,70,0)</f>
        <v xml:space="preserve">https://community.secop.gov.co/Public/Tendering/ContractDetailView/Index?UniqueIdentifier=CO1.PCCNTR.8810712 </v>
      </c>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row>
    <row r="45" spans="1:92" ht="15.75" customHeight="1" x14ac:dyDescent="0.3">
      <c r="A45" s="2" t="s">
        <v>67</v>
      </c>
      <c r="B45" s="3" t="str">
        <f>VLOOKUP(A45,'[1]BASE DTPA'!A:CN,2,0)</f>
        <v>2 NACION</v>
      </c>
      <c r="C45" s="3" t="str">
        <f>VLOOKUP(A45,'[1]BASE DTPA'!A:CN,3,0)</f>
        <v>CPS-DTPA-044-2026</v>
      </c>
      <c r="D45" s="3" t="str">
        <f>VLOOKUP(A45,'[1]BASE DTPA'!A:CN,4,0)</f>
        <v>JUAN CARLOS CASTRILLON RODRIGUEZ</v>
      </c>
      <c r="E45" s="4">
        <f>VLOOKUP(A45,'[1]BASE DTPA'!A:CN,5,0)</f>
        <v>46031</v>
      </c>
      <c r="F45" s="5" t="str">
        <f>VLOOKUP(A45,'[1]BASE DTPA'!A:CN,6,0)</f>
        <v>DP08-3202008-9-012 Prestar servicios de apoyo a la gestión con plena autonomía técnica y administrativa en el PNN Sanquianga para la ejecución de actividades operativas relacionadas con la línea estratégica de monitoreo e investigación del área protegida, en el marco de la conservación de la diversidad biológica de las áreas protegidas del SINAP nacional.</v>
      </c>
      <c r="G45" s="3" t="str">
        <f>VLOOKUP(A45,'[1]BASE DTPA'!A:CN,7,0)</f>
        <v>APOYO A LA GESTIÓN</v>
      </c>
      <c r="H45" s="3" t="str">
        <f>VLOOKUP(A45,'[1]BASE DTPA'!A:CN,8,0)</f>
        <v>2 CONTRATACIÓN DIRECTA</v>
      </c>
      <c r="I45" s="3" t="str">
        <f>VLOOKUP(A45,'[1]BASE DTPA'!A:CO,9,0)</f>
        <v>14 PRESTACIÓN DE SERVICIOS</v>
      </c>
      <c r="J45" s="6" t="str">
        <f>VLOOKUP(A45,'[1]BASE DTPA'!A:CP,10,0)</f>
        <v>N/A</v>
      </c>
      <c r="K45" s="6">
        <f>VLOOKUP(A45,'[1]BASE DTPA'!A:CQ,11,0)</f>
        <v>80111600</v>
      </c>
      <c r="L45" s="7">
        <f>VLOOKUP(A45,'[1]BASE DTPA'!A:CR,15,0)</f>
        <v>2293000</v>
      </c>
      <c r="M45" s="7">
        <f>VLOOKUP(A45,'[1]BASE DTPA'!A:CS,16,0)</f>
        <v>21172033</v>
      </c>
      <c r="N45" s="6" t="str">
        <f>VLOOKUP(A45,'[1]BASE DTPA'!A:CT,18,0)</f>
        <v>1 PERSONA NATURAL</v>
      </c>
      <c r="O45" s="6" t="str">
        <f>VLOOKUP(A45,'[1]BASE DTPA'!A:CU,19,0)</f>
        <v>3 CÉDULA DE CIUDADANÍA</v>
      </c>
      <c r="P45" s="7">
        <f>VLOOKUP(A45,'[1]BASE DTPA'!A:CV,20,0)</f>
        <v>93401085</v>
      </c>
      <c r="Q45" s="7">
        <f>VLOOKUP(A45,'[1]BASE DTPA'!A:CW,22,0)</f>
        <v>0</v>
      </c>
      <c r="R45" s="6" t="str">
        <f>VLOOKUP(A45,'[1]BASE DTPA'!A:CX,38,0)</f>
        <v>PNN SANQUIANGA</v>
      </c>
      <c r="S45" s="6">
        <f>VLOOKUP(A45,'[1]BASE DTPA'!A:CY,43,0)</f>
        <v>277</v>
      </c>
      <c r="T45" s="8">
        <f>VLOOKUP(A45,'[1]BASE DTPA'!A:CZ,53,0)</f>
        <v>46031</v>
      </c>
      <c r="U45" s="9">
        <f>VLOOKUP(A45,'[1]BASE DTPA'!A:DA,54,0)</f>
        <v>46310</v>
      </c>
      <c r="V45" s="10">
        <f>VLOOKUP(A45,'[1]BASE DTPA'!A:DB,79,0)</f>
        <v>0</v>
      </c>
      <c r="W45" s="6" t="str">
        <f>VLOOKUP(A45,'[1]BASE DTPA'!A:DC,68,0)</f>
        <v>VIGENTE</v>
      </c>
      <c r="X45" s="23" t="str">
        <f>VLOOKUP(A45,'[1]BASE DTPA'!A:DD,70,0)</f>
        <v xml:space="preserve">https://community.secop.gov.co/Public/Tendering/ContractDetailView/Index?UniqueIdentifier=CO1.PCCNTR.8811872 </v>
      </c>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row>
    <row r="46" spans="1:92" ht="15.75" customHeight="1" x14ac:dyDescent="0.3">
      <c r="A46" s="2" t="s">
        <v>68</v>
      </c>
      <c r="B46" s="3" t="str">
        <f>VLOOKUP(A46,'[1]BASE DTPA'!A:CN,2,0)</f>
        <v>2 NACION</v>
      </c>
      <c r="C46" s="3" t="str">
        <f>VLOOKUP(A46,'[1]BASE DTPA'!A:CN,3,0)</f>
        <v>CPS-DTPA-045-2026</v>
      </c>
      <c r="D46" s="3" t="str">
        <f>VLOOKUP(A46,'[1]BASE DTPA'!A:CN,4,0)</f>
        <v>EDILEY REINA SALAS</v>
      </c>
      <c r="E46" s="4">
        <f>VLOOKUP(A46,'[1]BASE DTPA'!A:CN,5,0)</f>
        <v>46031</v>
      </c>
      <c r="F46" s="5" t="str">
        <f>VLOOKUP(A46,'[1]BASE DTPA'!A:CN,6,0)</f>
        <v>DP08-3202032-1-003 Prestar servicios de apoyo a la gestión con plena autonomía técnica y administrativa en el PNN Sanquianga para adelantar las actividades operativas de prevención, vigilancia y control en las zonas de mayor presión, en el marco de la conservación de la diversidad biológica de las áreas protegidas que integran el SINAP nacional.</v>
      </c>
      <c r="G46" s="3" t="str">
        <f>VLOOKUP(A46,'[1]BASE DTPA'!A:CN,7,0)</f>
        <v>APOYO A LA GESTIÓN</v>
      </c>
      <c r="H46" s="3" t="str">
        <f>VLOOKUP(A46,'[1]BASE DTPA'!A:CN,8,0)</f>
        <v>2 CONTRATACIÓN DIRECTA</v>
      </c>
      <c r="I46" s="3" t="str">
        <f>VLOOKUP(A46,'[1]BASE DTPA'!A:CO,9,0)</f>
        <v>14 PRESTACIÓN DE SERVICIOS</v>
      </c>
      <c r="J46" s="6" t="str">
        <f>VLOOKUP(A46,'[1]BASE DTPA'!A:CP,10,0)</f>
        <v>N/A</v>
      </c>
      <c r="K46" s="6">
        <f>VLOOKUP(A46,'[1]BASE DTPA'!A:CQ,11,0)</f>
        <v>80111600</v>
      </c>
      <c r="L46" s="7">
        <f>VLOOKUP(A46,'[1]BASE DTPA'!A:CR,15,0)</f>
        <v>2293000</v>
      </c>
      <c r="M46" s="7">
        <f>VLOOKUP(A46,'[1]BASE DTPA'!A:CS,16,0)</f>
        <v>21172033</v>
      </c>
      <c r="N46" s="6" t="str">
        <f>VLOOKUP(A46,'[1]BASE DTPA'!A:CT,18,0)</f>
        <v>1 PERSONA NATURAL</v>
      </c>
      <c r="O46" s="6" t="str">
        <f>VLOOKUP(A46,'[1]BASE DTPA'!A:CU,19,0)</f>
        <v>3 CÉDULA DE CIUDADANÍA</v>
      </c>
      <c r="P46" s="7">
        <f>VLOOKUP(A46,'[1]BASE DTPA'!A:CV,20,0)</f>
        <v>27258238</v>
      </c>
      <c r="Q46" s="7">
        <f>VLOOKUP(A46,'[1]BASE DTPA'!A:CW,22,0)</f>
        <v>0</v>
      </c>
      <c r="R46" s="6" t="str">
        <f>VLOOKUP(A46,'[1]BASE DTPA'!A:CX,38,0)</f>
        <v>PNN SANQUIANGA</v>
      </c>
      <c r="S46" s="6">
        <f>VLOOKUP(A46,'[1]BASE DTPA'!A:CY,43,0)</f>
        <v>277</v>
      </c>
      <c r="T46" s="8">
        <f>VLOOKUP(A46,'[1]BASE DTPA'!A:CZ,53,0)</f>
        <v>46035</v>
      </c>
      <c r="U46" s="9">
        <f>VLOOKUP(A46,'[1]BASE DTPA'!A:DA,54,0)</f>
        <v>46310</v>
      </c>
      <c r="V46" s="10">
        <f>VLOOKUP(A46,'[1]BASE DTPA'!A:DB,79,0)</f>
        <v>0</v>
      </c>
      <c r="W46" s="6" t="str">
        <f>VLOOKUP(A46,'[1]BASE DTPA'!A:DC,68,0)</f>
        <v>VIGENTE</v>
      </c>
      <c r="X46" s="23" t="str">
        <f>VLOOKUP(A46,'[1]BASE DTPA'!A:DD,70,0)</f>
        <v>https://community.secop.gov.co/Public/Tendering/ContractDetailView/Index?UniqueIdentifier=CO1.PCCNTR.8813591</v>
      </c>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row>
    <row r="47" spans="1:92" ht="15.75" customHeight="1" x14ac:dyDescent="0.3">
      <c r="A47" s="2" t="s">
        <v>69</v>
      </c>
      <c r="B47" s="3" t="str">
        <f>VLOOKUP(A47,'[1]BASE DTPA'!A:CN,2,0)</f>
        <v>2 NACION</v>
      </c>
      <c r="C47" s="3" t="str">
        <f>VLOOKUP(A47,'[1]BASE DTPA'!A:CN,3,0)</f>
        <v>CPS-DTPA-046-2026</v>
      </c>
      <c r="D47" s="3" t="str">
        <f>VLOOKUP(A47,'[1]BASE DTPA'!A:CN,4,0)</f>
        <v>MARTHA DANIELA GUTIERREZ CORTES</v>
      </c>
      <c r="E47" s="4">
        <f>VLOOKUP(A47,'[1]BASE DTPA'!A:CN,5,0)</f>
        <v>46035</v>
      </c>
      <c r="F47" s="5" t="str">
        <f>VLOOKUP(A47,'[1]BASE DTPA'!A:CN,6,0)</f>
        <v>DP01-3202060-18_1-009 - Prestar servicios de apoyo a la gestion con plena autonomia tecnica y administrativa para el desarrollo de las actividades operativas contempladas en el programa de restauraciion ecologica en zonas degradadas y/o alteradas en el DNMI Cabo Manglares y/o zonas de influencia en el marco de la conservación de la diversidad biológica de las áreas protegidas del SINAP.</v>
      </c>
      <c r="G47" s="3" t="str">
        <f>VLOOKUP(A47,'[1]BASE DTPA'!A:CN,7,0)</f>
        <v>APOYO A LA GESTIÓN</v>
      </c>
      <c r="H47" s="3" t="str">
        <f>VLOOKUP(A47,'[1]BASE DTPA'!A:CN,8,0)</f>
        <v>2 CONTRATACIÓN DIRECTA</v>
      </c>
      <c r="I47" s="3" t="str">
        <f>VLOOKUP(A47,'[1]BASE DTPA'!A:CO,9,0)</f>
        <v>14 PRESTACIÓN DE SERVICIOS</v>
      </c>
      <c r="J47" s="6" t="str">
        <f>VLOOKUP(A47,'[1]BASE DTPA'!A:CP,10,0)</f>
        <v>N/A</v>
      </c>
      <c r="K47" s="6">
        <f>VLOOKUP(A47,'[1]BASE DTPA'!A:CQ,11,0)</f>
        <v>80111600</v>
      </c>
      <c r="L47" s="7">
        <f>VLOOKUP(A47,'[1]BASE DTPA'!A:CR,15,0)</f>
        <v>2293000</v>
      </c>
      <c r="M47" s="7">
        <f>VLOOKUP(A47,'[1]BASE DTPA'!A:CS,16,0)</f>
        <v>23541467</v>
      </c>
      <c r="N47" s="6" t="str">
        <f>VLOOKUP(A47,'[1]BASE DTPA'!A:CT,18,0)</f>
        <v>1 PERSONA NATURAL</v>
      </c>
      <c r="O47" s="6" t="str">
        <f>VLOOKUP(A47,'[1]BASE DTPA'!A:CU,19,0)</f>
        <v>3 CÉDULA DE CIUDADANÍA</v>
      </c>
      <c r="P47" s="7">
        <f>VLOOKUP(A47,'[1]BASE DTPA'!A:CV,20,0)</f>
        <v>1087807912</v>
      </c>
      <c r="Q47" s="7">
        <f>VLOOKUP(A47,'[1]BASE DTPA'!A:CW,22,0)</f>
        <v>0</v>
      </c>
      <c r="R47" s="6" t="str">
        <f>VLOOKUP(A47,'[1]BASE DTPA'!A:CX,38,0)</f>
        <v>DNMI CABO MANGLARES</v>
      </c>
      <c r="S47" s="6">
        <f>VLOOKUP(A47,'[1]BASE DTPA'!A:CY,43,0)</f>
        <v>308</v>
      </c>
      <c r="T47" s="8">
        <f>VLOOKUP(A47,'[1]BASE DTPA'!A:CZ,53,0)</f>
        <v>46035</v>
      </c>
      <c r="U47" s="9" t="str">
        <f>VLOOKUP(A47,'[1]BASE DTPA'!A:DA,54,0)</f>
        <v>2026/1120</v>
      </c>
      <c r="V47" s="10">
        <f>VLOOKUP(A47,'[1]BASE DTPA'!A:DB,79,0)</f>
        <v>0</v>
      </c>
      <c r="W47" s="6" t="str">
        <f>VLOOKUP(A47,'[1]BASE DTPA'!A:DC,68,0)</f>
        <v>VIGENTE</v>
      </c>
      <c r="X47" s="23" t="str">
        <f>VLOOKUP(A47,'[1]BASE DTPA'!A:DD,70,0)</f>
        <v xml:space="preserve">https://community.secop.gov.co/Public/Tendering/ContractDetailView/Index?UniqueIdentifier=CO1.PCCNTR.8849303 </v>
      </c>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row>
    <row r="48" spans="1:92" ht="15.75" customHeight="1" x14ac:dyDescent="0.3">
      <c r="A48" s="2" t="s">
        <v>70</v>
      </c>
      <c r="B48" s="3" t="str">
        <f>VLOOKUP(A48,'[1]BASE DTPA'!A:CN,2,0)</f>
        <v>2 NACION</v>
      </c>
      <c r="C48" s="3" t="str">
        <f>VLOOKUP(A48,'[1]BASE DTPA'!A:CN,3,0)</f>
        <v>CPS-DTPA-047-2026</v>
      </c>
      <c r="D48" s="3" t="str">
        <f>VLOOKUP(A48,'[1]BASE DTPA'!A:CN,4,0)</f>
        <v>TATIANA VALENCIA QUIÑONES</v>
      </c>
      <c r="E48" s="4">
        <f>VLOOKUP(A48,'[1]BASE DTPA'!A:CN,5,0)</f>
        <v>46035</v>
      </c>
      <c r="F48" s="5" t="str">
        <f>VLOOKUP(A48,'[1]BASE DTPA'!A:CN,6,0)</f>
        <v>DP01-3202008-9-004 Prestar servicios de apoyo a la gestion con plena autonomia tecnica y administrativa para avanzar con la implementacion de actividades contempladas en el plan de ordenamiento ecoturistico en el DNMI Cabo Manglares en el marco de la conservacion de la diversidad biológica de las areas protegidas del SINAP.</v>
      </c>
      <c r="G48" s="3" t="str">
        <f>VLOOKUP(A48,'[1]BASE DTPA'!A:CN,7,0)</f>
        <v>APOYO A LA GESTIÓN</v>
      </c>
      <c r="H48" s="3" t="str">
        <f>VLOOKUP(A48,'[1]BASE DTPA'!A:CN,8,0)</f>
        <v>2 CONTRATACIÓN DIRECTA</v>
      </c>
      <c r="I48" s="3" t="str">
        <f>VLOOKUP(A48,'[1]BASE DTPA'!A:CO,9,0)</f>
        <v>14 PRESTACIÓN DE SERVICIOS</v>
      </c>
      <c r="J48" s="6" t="str">
        <f>VLOOKUP(A48,'[1]BASE DTPA'!A:CP,10,0)</f>
        <v>N/A</v>
      </c>
      <c r="K48" s="6">
        <f>VLOOKUP(A48,'[1]BASE DTPA'!A:CQ,11,0)</f>
        <v>80111600</v>
      </c>
      <c r="L48" s="7">
        <f>VLOOKUP(A48,'[1]BASE DTPA'!A:CR,15,0)</f>
        <v>3037000</v>
      </c>
      <c r="M48" s="7">
        <f>VLOOKUP(A48,'[1]BASE DTPA'!A:CS,16,0)</f>
        <v>30268767</v>
      </c>
      <c r="N48" s="6" t="str">
        <f>VLOOKUP(A48,'[1]BASE DTPA'!A:CT,18,0)</f>
        <v>1 PERSONA NATURAL</v>
      </c>
      <c r="O48" s="6" t="str">
        <f>VLOOKUP(A48,'[1]BASE DTPA'!A:CU,19,0)</f>
        <v>3 CÉDULA DE CIUDADANÍA</v>
      </c>
      <c r="P48" s="7">
        <f>VLOOKUP(A48,'[1]BASE DTPA'!A:CV,20,0)</f>
        <v>1087194922</v>
      </c>
      <c r="Q48" s="7">
        <f>VLOOKUP(A48,'[1]BASE DTPA'!A:CW,22,0)</f>
        <v>0</v>
      </c>
      <c r="R48" s="6" t="str">
        <f>VLOOKUP(A48,'[1]BASE DTPA'!A:CX,38,0)</f>
        <v>DNMI CABO MANGLARES</v>
      </c>
      <c r="S48" s="6">
        <f>VLOOKUP(A48,'[1]BASE DTPA'!A:CY,43,0)</f>
        <v>299</v>
      </c>
      <c r="T48" s="8">
        <f>VLOOKUP(A48,'[1]BASE DTPA'!A:CZ,53,0)</f>
        <v>46035</v>
      </c>
      <c r="U48" s="9">
        <f>VLOOKUP(A48,'[1]BASE DTPA'!A:DA,54,0)</f>
        <v>46337</v>
      </c>
      <c r="V48" s="10">
        <f>VLOOKUP(A48,'[1]BASE DTPA'!A:DB,79,0)</f>
        <v>0</v>
      </c>
      <c r="W48" s="6" t="str">
        <f>VLOOKUP(A48,'[1]BASE DTPA'!A:DC,68,0)</f>
        <v>VIGENTE</v>
      </c>
      <c r="X48" s="23" t="str">
        <f>VLOOKUP(A48,'[1]BASE DTPA'!A:DD,70,0)</f>
        <v xml:space="preserve">https://community.secop.gov.co/Public/Tendering/ContractDetailView/Index?UniqueIdentifier=CO1.PCCNTR.8849618 
</v>
      </c>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row>
    <row r="49" spans="1:92" ht="15.75" customHeight="1" x14ac:dyDescent="0.3">
      <c r="A49" s="2" t="s">
        <v>71</v>
      </c>
      <c r="B49" s="3" t="str">
        <f>VLOOKUP(A49,'[1]BASE DTPA'!A:CN,2,0)</f>
        <v>2 NACION</v>
      </c>
      <c r="C49" s="3" t="str">
        <f>VLOOKUP(A49,'[1]BASE DTPA'!A:CN,3,0)</f>
        <v>CPS-DTPA-048-2026</v>
      </c>
      <c r="D49" s="3" t="str">
        <f>VLOOKUP(A49,'[1]BASE DTPA'!A:CN,4,0)</f>
        <v>LAINER ZAMBRANO CORREA</v>
      </c>
      <c r="E49" s="4">
        <f>VLOOKUP(A49,'[1]BASE DTPA'!A:CN,5,0)</f>
        <v>46035</v>
      </c>
      <c r="F49" s="5" t="str">
        <f>VLOOKUP(A49,'[1]BASE DTPA'!A:CN,6,0)</f>
        <v>DP01-3202008-9-016 Prestar servicios de apoyo a la gestion con plena autonomia a tecnica y administrativa para el desarrollo de las actividades operativas del programa de monitoreo e investigacion del DNMI Cabo Manglares en el marco de la conservacion de la diversidad biologica de las areas protegidas del SINAP nacional.</v>
      </c>
      <c r="G49" s="3" t="str">
        <f>VLOOKUP(A49,'[1]BASE DTPA'!A:CN,7,0)</f>
        <v>APOYO A LA GESTIÓN</v>
      </c>
      <c r="H49" s="3" t="str">
        <f>VLOOKUP(A49,'[1]BASE DTPA'!A:CN,8,0)</f>
        <v>2 CONTRATACIÓN DIRECTA</v>
      </c>
      <c r="I49" s="3" t="str">
        <f>VLOOKUP(A49,'[1]BASE DTPA'!A:CO,9,0)</f>
        <v>14 PRESTACIÓN DE SERVICIOS</v>
      </c>
      <c r="J49" s="6" t="str">
        <f>VLOOKUP(A49,'[1]BASE DTPA'!A:CP,10,0)</f>
        <v>N/A</v>
      </c>
      <c r="K49" s="6">
        <f>VLOOKUP(A49,'[1]BASE DTPA'!A:CQ,11,0)</f>
        <v>80111600</v>
      </c>
      <c r="L49" s="7">
        <f>VLOOKUP(A49,'[1]BASE DTPA'!A:CR,15,0)</f>
        <v>2147000</v>
      </c>
      <c r="M49" s="7">
        <f>VLOOKUP(A49,'[1]BASE DTPA'!A:CS,16,0)</f>
        <v>16968200</v>
      </c>
      <c r="N49" s="6" t="str">
        <f>VLOOKUP(A49,'[1]BASE DTPA'!A:CT,18,0)</f>
        <v>1 PERSONA NATURAL</v>
      </c>
      <c r="O49" s="6" t="str">
        <f>VLOOKUP(A49,'[1]BASE DTPA'!A:CU,19,0)</f>
        <v>3 CÉDULA DE CIUDADANÍA</v>
      </c>
      <c r="P49" s="7">
        <f>VLOOKUP(A49,'[1]BASE DTPA'!A:CV,20,0)</f>
        <v>1149436132</v>
      </c>
      <c r="Q49" s="7">
        <f>VLOOKUP(A49,'[1]BASE DTPA'!A:CW,22,0)</f>
        <v>0</v>
      </c>
      <c r="R49" s="6" t="str">
        <f>VLOOKUP(A49,'[1]BASE DTPA'!A:CX,38,0)</f>
        <v>DNMI CABO MANGLARES</v>
      </c>
      <c r="S49" s="6">
        <f>VLOOKUP(A49,'[1]BASE DTPA'!A:CY,43,0)</f>
        <v>222</v>
      </c>
      <c r="T49" s="8">
        <f>VLOOKUP(A49,'[1]BASE DTPA'!A:CZ,53,0)</f>
        <v>46035</v>
      </c>
      <c r="U49" s="9">
        <f>VLOOKUP(A49,'[1]BASE DTPA'!A:DA,54,0)</f>
        <v>46258</v>
      </c>
      <c r="V49" s="10">
        <f>VLOOKUP(A49,'[1]BASE DTPA'!A:DB,79,0)</f>
        <v>0</v>
      </c>
      <c r="W49" s="6" t="str">
        <f>VLOOKUP(A49,'[1]BASE DTPA'!A:DC,68,0)</f>
        <v>VIGENTE</v>
      </c>
      <c r="X49" s="23" t="str">
        <f>VLOOKUP(A49,'[1]BASE DTPA'!A:DD,70,0)</f>
        <v xml:space="preserve">https://community.secop.gov.co/Public/Tendering/ContractDetailView/Index?UniqueIdentifier=CO1.PCCNTR.8850113 </v>
      </c>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row>
    <row r="50" spans="1:92" ht="15.75" customHeight="1" x14ac:dyDescent="0.3">
      <c r="A50" s="2" t="s">
        <v>72</v>
      </c>
      <c r="B50" s="3" t="str">
        <f>VLOOKUP(A50,'[1]BASE DTPA'!A:CN,2,0)</f>
        <v>2 NACION</v>
      </c>
      <c r="C50" s="3" t="str">
        <f>VLOOKUP(A50,'[1]BASE DTPA'!A:CN,3,0)</f>
        <v>CPS-DTPA-049-2026</v>
      </c>
      <c r="D50" s="3" t="str">
        <f>VLOOKUP(A50,'[1]BASE DTPA'!A:CN,4,0)</f>
        <v xml:space="preserve">JHON GEILER SEGURA ANGULO </v>
      </c>
      <c r="E50" s="4">
        <f>VLOOKUP(A50,'[1]BASE DTPA'!A:CN,5,0)</f>
        <v>46035</v>
      </c>
      <c r="F50" s="5" t="str">
        <f>VLOOKUP(A50,'[1]BASE DTPA'!A:CN,6,0)</f>
        <v>DP09-3202008-15-004 - Prestar servicios profesionales con plena autonomía tecnica y administrativa en el PNN Uramba Bahía Malaga para el desarrollo de actividades en los procesos de gestion precontractual, postcontractual y administrativos en el marco de la conservacion de la diversidad biologica de las áreas protegidas del SINAP nacional</v>
      </c>
      <c r="G50" s="3" t="str">
        <f>VLOOKUP(A50,'[1]BASE DTPA'!A:CN,7,0)</f>
        <v>APOYO A LA GESTIÓN</v>
      </c>
      <c r="H50" s="3" t="str">
        <f>VLOOKUP(A50,'[1]BASE DTPA'!A:CN,8,0)</f>
        <v>2 CONTRATACIÓN DIRECTA</v>
      </c>
      <c r="I50" s="3" t="str">
        <f>VLOOKUP(A50,'[1]BASE DTPA'!A:CO,9,0)</f>
        <v>14 PRESTACIÓN DE SERVICIOS</v>
      </c>
      <c r="J50" s="6" t="str">
        <f>VLOOKUP(A50,'[1]BASE DTPA'!A:CP,10,0)</f>
        <v>N/A</v>
      </c>
      <c r="K50" s="6">
        <f>VLOOKUP(A50,'[1]BASE DTPA'!A:CQ,11,0)</f>
        <v>80111600</v>
      </c>
      <c r="L50" s="7">
        <f>VLOOKUP(A50,'[1]BASE DTPA'!A:CR,15,0)</f>
        <v>4327000</v>
      </c>
      <c r="M50" s="7">
        <f>VLOOKUP(A50,'[1]BASE DTPA'!A:CS,16,0)</f>
        <v>49616267</v>
      </c>
      <c r="N50" s="6" t="str">
        <f>VLOOKUP(A50,'[1]BASE DTPA'!A:CT,18,0)</f>
        <v>1 PERSONA NATURAL</v>
      </c>
      <c r="O50" s="6" t="str">
        <f>VLOOKUP(A50,'[1]BASE DTPA'!A:CU,19,0)</f>
        <v>3 CÉDULA DE CIUDADANÍA</v>
      </c>
      <c r="P50" s="7">
        <f>VLOOKUP(A50,'[1]BASE DTPA'!A:CV,20,0)</f>
        <v>1130612639</v>
      </c>
      <c r="Q50" s="7">
        <f>VLOOKUP(A50,'[1]BASE DTPA'!A:CW,22,0)</f>
        <v>0</v>
      </c>
      <c r="R50" s="6" t="str">
        <f>VLOOKUP(A50,'[1]BASE DTPA'!A:CX,38,0)</f>
        <v>PNN URAMBA BAHÍA MÁLAGA</v>
      </c>
      <c r="S50" s="6">
        <f>VLOOKUP(A50,'[1]BASE DTPA'!A:CY,43,0)</f>
        <v>347</v>
      </c>
      <c r="T50" s="8">
        <f>VLOOKUP(A50,'[1]BASE DTPA'!A:CZ,53,0)</f>
        <v>46035</v>
      </c>
      <c r="U50" s="9">
        <f>VLOOKUP(A50,'[1]BASE DTPA'!A:DA,54,0)</f>
        <v>46382</v>
      </c>
      <c r="V50" s="10">
        <f>VLOOKUP(A50,'[1]BASE DTPA'!A:DB,79,0)</f>
        <v>0</v>
      </c>
      <c r="W50" s="6" t="str">
        <f>VLOOKUP(A50,'[1]BASE DTPA'!A:DC,68,0)</f>
        <v>VIGENTE</v>
      </c>
      <c r="X50" s="23" t="str">
        <f>VLOOKUP(A50,'[1]BASE DTPA'!A:DD,70,0)</f>
        <v xml:space="preserve">https://community.secop.gov.co/Public/Tendering/ContractDetailView/Index?UniqueIdentifier=CO1.PCCNTR.8853794 </v>
      </c>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row>
    <row r="51" spans="1:92" ht="15.75" customHeight="1" x14ac:dyDescent="0.3">
      <c r="A51" s="2" t="s">
        <v>73</v>
      </c>
      <c r="B51" s="3" t="str">
        <f>VLOOKUP(A51,'[1]BASE DTPA'!A:CN,2,0)</f>
        <v>2 NACION</v>
      </c>
      <c r="C51" s="3" t="str">
        <f>VLOOKUP(A51,'[1]BASE DTPA'!A:CN,3,0)</f>
        <v>CPS-DTPA-050-2026</v>
      </c>
      <c r="D51" s="3" t="str">
        <f>VLOOKUP(A51,'[1]BASE DTPA'!A:CN,4,0)</f>
        <v xml:space="preserve">HECTOR JAVIER NIÑO GOMEZ </v>
      </c>
      <c r="E51" s="4">
        <f>VLOOKUP(A51,'[1]BASE DTPA'!A:CN,5,0)</f>
        <v>46035</v>
      </c>
      <c r="F51" s="5" t="str">
        <f>VLOOKUP(A51,'[1]BASE DTPA'!A:CN,6,0)</f>
        <v>DP06-3202056-5-016 Prestar servicios profesionales con plena autonomia tecnica y administrativa en el PNN Los Katios para la implementación del proceso de educacion ambiental que involucra actores priorizados y vinculados a la gestion territorial del área protegidas en el marco de la conservacion de la diversidad biologica de las areas protegidas del SINAP nacional</v>
      </c>
      <c r="G51" s="3" t="str">
        <f>VLOOKUP(A51,'[1]BASE DTPA'!A:CN,7,0)</f>
        <v>PROFESIONAL</v>
      </c>
      <c r="H51" s="3" t="str">
        <f>VLOOKUP(A51,'[1]BASE DTPA'!A:CN,8,0)</f>
        <v>2 CONTRATACIÓN DIRECTA</v>
      </c>
      <c r="I51" s="3" t="str">
        <f>VLOOKUP(A51,'[1]BASE DTPA'!A:CO,9,0)</f>
        <v>14 PRESTACIÓN DE SERVICIOS</v>
      </c>
      <c r="J51" s="6" t="str">
        <f>VLOOKUP(A51,'[1]BASE DTPA'!A:CP,10,0)</f>
        <v>N/A</v>
      </c>
      <c r="K51" s="6">
        <f>VLOOKUP(A51,'[1]BASE DTPA'!A:CQ,11,0)</f>
        <v>80111600</v>
      </c>
      <c r="L51" s="7">
        <f>VLOOKUP(A51,'[1]BASE DTPA'!A:CR,15,0)</f>
        <v>4760000</v>
      </c>
      <c r="M51" s="7">
        <f>VLOOKUP(A51,'[1]BASE DTPA'!A:CS,16,0)</f>
        <v>53312000</v>
      </c>
      <c r="N51" s="6" t="str">
        <f>VLOOKUP(A51,'[1]BASE DTPA'!A:CT,18,0)</f>
        <v>1 PERSONA NATURAL</v>
      </c>
      <c r="O51" s="6" t="str">
        <f>VLOOKUP(A51,'[1]BASE DTPA'!A:CU,19,0)</f>
        <v>3 CÉDULA DE CIUDADANÍA</v>
      </c>
      <c r="P51" s="7">
        <f>VLOOKUP(A51,'[1]BASE DTPA'!A:CV,20,0)</f>
        <v>1110509504</v>
      </c>
      <c r="Q51" s="7">
        <f>VLOOKUP(A51,'[1]BASE DTPA'!A:CW,22,0)</f>
        <v>0</v>
      </c>
      <c r="R51" s="6" t="str">
        <f>VLOOKUP(A51,'[1]BASE DTPA'!A:CX,38,0)</f>
        <v>PNN LOS KATIOS</v>
      </c>
      <c r="S51" s="6">
        <f>VLOOKUP(A51,'[1]BASE DTPA'!A:CY,43,0)</f>
        <v>339</v>
      </c>
      <c r="T51" s="8">
        <f>VLOOKUP(A51,'[1]BASE DTPA'!A:CZ,53,0)</f>
        <v>46035</v>
      </c>
      <c r="U51" s="9">
        <f>VLOOKUP(A51,'[1]BASE DTPA'!A:DA,54,0)</f>
        <v>46374</v>
      </c>
      <c r="V51" s="10">
        <f>VLOOKUP(A51,'[1]BASE DTPA'!A:DB,79,0)</f>
        <v>0</v>
      </c>
      <c r="W51" s="6" t="str">
        <f>VLOOKUP(A51,'[1]BASE DTPA'!A:DC,68,0)</f>
        <v>VIGENTE</v>
      </c>
      <c r="X51" s="23" t="str">
        <f>VLOOKUP(A51,'[1]BASE DTPA'!A:DD,70,0)</f>
        <v xml:space="preserve">https://community.secop.gov.co/Public/Tendering/ContractDetailView/Index?UniqueIdentifier=CO1.PCCNTR.8853002 </v>
      </c>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row>
    <row r="52" spans="1:92" ht="15.75" customHeight="1" x14ac:dyDescent="0.3">
      <c r="A52" s="2" t="s">
        <v>74</v>
      </c>
      <c r="B52" s="3" t="str">
        <f>VLOOKUP(A52,'[1]BASE DTPA'!A:CN,2,0)</f>
        <v>2 NACION</v>
      </c>
      <c r="C52" s="3" t="str">
        <f>VLOOKUP(A52,'[1]BASE DTPA'!A:CN,3,0)</f>
        <v>CPS-DTPA-051-2026</v>
      </c>
      <c r="D52" s="3" t="str">
        <f>VLOOKUP(A52,'[1]BASE DTPA'!A:CN,4,0)</f>
        <v>YOSELIN SANDOVAL SALAZAR</v>
      </c>
      <c r="E52" s="4">
        <f>VLOOKUP(A52,'[1]BASE DTPA'!A:CN,5,0)</f>
        <v>46035</v>
      </c>
      <c r="F52" s="5" t="str">
        <f>VLOOKUP(A52,'[1]BASE DTPA'!A:CN,6,0)</f>
        <v>DP01-3202008-9-014 Prestar servicios de apoyo a la gestion con plena autonomia tecnica y administrativa para el desarrollo de las actividades operativas del programa de monitoreo e investigación del DNMI Cabo Manglares en el marco de la conservacion de la diversidad biologica de las áreas protegidas del SINAP nacional.</v>
      </c>
      <c r="G52" s="3" t="str">
        <f>VLOOKUP(A52,'[1]BASE DTPA'!A:CN,7,0)</f>
        <v>APOYO A LA GESTIÓN</v>
      </c>
      <c r="H52" s="3" t="str">
        <f>VLOOKUP(A52,'[1]BASE DTPA'!A:CN,8,0)</f>
        <v>2 CONTRATACIÓN DIRECTA</v>
      </c>
      <c r="I52" s="3" t="str">
        <f>VLOOKUP(A52,'[1]BASE DTPA'!A:CO,9,0)</f>
        <v>14 PRESTACIÓN DE SERVICIOS</v>
      </c>
      <c r="J52" s="6" t="str">
        <f>VLOOKUP(A52,'[1]BASE DTPA'!A:CP,10,0)</f>
        <v>N/A</v>
      </c>
      <c r="K52" s="6">
        <f>VLOOKUP(A52,'[1]BASE DTPA'!A:CQ,11,0)</f>
        <v>80111600</v>
      </c>
      <c r="L52" s="7">
        <f>VLOOKUP(A52,'[1]BASE DTPA'!A:CR,15,0)</f>
        <v>2293000</v>
      </c>
      <c r="M52" s="7">
        <f>VLOOKUP(A52,'[1]BASE DTPA'!A:CS,16,0)</f>
        <v>16968200</v>
      </c>
      <c r="N52" s="6" t="str">
        <f>VLOOKUP(A52,'[1]BASE DTPA'!A:CT,18,0)</f>
        <v>1 PERSONA NATURAL</v>
      </c>
      <c r="O52" s="6" t="str">
        <f>VLOOKUP(A52,'[1]BASE DTPA'!A:CU,19,0)</f>
        <v>3 CÉDULA DE CIUDADANÍA</v>
      </c>
      <c r="P52" s="7">
        <f>VLOOKUP(A52,'[1]BASE DTPA'!A:CV,20,0)</f>
        <v>1193511278</v>
      </c>
      <c r="Q52" s="7">
        <f>VLOOKUP(A52,'[1]BASE DTPA'!A:CW,22,0)</f>
        <v>0</v>
      </c>
      <c r="R52" s="6" t="str">
        <f>VLOOKUP(A52,'[1]BASE DTPA'!A:CX,38,0)</f>
        <v>DNMI CABO MANGLARES</v>
      </c>
      <c r="S52" s="6">
        <f>VLOOKUP(A52,'[1]BASE DTPA'!A:CY,43,0)</f>
        <v>222</v>
      </c>
      <c r="T52" s="8">
        <f>VLOOKUP(A52,'[1]BASE DTPA'!A:CZ,53,0)</f>
        <v>46035</v>
      </c>
      <c r="U52" s="9">
        <f>VLOOKUP(A52,'[1]BASE DTPA'!A:DA,54,0)</f>
        <v>46258</v>
      </c>
      <c r="V52" s="10">
        <f>VLOOKUP(A52,'[1]BASE DTPA'!A:DB,79,0)</f>
        <v>0</v>
      </c>
      <c r="W52" s="6" t="str">
        <f>VLOOKUP(A52,'[1]BASE DTPA'!A:DC,68,0)</f>
        <v>VIGENTE</v>
      </c>
      <c r="X52" s="23" t="str">
        <f>VLOOKUP(A52,'[1]BASE DTPA'!A:DD,70,0)</f>
        <v xml:space="preserve">https://community.secop.gov.co/Public/Tendering/ContractDetailView/Index?UniqueIdentifier=CO1.PCCNTR.8850180 </v>
      </c>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row>
    <row r="53" spans="1:92" ht="15.75" customHeight="1" x14ac:dyDescent="0.3">
      <c r="A53" s="2" t="s">
        <v>75</v>
      </c>
      <c r="B53" s="3" t="str">
        <f>VLOOKUP(A53,'[1]BASE DTPA'!A:CN,2,0)</f>
        <v>2 NACION</v>
      </c>
      <c r="C53" s="3" t="str">
        <f>VLOOKUP(A53,'[1]BASE DTPA'!A:CN,3,0)</f>
        <v>CPS-DTPA-052-2026</v>
      </c>
      <c r="D53" s="3" t="str">
        <f>VLOOKUP(A53,'[1]BASE DTPA'!A:CN,4,0)</f>
        <v>MAIRA ALEJANDRA TIRADO URUETA</v>
      </c>
      <c r="E53" s="4">
        <f>VLOOKUP(A53,'[1]BASE DTPA'!A:CN,5,0)</f>
        <v>46035</v>
      </c>
      <c r="F53" s="5" t="str">
        <f>VLOOKUP(A53,'[1]BASE DTPA'!A:CN,6,0)</f>
        <v>DP06-3202008-9-013 - Prestar servicios profesionales con plena autonomia tecnica y administrativa en el Parque Nacional Natural Los Katios para la gestion de los procesos de delimitacion, ordenamiento y declaracion de la zona amortiguadora, en el marco de la conservacion de la diversidad biologica de las areas protegidas del SINAP nacional</v>
      </c>
      <c r="G53" s="3" t="str">
        <f>VLOOKUP(A53,'[1]BASE DTPA'!A:CN,7,0)</f>
        <v>PROFESIONAL</v>
      </c>
      <c r="H53" s="3" t="str">
        <f>VLOOKUP(A53,'[1]BASE DTPA'!A:CN,8,0)</f>
        <v>2 CONTRATACIÓN DIRECTA</v>
      </c>
      <c r="I53" s="3" t="str">
        <f>VLOOKUP(A53,'[1]BASE DTPA'!A:CO,9,0)</f>
        <v>14 PRESTACIÓN DE SERVICIOS</v>
      </c>
      <c r="J53" s="6" t="str">
        <f>VLOOKUP(A53,'[1]BASE DTPA'!A:CP,10,0)</f>
        <v>N/A</v>
      </c>
      <c r="K53" s="6">
        <f>VLOOKUP(A53,'[1]BASE DTPA'!A:CQ,11,0)</f>
        <v>80111600</v>
      </c>
      <c r="L53" s="7">
        <f>VLOOKUP(A53,'[1]BASE DTPA'!A:CR,15,0)</f>
        <v>3934000</v>
      </c>
      <c r="M53" s="7">
        <f>VLOOKUP(A53,'[1]BASE DTPA'!A:CS,16,0)</f>
        <v>45634400</v>
      </c>
      <c r="N53" s="6" t="str">
        <f>VLOOKUP(A53,'[1]BASE DTPA'!A:CT,18,0)</f>
        <v>1 PERSONA NATURAL</v>
      </c>
      <c r="O53" s="6" t="str">
        <f>VLOOKUP(A53,'[1]BASE DTPA'!A:CU,19,0)</f>
        <v>3 CÉDULA DE CIUDADANÍA</v>
      </c>
      <c r="P53" s="7">
        <f>VLOOKUP(A53,'[1]BASE DTPA'!A:CV,20,0)</f>
        <v>1037649285</v>
      </c>
      <c r="Q53" s="7">
        <f>VLOOKUP(A53,'[1]BASE DTPA'!A:CW,22,0)</f>
        <v>0</v>
      </c>
      <c r="R53" s="6" t="str">
        <f>VLOOKUP(A53,'[1]BASE DTPA'!A:CX,38,0)</f>
        <v>PNN LOS KATIOS</v>
      </c>
      <c r="S53" s="6">
        <f>VLOOKUP(A53,'[1]BASE DTPA'!A:CY,43,0)</f>
        <v>351</v>
      </c>
      <c r="T53" s="8">
        <f>VLOOKUP(A53,'[1]BASE DTPA'!A:CZ,53,0)</f>
        <v>46035</v>
      </c>
      <c r="U53" s="9">
        <f>VLOOKUP(A53,'[1]BASE DTPA'!A:DA,54,0)</f>
        <v>46386</v>
      </c>
      <c r="V53" s="10">
        <f>VLOOKUP(A53,'[1]BASE DTPA'!A:DB,79,0)</f>
        <v>0</v>
      </c>
      <c r="W53" s="6" t="str">
        <f>VLOOKUP(A53,'[1]BASE DTPA'!A:DC,68,0)</f>
        <v>VIGENTE</v>
      </c>
      <c r="X53" s="23" t="str">
        <f>VLOOKUP(A53,'[1]BASE DTPA'!A:DD,70,0)</f>
        <v xml:space="preserve">https://community.secop.gov.co/Public/Tendering/ContractDetailView/Index?UniqueIdentifier=CO1.PCCNTR.8849953 </v>
      </c>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row>
    <row r="54" spans="1:92" ht="15.75" customHeight="1" x14ac:dyDescent="0.3">
      <c r="A54" s="13" t="s">
        <v>76</v>
      </c>
      <c r="B54" s="3" t="str">
        <f>VLOOKUP(A54,'[1]BASE DTPA'!A:CN,2,0)</f>
        <v>1 FONAM</v>
      </c>
      <c r="C54" s="3" t="str">
        <f>VLOOKUP(A54,'[1]BASE DTPA'!A:CN,3,0)</f>
        <v>CPS-DTPA-053-2026</v>
      </c>
      <c r="D54" s="3" t="str">
        <f>VLOOKUP(A54,'[1]BASE DTPA'!A:CN,4,0)</f>
        <v>PAMELA MEIRELES GUERRERO</v>
      </c>
      <c r="E54" s="4">
        <f>VLOOKUP(A54,'[1]BASE DTPA'!A:CN,5,0)</f>
        <v>46035</v>
      </c>
      <c r="F54" s="5" t="str">
        <f>VLOOKUP(A54,'[1]BASE DTPA'!A:CN,6,0)</f>
        <v>DP00-3202032-2-035 Prestar servicios profesionales con plena autonomía técnica y administrativa en la Dirección Territorial Pacifico, en el desarrollo del procedimiento jurídico de saneamiento predial y de las acciones de implementación del proceso sancionatorio de Autoridad Ambiental, en el marco de la conservación de la diversidad biológica de las áreas protegidas del SINAP nacional.</v>
      </c>
      <c r="G54" s="3" t="str">
        <f>VLOOKUP(A54,'[1]BASE DTPA'!A:CN,7,0)</f>
        <v>PROFESIONAL</v>
      </c>
      <c r="H54" s="3" t="str">
        <f>VLOOKUP(A54,'[1]BASE DTPA'!A:CN,8,0)</f>
        <v>2 CONTRATACIÓN DIRECTA</v>
      </c>
      <c r="I54" s="3" t="str">
        <f>VLOOKUP(A54,'[1]BASE DTPA'!A:CO,9,0)</f>
        <v>14 PRESTACIÓN DE SERVICIOS</v>
      </c>
      <c r="J54" s="6" t="str">
        <f>VLOOKUP(A54,'[1]BASE DTPA'!A:CP,10,0)</f>
        <v>N/A</v>
      </c>
      <c r="K54" s="6">
        <f>VLOOKUP(A54,'[1]BASE DTPA'!A:CQ,11,0)</f>
        <v>80111600</v>
      </c>
      <c r="L54" s="7">
        <f>VLOOKUP(A54,'[1]BASE DTPA'!A:CR,15,0)</f>
        <v>7225000</v>
      </c>
      <c r="M54" s="7">
        <f>VLOOKUP(A54,'[1]BASE DTPA'!A:CS,16,0)</f>
        <v>79475000</v>
      </c>
      <c r="N54" s="6" t="str">
        <f>VLOOKUP(A54,'[1]BASE DTPA'!A:CT,18,0)</f>
        <v>1 PERSONA NATURAL</v>
      </c>
      <c r="O54" s="6" t="str">
        <f>VLOOKUP(A54,'[1]BASE DTPA'!A:CU,19,0)</f>
        <v>3 CÉDULA DE CIUDADANÍA</v>
      </c>
      <c r="P54" s="7">
        <f>VLOOKUP(A54,'[1]BASE DTPA'!A:CV,20,0)</f>
        <v>1085301502</v>
      </c>
      <c r="Q54" s="7">
        <f>VLOOKUP(A54,'[1]BASE DTPA'!A:CW,22,0)</f>
        <v>0</v>
      </c>
      <c r="R54" s="6" t="str">
        <f>VLOOKUP(A54,'[1]BASE DTPA'!A:CX,38,0)</f>
        <v>DTPA</v>
      </c>
      <c r="S54" s="6">
        <f>VLOOKUP(A54,'[1]BASE DTPA'!A:CY,43,0)</f>
        <v>330</v>
      </c>
      <c r="T54" s="8">
        <f>VLOOKUP(A54,'[1]BASE DTPA'!A:CZ,53,0)</f>
        <v>46035</v>
      </c>
      <c r="U54" s="9">
        <f>VLOOKUP(A54,'[1]BASE DTPA'!A:DA,54,0)</f>
        <v>46368</v>
      </c>
      <c r="V54" s="10">
        <f>VLOOKUP(A54,'[1]BASE DTPA'!A:DB,79,0)</f>
        <v>0</v>
      </c>
      <c r="W54" s="6" t="str">
        <f>VLOOKUP(A54,'[1]BASE DTPA'!A:DC,68,0)</f>
        <v>VIGENTE</v>
      </c>
      <c r="X54" s="23" t="str">
        <f>VLOOKUP(A54,'[1]BASE DTPA'!A:DD,70,0)</f>
        <v xml:space="preserve">https://community.secop.gov.co/Public/Tendering/ContractDetailView/Index?UniqueIdentifier=CO1.PCCNTR.8849217 </v>
      </c>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row>
    <row r="55" spans="1:92" ht="15.75" customHeight="1" x14ac:dyDescent="0.3">
      <c r="A55" s="13" t="s">
        <v>77</v>
      </c>
      <c r="B55" s="3" t="str">
        <f>VLOOKUP(A55,'[1]BASE DTPA'!A:CN,2,0)</f>
        <v>1 FONAM</v>
      </c>
      <c r="C55" s="3" t="str">
        <f>VLOOKUP(A55,'[1]BASE DTPA'!A:CN,3,0)</f>
        <v>CPS-DTPA-054-2026</v>
      </c>
      <c r="D55" s="3" t="str">
        <f>VLOOKUP(A55,'[1]BASE DTPA'!A:CN,4,0)</f>
        <v>ALEJANDRO PERLAZA GAMBOA</v>
      </c>
      <c r="E55" s="4">
        <f>VLOOKUP(A55,'[1]BASE DTPA'!A:CN,5,0)</f>
        <v>46035</v>
      </c>
      <c r="F55" s="5" t="str">
        <f>VLOOKUP(A55,'[1]BASE DTPA'!A:CN,6,0)</f>
        <v>DP00-3202032-1-037 Prestar servicios profesionales con plena autonomía técnica y administrativa en la Dirección Territorial Pacifico en el seguimiento y manejo del centro de monitoreo del pacífico, en el marco de la conservación de la diversidad biológica de las áreas protegidas del SINAP nacional.</v>
      </c>
      <c r="G55" s="3" t="str">
        <f>VLOOKUP(A55,'[1]BASE DTPA'!A:CN,7,0)</f>
        <v>PROFESIONAL</v>
      </c>
      <c r="H55" s="3" t="str">
        <f>VLOOKUP(A55,'[1]BASE DTPA'!A:CN,8,0)</f>
        <v>2 CONTRATACIÓN DIRECTA</v>
      </c>
      <c r="I55" s="3" t="str">
        <f>VLOOKUP(A55,'[1]BASE DTPA'!A:CO,9,0)</f>
        <v>14 PRESTACIÓN DE SERVICIOS</v>
      </c>
      <c r="J55" s="6" t="str">
        <f>VLOOKUP(A55,'[1]BASE DTPA'!A:CP,10,0)</f>
        <v>N/A</v>
      </c>
      <c r="K55" s="6">
        <f>VLOOKUP(A55,'[1]BASE DTPA'!A:CQ,11,0)</f>
        <v>80111600</v>
      </c>
      <c r="L55" s="7">
        <f>VLOOKUP(A55,'[1]BASE DTPA'!A:CR,15,0)</f>
        <v>7225000</v>
      </c>
      <c r="M55" s="7">
        <f>VLOOKUP(A55,'[1]BASE DTPA'!A:CS,16,0)</f>
        <v>79475000</v>
      </c>
      <c r="N55" s="6" t="str">
        <f>VLOOKUP(A55,'[1]BASE DTPA'!A:CT,18,0)</f>
        <v>1 PERSONA NATURAL</v>
      </c>
      <c r="O55" s="6" t="str">
        <f>VLOOKUP(A55,'[1]BASE DTPA'!A:CU,19,0)</f>
        <v>3 CÉDULA DE CIUDADANÍA</v>
      </c>
      <c r="P55" s="7">
        <f>VLOOKUP(A55,'[1]BASE DTPA'!A:CV,20,0)</f>
        <v>1143866081</v>
      </c>
      <c r="Q55" s="7">
        <f>VLOOKUP(A55,'[1]BASE DTPA'!A:CW,22,0)</f>
        <v>0</v>
      </c>
      <c r="R55" s="6" t="str">
        <f>VLOOKUP(A55,'[1]BASE DTPA'!A:CX,38,0)</f>
        <v>DTPA</v>
      </c>
      <c r="S55" s="6">
        <f>VLOOKUP(A55,'[1]BASE DTPA'!A:CY,43,0)</f>
        <v>330</v>
      </c>
      <c r="T55" s="8">
        <f>VLOOKUP(A55,'[1]BASE DTPA'!A:CZ,53,0)</f>
        <v>46035</v>
      </c>
      <c r="U55" s="9">
        <f>VLOOKUP(A55,'[1]BASE DTPA'!A:DA,54,0)</f>
        <v>46368</v>
      </c>
      <c r="V55" s="10">
        <f>VLOOKUP(A55,'[1]BASE DTPA'!A:DB,79,0)</f>
        <v>0</v>
      </c>
      <c r="W55" s="6" t="str">
        <f>VLOOKUP(A55,'[1]BASE DTPA'!A:DC,68,0)</f>
        <v>VIGENTE</v>
      </c>
      <c r="X55" s="23" t="str">
        <f>VLOOKUP(A55,'[1]BASE DTPA'!A:DD,70,0)</f>
        <v xml:space="preserve">https://community.secop.gov.co/Public/Tendering/ContractDetailView/Index?UniqueIdentifier=CO1.PCCNTR.8849245 </v>
      </c>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row>
    <row r="56" spans="1:92" ht="15.75" customHeight="1" x14ac:dyDescent="0.3">
      <c r="A56" s="13" t="s">
        <v>78</v>
      </c>
      <c r="B56" s="3" t="str">
        <f>VLOOKUP(A56,'[1]BASE DTPA'!A:CN,2,0)</f>
        <v>1 FONAM</v>
      </c>
      <c r="C56" s="3" t="str">
        <f>VLOOKUP(A56,'[1]BASE DTPA'!A:CN,3,0)</f>
        <v>CPS-DTPA-055-2026</v>
      </c>
      <c r="D56" s="3" t="str">
        <f>VLOOKUP(A56,'[1]BASE DTPA'!A:CN,4,0)</f>
        <v>DAIVER LEANDRO MAMIAN QUINAYAS</v>
      </c>
      <c r="E56" s="4">
        <f>VLOOKUP(A56,'[1]BASE DTPA'!A:CN,5,0)</f>
        <v>46035</v>
      </c>
      <c r="F56" s="5" t="str">
        <f>VLOOKUP(A56,'[1]BASE DTPA'!A:CN,6,0)</f>
        <v>DP00-3202032-1-036 Prestar servicios profesionales con plena autonomía técnica y administrativa en la Dirección Territorial Pacífico y sus áreas protegidas, para el desarrollo del procedimiento jurídico sancionatorio ambiental y sus notificaciones en el marco de la conservación de la diversidad biológica de las áreas protegidas del SINAP nacional.</v>
      </c>
      <c r="G56" s="3" t="str">
        <f>VLOOKUP(A56,'[1]BASE DTPA'!A:CN,7,0)</f>
        <v>PROFESIONAL</v>
      </c>
      <c r="H56" s="3" t="str">
        <f>VLOOKUP(A56,'[1]BASE DTPA'!A:CN,8,0)</f>
        <v>2 CONTRATACIÓN DIRECTA</v>
      </c>
      <c r="I56" s="3" t="str">
        <f>VLOOKUP(A56,'[1]BASE DTPA'!A:CO,9,0)</f>
        <v>14 PRESTACIÓN DE SERVICIOS</v>
      </c>
      <c r="J56" s="6" t="str">
        <f>VLOOKUP(A56,'[1]BASE DTPA'!A:CP,10,0)</f>
        <v>N/A</v>
      </c>
      <c r="K56" s="6">
        <f>VLOOKUP(A56,'[1]BASE DTPA'!A:CQ,11,0)</f>
        <v>80111600</v>
      </c>
      <c r="L56" s="7">
        <f>VLOOKUP(A56,'[1]BASE DTPA'!A:CR,15,0)</f>
        <v>4327000</v>
      </c>
      <c r="M56" s="7">
        <f>VLOOKUP(A56,'[1]BASE DTPA'!A:CS,16,0)</f>
        <v>43270000</v>
      </c>
      <c r="N56" s="6" t="str">
        <f>VLOOKUP(A56,'[1]BASE DTPA'!A:CT,18,0)</f>
        <v>1 PERSONA NATURAL</v>
      </c>
      <c r="O56" s="6" t="str">
        <f>VLOOKUP(A56,'[1]BASE DTPA'!A:CU,19,0)</f>
        <v>3 CÉDULA DE CIUDADANÍA</v>
      </c>
      <c r="P56" s="7">
        <f>VLOOKUP(A56,'[1]BASE DTPA'!A:CV,20,0)</f>
        <v>1143878096</v>
      </c>
      <c r="Q56" s="7">
        <f>VLOOKUP(A56,'[1]BASE DTPA'!A:CW,22,0)</f>
        <v>0</v>
      </c>
      <c r="R56" s="6" t="str">
        <f>VLOOKUP(A56,'[1]BASE DTPA'!A:CX,38,0)</f>
        <v>DTPA</v>
      </c>
      <c r="S56" s="6">
        <f>VLOOKUP(A56,'[1]BASE DTPA'!A:CY,43,0)</f>
        <v>300</v>
      </c>
      <c r="T56" s="8">
        <f>VLOOKUP(A56,'[1]BASE DTPA'!A:CZ,53,0)</f>
        <v>46035</v>
      </c>
      <c r="U56" s="9">
        <f>VLOOKUP(A56,'[1]BASE DTPA'!A:DA,54,0)</f>
        <v>46338</v>
      </c>
      <c r="V56" s="10">
        <f>VLOOKUP(A56,'[1]BASE DTPA'!A:DB,79,0)</f>
        <v>0</v>
      </c>
      <c r="W56" s="6" t="str">
        <f>VLOOKUP(A56,'[1]BASE DTPA'!A:DC,68,0)</f>
        <v>VIGENTE</v>
      </c>
      <c r="X56" s="23" t="str">
        <f>VLOOKUP(A56,'[1]BASE DTPA'!A:DD,70,0)</f>
        <v xml:space="preserve">https://community.secop.gov.co/Public/Tendering/ContractDetailView/Index?UniqueIdentifier=CO1.PCCNTR.8849365 </v>
      </c>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row>
    <row r="57" spans="1:92" ht="15.75" customHeight="1" x14ac:dyDescent="0.3">
      <c r="A57" s="13" t="s">
        <v>79</v>
      </c>
      <c r="B57" s="3" t="str">
        <f>VLOOKUP(A57,'[1]BASE DTPA'!A:CN,2,0)</f>
        <v>1 FONAM</v>
      </c>
      <c r="C57" s="3" t="str">
        <f>VLOOKUP(A57,'[1]BASE DTPA'!A:CN,3,0)</f>
        <v>CPS-DTPA-056-2026</v>
      </c>
      <c r="D57" s="3" t="str">
        <f>VLOOKUP(A57,'[1]BASE DTPA'!A:CN,4,0)</f>
        <v>NATALIA MAFLA RAMÍREZ</v>
      </c>
      <c r="E57" s="4">
        <f>VLOOKUP(A57,'[1]BASE DTPA'!A:CN,5,0)</f>
        <v>46035</v>
      </c>
      <c r="F57" s="5" t="str">
        <f>VLOOKUP(A57,'[1]BASE DTPA'!A:CN,6,0)</f>
        <v>DP00-3202032-1-034 Prestar servicios profesionales con plena autonomía técnica y administrativa en la Dirección Territorial Pacífico para el desarrollo de las acciones de implementación del proceso sancionatorio de Autoridad Ambiental, en el marco de la conservación de la diversidad biológica de las áreas protegidas del SINAP nacional.</v>
      </c>
      <c r="G57" s="3" t="str">
        <f>VLOOKUP(A57,'[1]BASE DTPA'!A:CN,7,0)</f>
        <v>PROFESIONAL</v>
      </c>
      <c r="H57" s="3" t="str">
        <f>VLOOKUP(A57,'[1]BASE DTPA'!A:CN,8,0)</f>
        <v>2 CONTRATACIÓN DIRECTA</v>
      </c>
      <c r="I57" s="3" t="str">
        <f>VLOOKUP(A57,'[1]BASE DTPA'!A:CO,9,0)</f>
        <v>14 PRESTACIÓN DE SERVICIOS</v>
      </c>
      <c r="J57" s="6" t="str">
        <f>VLOOKUP(A57,'[1]BASE DTPA'!A:CP,10,0)</f>
        <v>N/A</v>
      </c>
      <c r="K57" s="6">
        <f>VLOOKUP(A57,'[1]BASE DTPA'!A:CQ,11,0)</f>
        <v>80111600</v>
      </c>
      <c r="L57" s="7">
        <f>VLOOKUP(A57,'[1]BASE DTPA'!A:CR,15,0)</f>
        <v>6540000</v>
      </c>
      <c r="M57" s="7">
        <f>VLOOKUP(A57,'[1]BASE DTPA'!A:CS,16,0)</f>
        <v>51884000</v>
      </c>
      <c r="N57" s="6" t="str">
        <f>VLOOKUP(A57,'[1]BASE DTPA'!A:CT,18,0)</f>
        <v>1 PERSONA NATURAL</v>
      </c>
      <c r="O57" s="6" t="str">
        <f>VLOOKUP(A57,'[1]BASE DTPA'!A:CU,19,0)</f>
        <v>3 CÉDULA DE CIUDADANÍA</v>
      </c>
      <c r="P57" s="7">
        <f>VLOOKUP(A57,'[1]BASE DTPA'!A:CV,20,0)</f>
        <v>1151948822</v>
      </c>
      <c r="Q57" s="7">
        <f>VLOOKUP(A57,'[1]BASE DTPA'!A:CW,22,0)</f>
        <v>0</v>
      </c>
      <c r="R57" s="6" t="str">
        <f>VLOOKUP(A57,'[1]BASE DTPA'!A:CX,38,0)</f>
        <v>DTPA</v>
      </c>
      <c r="S57" s="6">
        <f>VLOOKUP(A57,'[1]BASE DTPA'!A:CY,43,0)</f>
        <v>238</v>
      </c>
      <c r="T57" s="8">
        <f>VLOOKUP(A57,'[1]BASE DTPA'!A:CZ,53,0)</f>
        <v>46035</v>
      </c>
      <c r="U57" s="9">
        <f>VLOOKUP(A57,'[1]BASE DTPA'!A:DA,54,0)</f>
        <v>46275</v>
      </c>
      <c r="V57" s="10">
        <f>VLOOKUP(A57,'[1]BASE DTPA'!A:DB,79,0)</f>
        <v>0</v>
      </c>
      <c r="W57" s="6" t="str">
        <f>VLOOKUP(A57,'[1]BASE DTPA'!A:DC,68,0)</f>
        <v>VIGENTE</v>
      </c>
      <c r="X57" s="23" t="str">
        <f>VLOOKUP(A57,'[1]BASE DTPA'!A:DD,70,0)</f>
        <v xml:space="preserve">https://community.secop.gov.co/Public/Tendering/ContractDetailView/Index?UniqueIdentifier=CO1.PCCNTR.8849539 </v>
      </c>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row>
    <row r="58" spans="1:92" ht="15.75" customHeight="1" x14ac:dyDescent="0.3">
      <c r="A58" s="2" t="s">
        <v>80</v>
      </c>
      <c r="B58" s="3" t="str">
        <f>VLOOKUP(A58,'[1]BASE DTPA'!A:CN,2,0)</f>
        <v>2 NACION</v>
      </c>
      <c r="C58" s="3" t="str">
        <f>VLOOKUP(A58,'[1]BASE DTPA'!A:CN,3,0)</f>
        <v>CPS-DTPA-057-2026</v>
      </c>
      <c r="D58" s="3" t="str">
        <f>VLOOKUP(A58,'[1]BASE DTPA'!A:CN,4,0)</f>
        <v>CARLOS ALBERTO RENGIFO PAREDES</v>
      </c>
      <c r="E58" s="4">
        <f>VLOOKUP(A58,'[1]BASE DTPA'!A:CN,5,0)</f>
        <v>46035</v>
      </c>
      <c r="F58" s="5" t="str">
        <f>VLOOKUP(A58,'[1]BASE DTPA'!A:CN,6,0)</f>
        <v>DP08-3202032-1-005 Prestar servicios de apoyo a la gestión con plena autonomía técnica y administrativa en el PNN Sanquianga para adelantar las actividades operativas de prevención, vigilancia y control en las zonas de mayor presión, en el marco de la conservación de la diversidad biológica de las áreas protegidas que integran el SINAP nacional.</v>
      </c>
      <c r="G58" s="3" t="str">
        <f>VLOOKUP(A58,'[1]BASE DTPA'!A:CN,7,0)</f>
        <v>APOYO A LA GESTIÓN</v>
      </c>
      <c r="H58" s="3" t="str">
        <f>VLOOKUP(A58,'[1]BASE DTPA'!A:CN,8,0)</f>
        <v>2 CONTRATACIÓN DIRECTA</v>
      </c>
      <c r="I58" s="3" t="str">
        <f>VLOOKUP(A58,'[1]BASE DTPA'!A:CO,9,0)</f>
        <v>14 PRESTACIÓN DE SERVICIOS</v>
      </c>
      <c r="J58" s="6" t="str">
        <f>VLOOKUP(A58,'[1]BASE DTPA'!A:CP,10,0)</f>
        <v>N/A</v>
      </c>
      <c r="K58" s="6">
        <f>VLOOKUP(A58,'[1]BASE DTPA'!A:CQ,11,0)</f>
        <v>80111600</v>
      </c>
      <c r="L58" s="7">
        <f>VLOOKUP(A58,'[1]BASE DTPA'!A:CR,15,0)</f>
        <v>2293000</v>
      </c>
      <c r="M58" s="7">
        <f>VLOOKUP(A58,'[1]BASE DTPA'!A:CS,16,0)</f>
        <v>21172033</v>
      </c>
      <c r="N58" s="6" t="str">
        <f>VLOOKUP(A58,'[1]BASE DTPA'!A:CT,18,0)</f>
        <v>1 PERSONA NATURAL</v>
      </c>
      <c r="O58" s="6" t="str">
        <f>VLOOKUP(A58,'[1]BASE DTPA'!A:CU,19,0)</f>
        <v>3 CÉDULA DE CIUDADANÍA</v>
      </c>
      <c r="P58" s="7">
        <f>VLOOKUP(A58,'[1]BASE DTPA'!A:CV,20,0)</f>
        <v>14474574</v>
      </c>
      <c r="Q58" s="7">
        <f>VLOOKUP(A58,'[1]BASE DTPA'!A:CW,22,0)</f>
        <v>0</v>
      </c>
      <c r="R58" s="6" t="str">
        <f>VLOOKUP(A58,'[1]BASE DTPA'!A:CX,38,0)</f>
        <v>PNN SANQUIANGA</v>
      </c>
      <c r="S58" s="6">
        <f>VLOOKUP(A58,'[1]BASE DTPA'!A:CY,43,0)</f>
        <v>277</v>
      </c>
      <c r="T58" s="8">
        <f>VLOOKUP(A58,'[1]BASE DTPA'!A:CZ,53,0)</f>
        <v>46035</v>
      </c>
      <c r="U58" s="9">
        <f>VLOOKUP(A58,'[1]BASE DTPA'!A:DA,54,0)</f>
        <v>46313</v>
      </c>
      <c r="V58" s="10">
        <f>VLOOKUP(A58,'[1]BASE DTPA'!A:DB,79,0)</f>
        <v>0</v>
      </c>
      <c r="W58" s="6" t="str">
        <f>VLOOKUP(A58,'[1]BASE DTPA'!A:DC,68,0)</f>
        <v>VIGENTE</v>
      </c>
      <c r="X58" s="23" t="str">
        <f>VLOOKUP(A58,'[1]BASE DTPA'!A:DD,70,0)</f>
        <v xml:space="preserve">https://community.secop.gov.co/Public/Tendering/ContractDetailView/Index?UniqueIdentifier=CO1.PCCNTR.8848996 </v>
      </c>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row>
    <row r="59" spans="1:92" ht="15.75" customHeight="1" x14ac:dyDescent="0.3">
      <c r="A59" s="2" t="s">
        <v>81</v>
      </c>
      <c r="B59" s="3" t="str">
        <f>VLOOKUP(A59,'[1]BASE DTPA'!A:CN,2,0)</f>
        <v>2 NACION</v>
      </c>
      <c r="C59" s="3" t="str">
        <f>VLOOKUP(A59,'[1]BASE DTPA'!A:CN,3,0)</f>
        <v>CPS-DTPA-058-2026</v>
      </c>
      <c r="D59" s="3" t="str">
        <f>VLOOKUP(A59,'[1]BASE DTPA'!A:CN,4,0)</f>
        <v>YURY LORENA PEÑA GONZALEZ</v>
      </c>
      <c r="E59" s="4">
        <f>VLOOKUP(A59,'[1]BASE DTPA'!A:CN,5,0)</f>
        <v>46035</v>
      </c>
      <c r="F59" s="5" t="str">
        <f>VLOOKUP(A59,'[1]BASE DTPA'!A:CN,6,0)</f>
        <v>DP00-3202008-15-019 Prestar servicios profesionales con plena autonomía técnica y administrativa en Dirección Territorial Pacífico en la realización de actividades de planeación estratégica en el marco de la conservación de la diversidad biológica de las áreas protegidas del SINAP nacional.</v>
      </c>
      <c r="G59" s="3" t="str">
        <f>VLOOKUP(A59,'[1]BASE DTPA'!A:CN,7,0)</f>
        <v>PROFESIONAL</v>
      </c>
      <c r="H59" s="3" t="str">
        <f>VLOOKUP(A59,'[1]BASE DTPA'!A:CN,8,0)</f>
        <v>2 CONTRATACIÓN DIRECTA</v>
      </c>
      <c r="I59" s="3" t="str">
        <f>VLOOKUP(A59,'[1]BASE DTPA'!A:CO,9,0)</f>
        <v>14 PRESTACIÓN DE SERVICIOS</v>
      </c>
      <c r="J59" s="6" t="str">
        <f>VLOOKUP(A59,'[1]BASE DTPA'!A:CP,10,0)</f>
        <v>N/A</v>
      </c>
      <c r="K59" s="6">
        <f>VLOOKUP(A59,'[1]BASE DTPA'!A:CQ,11,0)</f>
        <v>80111600</v>
      </c>
      <c r="L59" s="7">
        <f>VLOOKUP(A59,'[1]BASE DTPA'!A:CR,15,0)</f>
        <v>7225000</v>
      </c>
      <c r="M59" s="7">
        <f>VLOOKUP(A59,'[1]BASE DTPA'!A:CS,16,0)</f>
        <v>79475000</v>
      </c>
      <c r="N59" s="6" t="str">
        <f>VLOOKUP(A59,'[1]BASE DTPA'!A:CT,18,0)</f>
        <v>1 PERSONA NATURAL</v>
      </c>
      <c r="O59" s="6" t="str">
        <f>VLOOKUP(A59,'[1]BASE DTPA'!A:CU,19,0)</f>
        <v>3 CÉDULA DE CIUDADANÍA</v>
      </c>
      <c r="P59" s="7">
        <f>VLOOKUP(A59,'[1]BASE DTPA'!A:CV,20,0)</f>
        <v>1117490766</v>
      </c>
      <c r="Q59" s="7">
        <f>VLOOKUP(A59,'[1]BASE DTPA'!A:CW,22,0)</f>
        <v>0</v>
      </c>
      <c r="R59" s="6" t="str">
        <f>VLOOKUP(A59,'[1]BASE DTPA'!A:CX,38,0)</f>
        <v>DTPA</v>
      </c>
      <c r="S59" s="6">
        <f>VLOOKUP(A59,'[1]BASE DTPA'!A:CY,43,0)</f>
        <v>330</v>
      </c>
      <c r="T59" s="8">
        <f>VLOOKUP(A59,'[1]BASE DTPA'!A:CZ,53,0)</f>
        <v>46035</v>
      </c>
      <c r="U59" s="9">
        <f>VLOOKUP(A59,'[1]BASE DTPA'!A:DA,54,0)</f>
        <v>46368</v>
      </c>
      <c r="V59" s="10">
        <f>VLOOKUP(A59,'[1]BASE DTPA'!A:DB,79,0)</f>
        <v>0</v>
      </c>
      <c r="W59" s="6" t="str">
        <f>VLOOKUP(A59,'[1]BASE DTPA'!A:DC,68,0)</f>
        <v>VIGENTE</v>
      </c>
      <c r="X59" s="23" t="str">
        <f>VLOOKUP(A59,'[1]BASE DTPA'!A:DD,70,0)</f>
        <v xml:space="preserve">https://community.secop.gov.co/Public/Tendering/ContractDetailView/Index?UniqueIdentifier=CO1.PCCNTR.8849342 </v>
      </c>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row>
    <row r="60" spans="1:92" ht="15.75" customHeight="1" x14ac:dyDescent="0.3">
      <c r="A60" s="2" t="s">
        <v>82</v>
      </c>
      <c r="B60" s="3" t="str">
        <f>VLOOKUP(A60,'[1]BASE DTPA'!A:CN,2,0)</f>
        <v>2 NACION</v>
      </c>
      <c r="C60" s="3" t="str">
        <f>VLOOKUP(A60,'[1]BASE DTPA'!A:CN,3,0)</f>
        <v>CPS-DTPA-059-2026</v>
      </c>
      <c r="D60" s="3" t="str">
        <f>VLOOKUP(A60,'[1]BASE DTPA'!A:CN,4,0)</f>
        <v>MAICOL JHOJAN PAZ TORRES</v>
      </c>
      <c r="E60" s="4">
        <f>VLOOKUP(A60,'[1]BASE DTPA'!A:CN,5,0)</f>
        <v>46035</v>
      </c>
      <c r="F60" s="5" t="str">
        <f>VLOOKUP(A60,'[1]BASE DTPA'!A:CN,6,0)</f>
        <v>DP08-3202032-1-007 Prestar servicios de apoyo a la gestión con plena autonomía técnica y administrativa en el PNN Sanquianga para adelantar las actividades operativas de prevención, vigilancia y control en las zonas de mayor presión, en el marco de la conservación de la diversidad biológica de las áreas protegidas que integran el SINAP nacional.</v>
      </c>
      <c r="G60" s="3" t="str">
        <f>VLOOKUP(A60,'[1]BASE DTPA'!A:CN,7,0)</f>
        <v>APOYO A LA GESTIÓN</v>
      </c>
      <c r="H60" s="3" t="str">
        <f>VLOOKUP(A60,'[1]BASE DTPA'!A:CN,8,0)</f>
        <v>2 CONTRATACIÓN DIRECTA</v>
      </c>
      <c r="I60" s="3" t="str">
        <f>VLOOKUP(A60,'[1]BASE DTPA'!A:CO,9,0)</f>
        <v>14 PRESTACIÓN DE SERVICIOS</v>
      </c>
      <c r="J60" s="6" t="str">
        <f>VLOOKUP(A60,'[1]BASE DTPA'!A:CP,10,0)</f>
        <v>N/A</v>
      </c>
      <c r="K60" s="6">
        <f>VLOOKUP(A60,'[1]BASE DTPA'!A:CQ,11,0)</f>
        <v>80111600</v>
      </c>
      <c r="L60" s="7">
        <f>VLOOKUP(A60,'[1]BASE DTPA'!A:CR,15,0)</f>
        <v>2293000</v>
      </c>
      <c r="M60" s="7">
        <f>VLOOKUP(A60,'[1]BASE DTPA'!A:CS,16,0)</f>
        <v>21172033</v>
      </c>
      <c r="N60" s="6" t="str">
        <f>VLOOKUP(A60,'[1]BASE DTPA'!A:CT,18,0)</f>
        <v>1 PERSONA NATURAL</v>
      </c>
      <c r="O60" s="6" t="str">
        <f>VLOOKUP(A60,'[1]BASE DTPA'!A:CU,19,0)</f>
        <v>3 CÉDULA DE CIUDADANÍA</v>
      </c>
      <c r="P60" s="7">
        <f>VLOOKUP(A60,'[1]BASE DTPA'!A:CV,20,0)</f>
        <v>1193563296</v>
      </c>
      <c r="Q60" s="7">
        <f>VLOOKUP(A60,'[1]BASE DTPA'!A:CW,22,0)</f>
        <v>0</v>
      </c>
      <c r="R60" s="6" t="str">
        <f>VLOOKUP(A60,'[1]BASE DTPA'!A:CX,38,0)</f>
        <v>PNN SANQUIANGA</v>
      </c>
      <c r="S60" s="6">
        <f>VLOOKUP(A60,'[1]BASE DTPA'!A:CY,43,0)</f>
        <v>277</v>
      </c>
      <c r="T60" s="8">
        <f>VLOOKUP(A60,'[1]BASE DTPA'!A:CZ,53,0)</f>
        <v>46035</v>
      </c>
      <c r="U60" s="9">
        <f>VLOOKUP(A60,'[1]BASE DTPA'!A:DA,54,0)</f>
        <v>46313</v>
      </c>
      <c r="V60" s="10">
        <f>VLOOKUP(A60,'[1]BASE DTPA'!A:DB,79,0)</f>
        <v>0</v>
      </c>
      <c r="W60" s="6" t="str">
        <f>VLOOKUP(A60,'[1]BASE DTPA'!A:DC,68,0)</f>
        <v>VIGENTE</v>
      </c>
      <c r="X60" s="23" t="str">
        <f>VLOOKUP(A60,'[1]BASE DTPA'!A:DD,70,0)</f>
        <v xml:space="preserve">https://community.secop.gov.co/Public/Tendering/ContractDetailView/Index?UniqueIdentifier=CO1.PCCNTR.8849250 </v>
      </c>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row>
    <row r="61" spans="1:92" ht="15.75" customHeight="1" x14ac:dyDescent="0.3">
      <c r="A61" s="13" t="s">
        <v>83</v>
      </c>
      <c r="B61" s="3" t="str">
        <f>VLOOKUP(A61,'[1]BASE DTPA'!A:CN,2,0)</f>
        <v>1 FONAM</v>
      </c>
      <c r="C61" s="3" t="str">
        <f>VLOOKUP(A61,'[1]BASE DTPA'!A:CN,3,0)</f>
        <v>CPS-DTPA-060-2026</v>
      </c>
      <c r="D61" s="3" t="str">
        <f>VLOOKUP(A61,'[1]BASE DTPA'!A:CN,4,0)</f>
        <v>STEFANY FLOREZ HURTADO</v>
      </c>
      <c r="E61" s="4">
        <f>VLOOKUP(A61,'[1]BASE DTPA'!A:CN,5,0)</f>
        <v>46035</v>
      </c>
      <c r="F61" s="5" t="str">
        <f>VLOOKUP(A61,'[1]BASE DTPA'!A:CN,6,0)</f>
        <v>DP00-3202008-15-013Prestar servicios de apoyo a la gestión con plena autonomía técnica y administrativa en la Dirección Territorial Pacifico, para la organización, control, conservación documental y diligenciamiento de instrumentos o herramientas archivísticas en coherencia con el Proceso Gestión Documental de la entidad en el marco de la conservación de la diversidad biológica de las áreas protegidas del SINAP nacional</v>
      </c>
      <c r="G61" s="3" t="str">
        <f>VLOOKUP(A61,'[1]BASE DTPA'!A:CN,7,0)</f>
        <v>APOYO A LA GESTIÓN</v>
      </c>
      <c r="H61" s="3" t="str">
        <f>VLOOKUP(A61,'[1]BASE DTPA'!A:CN,8,0)</f>
        <v>2 CONTRATACIÓN DIRECTA</v>
      </c>
      <c r="I61" s="3" t="str">
        <f>VLOOKUP(A61,'[1]BASE DTPA'!A:CO,9,0)</f>
        <v>14 PRESTACIÓN DE SERVICIOS</v>
      </c>
      <c r="J61" s="6" t="str">
        <f>VLOOKUP(A61,'[1]BASE DTPA'!A:CP,10,0)</f>
        <v>N/A</v>
      </c>
      <c r="K61" s="6">
        <f>VLOOKUP(A61,'[1]BASE DTPA'!A:CQ,11,0)</f>
        <v>80111600</v>
      </c>
      <c r="L61" s="7">
        <f>VLOOKUP(A61,'[1]BASE DTPA'!A:CR,15,0)</f>
        <v>3782000</v>
      </c>
      <c r="M61" s="7">
        <f>VLOOKUP(A61,'[1]BASE DTPA'!A:CS,16,0)</f>
        <v>41602000</v>
      </c>
      <c r="N61" s="6" t="str">
        <f>VLOOKUP(A61,'[1]BASE DTPA'!A:CT,18,0)</f>
        <v>1 PERSONA NATURAL</v>
      </c>
      <c r="O61" s="6" t="str">
        <f>VLOOKUP(A61,'[1]BASE DTPA'!A:CU,19,0)</f>
        <v>3 CÉDULA DE CIUDADANÍA</v>
      </c>
      <c r="P61" s="7">
        <f>VLOOKUP(A61,'[1]BASE DTPA'!A:CV,20,0)</f>
        <v>1143852029</v>
      </c>
      <c r="Q61" s="7">
        <f>VLOOKUP(A61,'[1]BASE DTPA'!A:CW,22,0)</f>
        <v>0</v>
      </c>
      <c r="R61" s="6" t="str">
        <f>VLOOKUP(A61,'[1]BASE DTPA'!A:CX,38,0)</f>
        <v>DTPA</v>
      </c>
      <c r="S61" s="6">
        <f>VLOOKUP(A61,'[1]BASE DTPA'!A:CY,43,0)</f>
        <v>330</v>
      </c>
      <c r="T61" s="8">
        <f>VLOOKUP(A61,'[1]BASE DTPA'!A:CZ,53,0)</f>
        <v>46035</v>
      </c>
      <c r="U61" s="9">
        <f>VLOOKUP(A61,'[1]BASE DTPA'!A:DA,54,0)</f>
        <v>46368</v>
      </c>
      <c r="V61" s="10">
        <f>VLOOKUP(A61,'[1]BASE DTPA'!A:DB,79,0)</f>
        <v>0</v>
      </c>
      <c r="W61" s="6" t="str">
        <f>VLOOKUP(A61,'[1]BASE DTPA'!A:DC,68,0)</f>
        <v>VIGENTE</v>
      </c>
      <c r="X61" s="23" t="str">
        <f>VLOOKUP(A61,'[1]BASE DTPA'!A:DD,70,0)</f>
        <v xml:space="preserve">https://community.secop.gov.co/Public/Tendering/ContractDetailView/Index?UniqueIdentifier=CO1.PCCNTR.8849514 </v>
      </c>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row>
    <row r="62" spans="1:92" ht="15.75" customHeight="1" x14ac:dyDescent="0.3">
      <c r="A62" s="2" t="s">
        <v>84</v>
      </c>
      <c r="B62" s="3" t="str">
        <f>VLOOKUP(A62,'[1]BASE DTPA'!A:CN,2,0)</f>
        <v>2 NACION</v>
      </c>
      <c r="C62" s="3" t="str">
        <f>VLOOKUP(A62,'[1]BASE DTPA'!A:CN,3,0)</f>
        <v>CPS-DTPA-061-2026</v>
      </c>
      <c r="D62" s="3" t="str">
        <f>VLOOKUP(A62,'[1]BASE DTPA'!A:CN,4,0)</f>
        <v>ZULAY QUINTO VALOYES</v>
      </c>
      <c r="E62" s="4">
        <f>VLOOKUP(A62,'[1]BASE DTPA'!A:CN,5,0)</f>
        <v>46035</v>
      </c>
      <c r="F62" s="5" t="str">
        <f>VLOOKUP(A62,'[1]BASE DTPA'!A:CN,6,0)</f>
        <v>DP10-3202052-8-014 Prestar servicios profesionales con plena autonomía técnica y administrativa en el PNN Utría para el monitoreo de los valores objeto de conservación a priorizar y el acompañamiento de investigaciones que proporcionen insumos para el manejo, en el marco de la conservación de la diversidad biológica de las áreas protegidas del SINAP a nivel nacional</v>
      </c>
      <c r="G62" s="3" t="str">
        <f>VLOOKUP(A62,'[1]BASE DTPA'!A:CN,7,0)</f>
        <v>PROFESIONAL</v>
      </c>
      <c r="H62" s="3" t="str">
        <f>VLOOKUP(A62,'[1]BASE DTPA'!A:CN,8,0)</f>
        <v>2 CONTRATACIÓN DIRECTA</v>
      </c>
      <c r="I62" s="3" t="str">
        <f>VLOOKUP(A62,'[1]BASE DTPA'!A:CO,9,0)</f>
        <v>14 PRESTACIÓN DE SERVICIOS</v>
      </c>
      <c r="J62" s="6" t="str">
        <f>VLOOKUP(A62,'[1]BASE DTPA'!A:CP,10,0)</f>
        <v>N/A</v>
      </c>
      <c r="K62" s="6">
        <f>VLOOKUP(A62,'[1]BASE DTPA'!A:CQ,11,0)</f>
        <v>80111600</v>
      </c>
      <c r="L62" s="7">
        <f>VLOOKUP(A62,'[1]BASE DTPA'!A:CR,15,0)</f>
        <v>5260000</v>
      </c>
      <c r="M62" s="7">
        <f>VLOOKUP(A62,'[1]BASE DTPA'!A:CS,16,0)</f>
        <v>50846667</v>
      </c>
      <c r="N62" s="6" t="str">
        <f>VLOOKUP(A62,'[1]BASE DTPA'!A:CT,18,0)</f>
        <v>1 PERSONA NATURAL</v>
      </c>
      <c r="O62" s="6" t="str">
        <f>VLOOKUP(A62,'[1]BASE DTPA'!A:CU,19,0)</f>
        <v>3 CÉDULA DE CIUDADANÍA</v>
      </c>
      <c r="P62" s="7">
        <f>VLOOKUP(A62,'[1]BASE DTPA'!A:CV,20,0)</f>
        <v>1077422929</v>
      </c>
      <c r="Q62" s="7">
        <f>VLOOKUP(A62,'[1]BASE DTPA'!A:CW,22,0)</f>
        <v>0</v>
      </c>
      <c r="R62" s="6" t="str">
        <f>VLOOKUP(A62,'[1]BASE DTPA'!A:CX,38,0)</f>
        <v>PNN UTRÍA</v>
      </c>
      <c r="S62" s="6">
        <f>VLOOKUP(A62,'[1]BASE DTPA'!A:CY,43,0)</f>
        <v>290</v>
      </c>
      <c r="T62" s="8">
        <f>VLOOKUP(A62,'[1]BASE DTPA'!A:CZ,53,0)</f>
        <v>46035</v>
      </c>
      <c r="U62" s="9">
        <f>VLOOKUP(A62,'[1]BASE DTPA'!A:DA,54,0)</f>
        <v>46328</v>
      </c>
      <c r="V62" s="10">
        <f>VLOOKUP(A62,'[1]BASE DTPA'!A:DB,79,0)</f>
        <v>0</v>
      </c>
      <c r="W62" s="6" t="str">
        <f>VLOOKUP(A62,'[1]BASE DTPA'!A:DC,68,0)</f>
        <v>VIGENTE</v>
      </c>
      <c r="X62" s="23" t="str">
        <f>VLOOKUP(A62,'[1]BASE DTPA'!A:DD,70,0)</f>
        <v xml:space="preserve">https://community.secop.gov.co/Public/Tendering/ContractDetailView/Index?UniqueIdentifier=CO1.PCCNTR.8849533 </v>
      </c>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row>
    <row r="63" spans="1:92" ht="15.75" customHeight="1" x14ac:dyDescent="0.3">
      <c r="A63" s="2" t="s">
        <v>85</v>
      </c>
      <c r="B63" s="3" t="str">
        <f>VLOOKUP(A63,'[1]BASE DTPA'!A:CN,2,0)</f>
        <v>2 NACION</v>
      </c>
      <c r="C63" s="3" t="str">
        <f>VLOOKUP(A63,'[1]BASE DTPA'!A:CN,3,0)</f>
        <v>CPS-DTPA-062-2026</v>
      </c>
      <c r="D63" s="3" t="str">
        <f>VLOOKUP(A63,'[1]BASE DTPA'!A:CN,4,0)</f>
        <v>LANYS VANESSA VALOYES VALOIS</v>
      </c>
      <c r="E63" s="4">
        <f>VLOOKUP(A63,'[1]BASE DTPA'!A:CN,5,0)</f>
        <v>46035</v>
      </c>
      <c r="F63" s="5" t="str">
        <f>VLOOKUP(A63,'[1]BASE DTPA'!A:CN,6,0)</f>
        <v>DP10-3202008-9-016 Prestar servicios profesionales con plena autonomía técnica y administrativa en el PNN Utría para adelantar actividades requeridas en la articulación de las partes involucradas en los procesos de ejecución y seguimiento de las estrategias especiales de manejo en el marco de la conservación de diversidad biológica de las áreas protegidas del SINAP nacional.</v>
      </c>
      <c r="G63" s="3" t="str">
        <f>VLOOKUP(A63,'[1]BASE DTPA'!A:CN,7,0)</f>
        <v>PROFESIONAL</v>
      </c>
      <c r="H63" s="3" t="str">
        <f>VLOOKUP(A63,'[1]BASE DTPA'!A:CN,8,0)</f>
        <v>2 CONTRATACIÓN DIRECTA</v>
      </c>
      <c r="I63" s="3" t="str">
        <f>VLOOKUP(A63,'[1]BASE DTPA'!A:CO,9,0)</f>
        <v>14 PRESTACIÓN DE SERVICIOS</v>
      </c>
      <c r="J63" s="6" t="str">
        <f>VLOOKUP(A63,'[1]BASE DTPA'!A:CP,10,0)</f>
        <v>N/A</v>
      </c>
      <c r="K63" s="6">
        <f>VLOOKUP(A63,'[1]BASE DTPA'!A:CQ,11,0)</f>
        <v>80111600</v>
      </c>
      <c r="L63" s="7">
        <f>VLOOKUP(A63,'[1]BASE DTPA'!A:CR,15,0)</f>
        <v>5260000</v>
      </c>
      <c r="M63" s="7">
        <f>VLOOKUP(A63,'[1]BASE DTPA'!A:CS,16,0)</f>
        <v>56282000</v>
      </c>
      <c r="N63" s="6" t="str">
        <f>VLOOKUP(A63,'[1]BASE DTPA'!A:CT,18,0)</f>
        <v>1 PERSONA NATURAL</v>
      </c>
      <c r="O63" s="6" t="str">
        <f>VLOOKUP(A63,'[1]BASE DTPA'!A:CU,19,0)</f>
        <v>3 CÉDULA DE CIUDADANÍA</v>
      </c>
      <c r="P63" s="7">
        <f>VLOOKUP(A63,'[1]BASE DTPA'!A:CV,20,0)</f>
        <v>26365367</v>
      </c>
      <c r="Q63" s="7">
        <f>VLOOKUP(A63,'[1]BASE DTPA'!A:CW,22,0)</f>
        <v>0</v>
      </c>
      <c r="R63" s="6" t="str">
        <f>VLOOKUP(A63,'[1]BASE DTPA'!A:CX,38,0)</f>
        <v>PNN UTRÍA</v>
      </c>
      <c r="S63" s="6">
        <f>VLOOKUP(A63,'[1]BASE DTPA'!A:CY,43,0)</f>
        <v>321</v>
      </c>
      <c r="T63" s="8">
        <f>VLOOKUP(A63,'[1]BASE DTPA'!A:CZ,53,0)</f>
        <v>46035</v>
      </c>
      <c r="U63" s="9">
        <f>VLOOKUP(A63,'[1]BASE DTPA'!A:DA,54,0)</f>
        <v>46359</v>
      </c>
      <c r="V63" s="10">
        <f>VLOOKUP(A63,'[1]BASE DTPA'!A:DB,79,0)</f>
        <v>0</v>
      </c>
      <c r="W63" s="6" t="str">
        <f>VLOOKUP(A63,'[1]BASE DTPA'!A:DC,68,0)</f>
        <v>VIGENTE</v>
      </c>
      <c r="X63" s="23" t="str">
        <f>VLOOKUP(A63,'[1]BASE DTPA'!A:DD,70,0)</f>
        <v xml:space="preserve">https://community.secop.gov.co/Public/Tendering/ContractDetailView/Index?UniqueIdentifier=CO1.PCCNTR.8849398 </v>
      </c>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row>
    <row r="64" spans="1:92" ht="15.75" customHeight="1" x14ac:dyDescent="0.3">
      <c r="A64" s="2" t="s">
        <v>86</v>
      </c>
      <c r="B64" s="3" t="str">
        <f>VLOOKUP(A64,'[1]BASE DTPA'!A:CN,2,0)</f>
        <v>2 NACION</v>
      </c>
      <c r="C64" s="3" t="str">
        <f>VLOOKUP(A64,'[1]BASE DTPA'!A:CN,3,0)</f>
        <v>CPS-DTPA-063-2026</v>
      </c>
      <c r="D64" s="3" t="str">
        <f>VLOOKUP(A64,'[1]BASE DTPA'!A:CN,4,0)</f>
        <v>DORICEL OSORIO VIDAL</v>
      </c>
      <c r="E64" s="4">
        <f>VLOOKUP(A64,'[1]BASE DTPA'!A:CN,5,0)</f>
        <v>46035</v>
      </c>
      <c r="F64" s="5" t="str">
        <f>VLOOKUP(A64,'[1]BASE DTPA'!A:CN,6,0)</f>
        <v>DP07-3202056-5-002 - Prestar servicios profesionales, con plena autonomía técnica y administrativa, en el Parque Nacional Natural Munchique, orientados a implementar estrategias de comunicación y educación ambiental con los actores identificados, contribuyendo a la conservación en el marco de la conservación de diversidad biológica del Área Protegida del SINAP Nacional.</v>
      </c>
      <c r="G64" s="3" t="str">
        <f>VLOOKUP(A64,'[1]BASE DTPA'!A:CN,7,0)</f>
        <v>PROFESIONAL</v>
      </c>
      <c r="H64" s="3" t="str">
        <f>VLOOKUP(A64,'[1]BASE DTPA'!A:CN,8,0)</f>
        <v>2 CONTRATACIÓN DIRECTA</v>
      </c>
      <c r="I64" s="3" t="str">
        <f>VLOOKUP(A64,'[1]BASE DTPA'!A:CO,9,0)</f>
        <v>14 PRESTACIÓN DE SERVICIOS</v>
      </c>
      <c r="J64" s="6" t="str">
        <f>VLOOKUP(A64,'[1]BASE DTPA'!A:CP,10,0)</f>
        <v>N/A</v>
      </c>
      <c r="K64" s="6">
        <f>VLOOKUP(A64,'[1]BASE DTPA'!A:CQ,11,0)</f>
        <v>80111600</v>
      </c>
      <c r="L64" s="7">
        <f>VLOOKUP(A64,'[1]BASE DTPA'!A:CR,15,0)</f>
        <v>4327000</v>
      </c>
      <c r="M64" s="7">
        <f>VLOOKUP(A64,'[1]BASE DTPA'!A:CS,16,0)</f>
        <v>47452767</v>
      </c>
      <c r="N64" s="6" t="str">
        <f>VLOOKUP(A64,'[1]BASE DTPA'!A:CT,18,0)</f>
        <v>1 PERSONA NATURAL</v>
      </c>
      <c r="O64" s="6" t="str">
        <f>VLOOKUP(A64,'[1]BASE DTPA'!A:CU,19,0)</f>
        <v>3 CÉDULA DE CIUDADANÍA</v>
      </c>
      <c r="P64" s="7">
        <f>VLOOKUP(A64,'[1]BASE DTPA'!A:CV,20,0)</f>
        <v>1061686800</v>
      </c>
      <c r="Q64" s="7">
        <f>VLOOKUP(A64,'[1]BASE DTPA'!A:CW,22,0)</f>
        <v>0</v>
      </c>
      <c r="R64" s="6" t="str">
        <f>VLOOKUP(A64,'[1]BASE DTPA'!A:CX,38,0)</f>
        <v>PNN MUNCHIQUE</v>
      </c>
      <c r="S64" s="6">
        <f>VLOOKUP(A64,'[1]BASE DTPA'!A:CY,43,0)</f>
        <v>329</v>
      </c>
      <c r="T64" s="8">
        <f>VLOOKUP(A64,'[1]BASE DTPA'!A:CZ,53,0)</f>
        <v>46035</v>
      </c>
      <c r="U64" s="9">
        <f>VLOOKUP(A64,'[1]BASE DTPA'!A:DA,54,0)</f>
        <v>46366</v>
      </c>
      <c r="V64" s="10">
        <f>VLOOKUP(A64,'[1]BASE DTPA'!A:DB,79,0)</f>
        <v>0</v>
      </c>
      <c r="W64" s="6" t="str">
        <f>VLOOKUP(A64,'[1]BASE DTPA'!A:DC,68,0)</f>
        <v>VIGENTE</v>
      </c>
      <c r="X64" s="23" t="str">
        <f>VLOOKUP(A64,'[1]BASE DTPA'!A:DD,70,0)</f>
        <v xml:space="preserve">https://community.secop.gov.co/Public/Tendering/ContractDetailView/Index?UniqueIdentifier=CO1.PCCNTR.8849423 </v>
      </c>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row>
    <row r="65" spans="1:92" ht="15.75" customHeight="1" x14ac:dyDescent="0.3">
      <c r="A65" s="13" t="s">
        <v>87</v>
      </c>
      <c r="B65" s="3" t="str">
        <f>VLOOKUP(A65,'[1]BASE DTPA'!A:CN,2,0)</f>
        <v>1 FONAM</v>
      </c>
      <c r="C65" s="3" t="str">
        <f>VLOOKUP(A65,'[1]BASE DTPA'!A:CN,3,0)</f>
        <v>CPS-DTPA-064-2026</v>
      </c>
      <c r="D65" s="3" t="str">
        <f>VLOOKUP(A65,'[1]BASE DTPA'!A:CN,4,0)</f>
        <v>GUSTAVO AMAGARA DOGIRAMA</v>
      </c>
      <c r="E65" s="4">
        <f>VLOOKUP(A65,'[1]BASE DTPA'!A:CN,5,0)</f>
        <v>46035</v>
      </c>
      <c r="F65" s="5" t="str">
        <f>VLOOKUP(A65,'[1]BASE DTPA'!A:CN,6,0)</f>
        <v>DP10-3202060-19_1-004 Prestar servicio de apoyo a la gestión, con plena autonomía técnica y administrativa, en el PNN Utría y su zona de influencia para el monitoreo y sostenimiento de los procesos de restauración ecológica, en el marco de la conservación de la diversidad biológica de las áreas protegidas del SINAP a nivel nacional</v>
      </c>
      <c r="G65" s="3" t="str">
        <f>VLOOKUP(A65,'[1]BASE DTPA'!A:CN,7,0)</f>
        <v>APOYO A LA GESTIÓN</v>
      </c>
      <c r="H65" s="3" t="str">
        <f>VLOOKUP(A65,'[1]BASE DTPA'!A:CN,8,0)</f>
        <v>2 CONTRATACIÓN DIRECTA</v>
      </c>
      <c r="I65" s="3" t="str">
        <f>VLOOKUP(A65,'[1]BASE DTPA'!A:CO,9,0)</f>
        <v>14 PRESTACIÓN DE SERVICIOS</v>
      </c>
      <c r="J65" s="6" t="str">
        <f>VLOOKUP(A65,'[1]BASE DTPA'!A:CP,10,0)</f>
        <v>N/A</v>
      </c>
      <c r="K65" s="6">
        <f>VLOOKUP(A65,'[1]BASE DTPA'!A:CQ,11,0)</f>
        <v>80111600</v>
      </c>
      <c r="L65" s="7">
        <f>VLOOKUP(A65,'[1]BASE DTPA'!A:CR,15,0)</f>
        <v>2293000</v>
      </c>
      <c r="M65" s="7">
        <f>VLOOKUP(A65,'[1]BASE DTPA'!A:CS,16,0)</f>
        <v>20178400</v>
      </c>
      <c r="N65" s="6" t="str">
        <f>VLOOKUP(A65,'[1]BASE DTPA'!A:CT,18,0)</f>
        <v>1 PERSONA NATURAL</v>
      </c>
      <c r="O65" s="6" t="str">
        <f>VLOOKUP(A65,'[1]BASE DTPA'!A:CU,19,0)</f>
        <v>3 CÉDULA DE CIUDADANÍA</v>
      </c>
      <c r="P65" s="7">
        <f>VLOOKUP(A65,'[1]BASE DTPA'!A:CV,20,0)</f>
        <v>82385064</v>
      </c>
      <c r="Q65" s="7">
        <f>VLOOKUP(A65,'[1]BASE DTPA'!A:CW,22,0)</f>
        <v>0</v>
      </c>
      <c r="R65" s="6" t="str">
        <f>VLOOKUP(A65,'[1]BASE DTPA'!A:CX,38,0)</f>
        <v>PNN UTRÍA</v>
      </c>
      <c r="S65" s="6">
        <f>VLOOKUP(A65,'[1]BASE DTPA'!A:CY,43,0)</f>
        <v>264</v>
      </c>
      <c r="T65" s="8">
        <f>VLOOKUP(A65,'[1]BASE DTPA'!A:CZ,53,0)</f>
        <v>46035</v>
      </c>
      <c r="U65" s="9">
        <f>VLOOKUP(A65,'[1]BASE DTPA'!A:DA,54,0)</f>
        <v>46301</v>
      </c>
      <c r="V65" s="10">
        <f>VLOOKUP(A65,'[1]BASE DTPA'!A:DB,79,0)</f>
        <v>0</v>
      </c>
      <c r="W65" s="6" t="str">
        <f>VLOOKUP(A65,'[1]BASE DTPA'!A:DC,68,0)</f>
        <v>VIGENTE</v>
      </c>
      <c r="X65" s="23" t="str">
        <f>VLOOKUP(A65,'[1]BASE DTPA'!A:DD,70,0)</f>
        <v xml:space="preserve">https://community.secop.gov.co/Public/Tendering/ContractDetailView/Index?UniqueIdentifier=CO1.PCCNTR.8849568 </v>
      </c>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row>
    <row r="66" spans="1:92" ht="15.75" customHeight="1" x14ac:dyDescent="0.3">
      <c r="A66" s="2" t="s">
        <v>88</v>
      </c>
      <c r="B66" s="3" t="str">
        <f>VLOOKUP(A66,'[1]BASE DTPA'!A:CN,2,0)</f>
        <v>2 NACION</v>
      </c>
      <c r="C66" s="3" t="str">
        <f>VLOOKUP(A66,'[1]BASE DTPA'!A:CN,3,0)</f>
        <v>CPS-DTPA-065-2026</v>
      </c>
      <c r="D66" s="3" t="str">
        <f>VLOOKUP(A66,'[1]BASE DTPA'!A:CN,4,0)</f>
        <v xml:space="preserve">JHON JAIRO CORDOBA PADILLA </v>
      </c>
      <c r="E66" s="4">
        <f>VLOOKUP(A66,'[1]BASE DTPA'!A:CN,5,0)</f>
        <v>46035</v>
      </c>
      <c r="F66" s="5" t="str">
        <f>VLOOKUP(A66,'[1]BASE DTPA'!A:CN,6,0)</f>
        <v>DP06-3202008-9-015 - Prestar servicios de apoyo a la gestion con plena autonomía tecnica y administrativa en el PNN Los Katios para el desarrollo de las acciones operativas en la implementacion de la línea de monitoreo e investigacion en el marco de la conservacion de la diversidad biologica de las areas protegidas del SINAP nacional</v>
      </c>
      <c r="G66" s="3" t="str">
        <f>VLOOKUP(A66,'[1]BASE DTPA'!A:CN,7,0)</f>
        <v>APOYO A LA GESTIÓN</v>
      </c>
      <c r="H66" s="3" t="str">
        <f>VLOOKUP(A66,'[1]BASE DTPA'!A:CN,8,0)</f>
        <v>2 CONTRATACIÓN DIRECTA</v>
      </c>
      <c r="I66" s="3" t="str">
        <f>VLOOKUP(A66,'[1]BASE DTPA'!A:CO,9,0)</f>
        <v>14 PRESTACIÓN DE SERVICIOS</v>
      </c>
      <c r="J66" s="6" t="str">
        <f>VLOOKUP(A66,'[1]BASE DTPA'!A:CP,10,0)</f>
        <v>N/A</v>
      </c>
      <c r="K66" s="6">
        <f>VLOOKUP(A66,'[1]BASE DTPA'!A:CQ,11,0)</f>
        <v>80111600</v>
      </c>
      <c r="L66" s="7">
        <f>VLOOKUP(A66,'[1]BASE DTPA'!A:CR,15,0)</f>
        <v>2293000</v>
      </c>
      <c r="M66" s="7">
        <f>VLOOKUP(A66,'[1]BASE DTPA'!A:CS,16,0)</f>
        <v>20637000</v>
      </c>
      <c r="N66" s="6" t="str">
        <f>VLOOKUP(A66,'[1]BASE DTPA'!A:CT,18,0)</f>
        <v>1 PERSONA NATURAL</v>
      </c>
      <c r="O66" s="6" t="str">
        <f>VLOOKUP(A66,'[1]BASE DTPA'!A:CU,19,0)</f>
        <v>3 CÉDULA DE CIUDADANÍA</v>
      </c>
      <c r="P66" s="7">
        <f>VLOOKUP(A66,'[1]BASE DTPA'!A:CV,20,0)</f>
        <v>1074713574</v>
      </c>
      <c r="Q66" s="7">
        <f>VLOOKUP(A66,'[1]BASE DTPA'!A:CW,22,0)</f>
        <v>0</v>
      </c>
      <c r="R66" s="6" t="str">
        <f>VLOOKUP(A66,'[1]BASE DTPA'!A:CX,38,0)</f>
        <v>PNN LOS KATIOS</v>
      </c>
      <c r="S66" s="6">
        <f>VLOOKUP(A66,'[1]BASE DTPA'!A:CY,43,0)</f>
        <v>278</v>
      </c>
      <c r="T66" s="8">
        <f>VLOOKUP(A66,'[1]BASE DTPA'!A:CZ,53,0)</f>
        <v>46035</v>
      </c>
      <c r="U66" s="9">
        <f>VLOOKUP(A66,'[1]BASE DTPA'!A:DA,54,0)</f>
        <v>46307</v>
      </c>
      <c r="V66" s="10">
        <f>VLOOKUP(A66,'[1]BASE DTPA'!A:DB,79,0)</f>
        <v>0</v>
      </c>
      <c r="W66" s="6" t="str">
        <f>VLOOKUP(A66,'[1]BASE DTPA'!A:DC,68,0)</f>
        <v>VIGENTE</v>
      </c>
      <c r="X66" s="23" t="str">
        <f>VLOOKUP(A66,'[1]BASE DTPA'!A:DD,70,0)</f>
        <v xml:space="preserve">https://community.secop.gov.co/Public/Tendering/ContractDetailView/Index?UniqueIdentifier=CO1.PCCNTR.8850539 </v>
      </c>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row>
    <row r="67" spans="1:92" ht="15.75" customHeight="1" x14ac:dyDescent="0.3">
      <c r="A67" s="2" t="s">
        <v>89</v>
      </c>
      <c r="B67" s="3" t="str">
        <f>VLOOKUP(A67,'[1]BASE DTPA'!A:CN,2,0)</f>
        <v>2 NACION</v>
      </c>
      <c r="C67" s="3" t="str">
        <f>VLOOKUP(A67,'[1]BASE DTPA'!A:CN,3,0)</f>
        <v>CPS-DTPA-066-2026</v>
      </c>
      <c r="D67" s="3" t="str">
        <f>VLOOKUP(A67,'[1]BASE DTPA'!A:CN,4,0)</f>
        <v>JAUIN CORTES IBARDO</v>
      </c>
      <c r="E67" s="4">
        <f>VLOOKUP(A67,'[1]BASE DTPA'!A:CN,5,0)</f>
        <v>46035</v>
      </c>
      <c r="F67" s="5" t="str">
        <f>VLOOKUP(A67,'[1]BASE DTPA'!A:CN,6,0)</f>
        <v>DP08-3202060-18_1-018 Prestar servicios de apoyo a la gestión con plena autonomía técnica y administrativa en el PNN Sanquianga para desarrollar actividades técnicas de implementación de los procesos de restauración ecológica en el área protegida, en el marco de la conservación de la diversidad biológica de las áreas protegidas del SINAP nacional</v>
      </c>
      <c r="G67" s="3" t="str">
        <f>VLOOKUP(A67,'[1]BASE DTPA'!A:CN,7,0)</f>
        <v>APOYO A LA GESTIÓN</v>
      </c>
      <c r="H67" s="3" t="str">
        <f>VLOOKUP(A67,'[1]BASE DTPA'!A:CN,8,0)</f>
        <v>2 CONTRATACIÓN DIRECTA</v>
      </c>
      <c r="I67" s="3" t="str">
        <f>VLOOKUP(A67,'[1]BASE DTPA'!A:CO,9,0)</f>
        <v>14 PRESTACIÓN DE SERVICIOS</v>
      </c>
      <c r="J67" s="6" t="str">
        <f>VLOOKUP(A67,'[1]BASE DTPA'!A:CP,10,0)</f>
        <v>N/A</v>
      </c>
      <c r="K67" s="6">
        <f>VLOOKUP(A67,'[1]BASE DTPA'!A:CQ,11,0)</f>
        <v>80111600</v>
      </c>
      <c r="L67" s="7">
        <f>VLOOKUP(A67,'[1]BASE DTPA'!A:CR,15,0)</f>
        <v>2761000</v>
      </c>
      <c r="M67" s="7">
        <f>VLOOKUP(A67,'[1]BASE DTPA'!A:CS,16,0)</f>
        <v>30923200</v>
      </c>
      <c r="N67" s="6" t="str">
        <f>VLOOKUP(A67,'[1]BASE DTPA'!A:CT,18,0)</f>
        <v>1 PERSONA NATURAL</v>
      </c>
      <c r="O67" s="6" t="str">
        <f>VLOOKUP(A67,'[1]BASE DTPA'!A:CU,19,0)</f>
        <v>3 CÉDULA DE CIUDADANÍA</v>
      </c>
      <c r="P67" s="7">
        <f>VLOOKUP(A67,'[1]BASE DTPA'!A:CV,20,0)</f>
        <v>1149189457</v>
      </c>
      <c r="Q67" s="7">
        <f>VLOOKUP(A67,'[1]BASE DTPA'!A:CW,22,0)</f>
        <v>0</v>
      </c>
      <c r="R67" s="6" t="str">
        <f>VLOOKUP(A67,'[1]BASE DTPA'!A:CX,38,0)</f>
        <v>PNN SANQUIANGA</v>
      </c>
      <c r="S67" s="6">
        <f>VLOOKUP(A67,'[1]BASE DTPA'!A:CY,43,0)</f>
        <v>336</v>
      </c>
      <c r="T67" s="8">
        <f>VLOOKUP(A67,'[1]BASE DTPA'!A:CZ,53,0)</f>
        <v>46035</v>
      </c>
      <c r="U67" s="9">
        <f>VLOOKUP(A67,'[1]BASE DTPA'!A:DA,54,0)</f>
        <v>46373</v>
      </c>
      <c r="V67" s="10">
        <f>VLOOKUP(A67,'[1]BASE DTPA'!A:DB,79,0)</f>
        <v>0</v>
      </c>
      <c r="W67" s="6" t="str">
        <f>VLOOKUP(A67,'[1]BASE DTPA'!A:DC,68,0)</f>
        <v>VIGENTE</v>
      </c>
      <c r="X67" s="23" t="str">
        <f>VLOOKUP(A67,'[1]BASE DTPA'!A:DD,70,0)</f>
        <v xml:space="preserve">https://community.secop.gov.co/Public/Tendering/ContractDetailView/Index?UniqueIdentifier=CO1.PCCNTR.8849366 </v>
      </c>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row>
    <row r="68" spans="1:92" ht="15.75" customHeight="1" x14ac:dyDescent="0.3">
      <c r="A68" s="2" t="s">
        <v>90</v>
      </c>
      <c r="B68" s="3" t="str">
        <f>VLOOKUP(A68,'[1]BASE DTPA'!A:CN,2,0)</f>
        <v>2 NACION</v>
      </c>
      <c r="C68" s="3" t="str">
        <f>VLOOKUP(A68,'[1]BASE DTPA'!A:CN,3,0)</f>
        <v>CPS-DTPA-067-2026</v>
      </c>
      <c r="D68" s="3" t="str">
        <f>VLOOKUP(A68,'[1]BASE DTPA'!A:CN,4,0)</f>
        <v>GLORIA ESTELA MOYA MARTINEZ</v>
      </c>
      <c r="E68" s="4">
        <f>VLOOKUP(A68,'[1]BASE DTPA'!A:CN,5,0)</f>
        <v>46035</v>
      </c>
      <c r="F68" s="5" t="str">
        <f>VLOOKUP(A68,'[1]BASE DTPA'!A:CN,6,0)</f>
        <v>DP06-3202008-9-014 - Prestar servicios de apoyo a la gestion con plena autonomia tecnica y administrativa en el PNN Los Katios para el desarrollo de las acciones operativas en la implementacion de la linea de monitoreo e investigacion en el marco de la conservacion de la diversidad biologica de las areas protegidas del SINAP nacional</v>
      </c>
      <c r="G68" s="3" t="str">
        <f>VLOOKUP(A68,'[1]BASE DTPA'!A:CN,7,0)</f>
        <v>APOYO A LA GESTIÓN</v>
      </c>
      <c r="H68" s="3" t="str">
        <f>VLOOKUP(A68,'[1]BASE DTPA'!A:CN,8,0)</f>
        <v>2 CONTRATACIÓN DIRECTA</v>
      </c>
      <c r="I68" s="3" t="str">
        <f>VLOOKUP(A68,'[1]BASE DTPA'!A:CO,9,0)</f>
        <v>14 PRESTACIÓN DE SERVICIOS</v>
      </c>
      <c r="J68" s="6" t="str">
        <f>VLOOKUP(A68,'[1]BASE DTPA'!A:CP,10,0)</f>
        <v>N/A</v>
      </c>
      <c r="K68" s="6">
        <f>VLOOKUP(A68,'[1]BASE DTPA'!A:CQ,11,0)</f>
        <v>80111600</v>
      </c>
      <c r="L68" s="7">
        <f>VLOOKUP(A68,'[1]BASE DTPA'!A:CR,15,0)</f>
        <v>2293000</v>
      </c>
      <c r="M68" s="7">
        <f>VLOOKUP(A68,'[1]BASE DTPA'!A:CS,16,0)</f>
        <v>20637000</v>
      </c>
      <c r="N68" s="6" t="str">
        <f>VLOOKUP(A68,'[1]BASE DTPA'!A:CT,18,0)</f>
        <v>1 PERSONA NATURAL</v>
      </c>
      <c r="O68" s="6" t="str">
        <f>VLOOKUP(A68,'[1]BASE DTPA'!A:CU,19,0)</f>
        <v>3 CÉDULA DE CIUDADANÍA</v>
      </c>
      <c r="P68" s="7">
        <f>VLOOKUP(A68,'[1]BASE DTPA'!A:CV,20,0)</f>
        <v>29379327</v>
      </c>
      <c r="Q68" s="7">
        <f>VLOOKUP(A68,'[1]BASE DTPA'!A:CW,22,0)</f>
        <v>0</v>
      </c>
      <c r="R68" s="6" t="str">
        <f>VLOOKUP(A68,'[1]BASE DTPA'!A:CX,38,0)</f>
        <v>PNN LOS KATIOS</v>
      </c>
      <c r="S68" s="6">
        <f>VLOOKUP(A68,'[1]BASE DTPA'!A:CY,43,0)</f>
        <v>272</v>
      </c>
      <c r="T68" s="8">
        <f>VLOOKUP(A68,'[1]BASE DTPA'!A:CZ,53,0)</f>
        <v>46035</v>
      </c>
      <c r="U68" s="9">
        <f>VLOOKUP(A68,'[1]BASE DTPA'!A:DA,54,0)</f>
        <v>46307</v>
      </c>
      <c r="V68" s="10">
        <f>VLOOKUP(A68,'[1]BASE DTPA'!A:DB,79,0)</f>
        <v>0</v>
      </c>
      <c r="W68" s="6" t="str">
        <f>VLOOKUP(A68,'[1]BASE DTPA'!A:DC,68,0)</f>
        <v>VIGENTE</v>
      </c>
      <c r="X68" s="23" t="str">
        <f>VLOOKUP(A68,'[1]BASE DTPA'!A:DD,70,0)</f>
        <v>https://community.secop.gov.co/Public/Tendering/ContractDetailView/Index?UniqueIdentifier=CO1.PCCNTR.8850479</v>
      </c>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row>
    <row r="69" spans="1:92" ht="15.75" customHeight="1" x14ac:dyDescent="0.3">
      <c r="A69" s="2" t="s">
        <v>91</v>
      </c>
      <c r="B69" s="3" t="str">
        <f>VLOOKUP(A69,'[1]BASE DTPA'!A:CN,2,0)</f>
        <v>2 NACION</v>
      </c>
      <c r="C69" s="3" t="str">
        <f>VLOOKUP(A69,'[1]BASE DTPA'!A:CN,3,0)</f>
        <v>CPS-DTPA-068-2026</v>
      </c>
      <c r="D69" s="3" t="str">
        <f>VLOOKUP(A69,'[1]BASE DTPA'!A:CN,4,0)</f>
        <v xml:space="preserve">ALEXANDER PINO ANGULO </v>
      </c>
      <c r="E69" s="4">
        <f>VLOOKUP(A69,'[1]BASE DTPA'!A:CN,5,0)</f>
        <v>46035</v>
      </c>
      <c r="F69" s="5" t="str">
        <f>VLOOKUP(A69,'[1]BASE DTPA'!A:CN,6,0)</f>
        <v>DP06-3202032-1-002 - Prestar servicios de apoyo a la gestión con plena autonomía técnica y administrativa en el PNN Los Katíos para el desarrollo de las acciones operativas en la implementación de la estrategia de prevención, vigilancia y control en el área protegida, en el marco de la conservación de la diversidad biológica de las áreas protegidas del SINAP nacional</v>
      </c>
      <c r="G69" s="3" t="str">
        <f>VLOOKUP(A69,'[1]BASE DTPA'!A:CN,7,0)</f>
        <v>APOYO A LA GESTIÓN</v>
      </c>
      <c r="H69" s="3" t="str">
        <f>VLOOKUP(A69,'[1]BASE DTPA'!A:CN,8,0)</f>
        <v>2 CONTRATACIÓN DIRECTA</v>
      </c>
      <c r="I69" s="3" t="str">
        <f>VLOOKUP(A69,'[1]BASE DTPA'!A:CO,9,0)</f>
        <v>14 PRESTACIÓN DE SERVICIOS</v>
      </c>
      <c r="J69" s="6" t="str">
        <f>VLOOKUP(A69,'[1]BASE DTPA'!A:CP,10,0)</f>
        <v>N/A</v>
      </c>
      <c r="K69" s="6">
        <f>VLOOKUP(A69,'[1]BASE DTPA'!A:CQ,11,0)</f>
        <v>80111600</v>
      </c>
      <c r="L69" s="7">
        <f>VLOOKUP(A69,'[1]BASE DTPA'!A:CR,15,0)</f>
        <v>2293000</v>
      </c>
      <c r="M69" s="7">
        <f>VLOOKUP(A69,'[1]BASE DTPA'!A:CS,16,0)</f>
        <v>20331267</v>
      </c>
      <c r="N69" s="6" t="str">
        <f>VLOOKUP(A69,'[1]BASE DTPA'!A:CT,18,0)</f>
        <v>1 PERSONA NATURAL</v>
      </c>
      <c r="O69" s="6" t="str">
        <f>VLOOKUP(A69,'[1]BASE DTPA'!A:CU,19,0)</f>
        <v>3 CÉDULA DE CIUDADANÍA</v>
      </c>
      <c r="P69" s="7">
        <f>VLOOKUP(A69,'[1]BASE DTPA'!A:CV,20,0)</f>
        <v>1045525767</v>
      </c>
      <c r="Q69" s="7">
        <f>VLOOKUP(A69,'[1]BASE DTPA'!A:CW,22,0)</f>
        <v>0</v>
      </c>
      <c r="R69" s="6" t="str">
        <f>VLOOKUP(A69,'[1]BASE DTPA'!A:CX,38,0)</f>
        <v>PNN LOS KATIOS</v>
      </c>
      <c r="S69" s="6">
        <f>VLOOKUP(A69,'[1]BASE DTPA'!A:CY,43,0)</f>
        <v>268</v>
      </c>
      <c r="T69" s="8">
        <f>VLOOKUP(A69,'[1]BASE DTPA'!A:CZ,53,0)</f>
        <v>46035</v>
      </c>
      <c r="U69" s="9">
        <f>VLOOKUP(A69,'[1]BASE DTPA'!A:DA,54,0)</f>
        <v>46303</v>
      </c>
      <c r="V69" s="10">
        <f>VLOOKUP(A69,'[1]BASE DTPA'!A:DB,79,0)</f>
        <v>0</v>
      </c>
      <c r="W69" s="6" t="str">
        <f>VLOOKUP(A69,'[1]BASE DTPA'!A:DC,68,0)</f>
        <v>VIGENTE</v>
      </c>
      <c r="X69" s="23" t="str">
        <f>VLOOKUP(A69,'[1]BASE DTPA'!A:DD,70,0)</f>
        <v xml:space="preserve">https://community.secop.gov.co/Public/Tendering/ContractDetailView/Index?UniqueIdentifier=CO1.PCCNTR.8851374 </v>
      </c>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row>
    <row r="70" spans="1:92" ht="15.75" customHeight="1" x14ac:dyDescent="0.3">
      <c r="A70" s="2" t="s">
        <v>92</v>
      </c>
      <c r="B70" s="3" t="str">
        <f>VLOOKUP(A70,'[1]BASE DTPA'!A:CN,2,0)</f>
        <v>2 NACION</v>
      </c>
      <c r="C70" s="3" t="str">
        <f>VLOOKUP(A70,'[1]BASE DTPA'!A:CN,3,0)</f>
        <v>CPS-DTPA-069-2026</v>
      </c>
      <c r="D70" s="3" t="str">
        <f>VLOOKUP(A70,'[1]BASE DTPA'!A:CN,4,0)</f>
        <v>ARNOVIO CHOCHO WACORIZO</v>
      </c>
      <c r="E70" s="4">
        <f>VLOOKUP(A70,'[1]BASE DTPA'!A:CN,5,0)</f>
        <v>46035</v>
      </c>
      <c r="F70" s="5" t="str">
        <f>VLOOKUP(A70,'[1]BASE DTPA'!A:CN,6,0)</f>
        <v>DP06-3202032-1-003 - Prestar servicios de apoyo a la gestion con plena autonomia tecnica y administrativa en el PNN Los Katios, para el desarrollo de las acciones operativas en la implementacion de la estrategia de prevencion, vigilancia y control en el area protegida, en el marco de la conservacion de la diversidad biologica de las areas protegidas del SINAP nacional</v>
      </c>
      <c r="G70" s="3" t="str">
        <f>VLOOKUP(A70,'[1]BASE DTPA'!A:CN,7,0)</f>
        <v>APOYO A LA GESTIÓN</v>
      </c>
      <c r="H70" s="3" t="str">
        <f>VLOOKUP(A70,'[1]BASE DTPA'!A:CN,8,0)</f>
        <v>2 CONTRATACIÓN DIRECTA</v>
      </c>
      <c r="I70" s="3" t="str">
        <f>VLOOKUP(A70,'[1]BASE DTPA'!A:CO,9,0)</f>
        <v>14 PRESTACIÓN DE SERVICIOS</v>
      </c>
      <c r="J70" s="6" t="str">
        <f>VLOOKUP(A70,'[1]BASE DTPA'!A:CP,10,0)</f>
        <v>N/A</v>
      </c>
      <c r="K70" s="6">
        <f>VLOOKUP(A70,'[1]BASE DTPA'!A:CQ,11,0)</f>
        <v>80111600</v>
      </c>
      <c r="L70" s="7">
        <f>VLOOKUP(A70,'[1]BASE DTPA'!A:CR,15,0)</f>
        <v>2293000</v>
      </c>
      <c r="M70" s="7">
        <f>VLOOKUP(A70,'[1]BASE DTPA'!A:CS,16,0)</f>
        <v>20331267</v>
      </c>
      <c r="N70" s="6" t="str">
        <f>VLOOKUP(A70,'[1]BASE DTPA'!A:CT,18,0)</f>
        <v>1 PERSONA NATURAL</v>
      </c>
      <c r="O70" s="6" t="str">
        <f>VLOOKUP(A70,'[1]BASE DTPA'!A:CU,19,0)</f>
        <v>3 CÉDULA DE CIUDADANÍA</v>
      </c>
      <c r="P70" s="7">
        <f>VLOOKUP(A70,'[1]BASE DTPA'!A:CV,20,0)</f>
        <v>11865281</v>
      </c>
      <c r="Q70" s="7">
        <f>VLOOKUP(A70,'[1]BASE DTPA'!A:CW,22,0)</f>
        <v>0</v>
      </c>
      <c r="R70" s="6" t="str">
        <f>VLOOKUP(A70,'[1]BASE DTPA'!A:CX,38,0)</f>
        <v>PNN LOS KATIOS</v>
      </c>
      <c r="S70" s="6">
        <f>VLOOKUP(A70,'[1]BASE DTPA'!A:CY,43,0)</f>
        <v>268</v>
      </c>
      <c r="T70" s="8">
        <f>VLOOKUP(A70,'[1]BASE DTPA'!A:CZ,53,0)</f>
        <v>46035</v>
      </c>
      <c r="U70" s="9">
        <f>VLOOKUP(A70,'[1]BASE DTPA'!A:DA,54,0)</f>
        <v>46303</v>
      </c>
      <c r="V70" s="10">
        <f>VLOOKUP(A70,'[1]BASE DTPA'!A:DB,79,0)</f>
        <v>0</v>
      </c>
      <c r="W70" s="6" t="str">
        <f>VLOOKUP(A70,'[1]BASE DTPA'!A:DC,68,0)</f>
        <v>VIGENTE</v>
      </c>
      <c r="X70" s="23" t="str">
        <f>VLOOKUP(A70,'[1]BASE DTPA'!A:DD,70,0)</f>
        <v xml:space="preserve">https://community.secop.gov.co/Public/Tendering/ContractDetailView/Index?UniqueIdentifier=CO1.PCCNTR.8858882 </v>
      </c>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row>
    <row r="71" spans="1:92" ht="15.75" customHeight="1" x14ac:dyDescent="0.3">
      <c r="A71" s="13" t="s">
        <v>93</v>
      </c>
      <c r="B71" s="3" t="str">
        <f>VLOOKUP(A71,'[1]BASE DTPA'!A:CN,2,0)</f>
        <v>2 NACION</v>
      </c>
      <c r="C71" s="3" t="str">
        <f>VLOOKUP(A71,'[1]BASE DTPA'!A:CN,3,0)</f>
        <v>CPS-DTPA-070-2026</v>
      </c>
      <c r="D71" s="3" t="str">
        <f>VLOOKUP(A71,'[1]BASE DTPA'!A:CN,4,0)</f>
        <v xml:space="preserve">CLAISON MENA PEREZ </v>
      </c>
      <c r="E71" s="4">
        <f>VLOOKUP(A71,'[1]BASE DTPA'!A:CN,5,0)</f>
        <v>46035</v>
      </c>
      <c r="F71" s="5" t="str">
        <f>VLOOKUP(A71,'[1]BASE DTPA'!A:CN,6,0)</f>
        <v>DP06-3202032-1-001 - Prestar servicios de apoyo a la gestion con plena autonomia tecnica y administrativa en el PNN Los Katios para la operacion de embarcaciones menores con motores fuera de borda para la implementacion de la estrategia de prevencion, vigilancia y control en el area protegida, en el marco de la conservacion de la diversidad biologica de las areas protegidas del SINAP nacional.</v>
      </c>
      <c r="G71" s="3" t="str">
        <f>VLOOKUP(A71,'[1]BASE DTPA'!A:CN,7,0)</f>
        <v>APOYO A LA GESTIÓN</v>
      </c>
      <c r="H71" s="3" t="str">
        <f>VLOOKUP(A71,'[1]BASE DTPA'!A:CN,8,0)</f>
        <v>2 CONTRATACIÓN DIRECTA</v>
      </c>
      <c r="I71" s="3" t="str">
        <f>VLOOKUP(A71,'[1]BASE DTPA'!A:CO,9,0)</f>
        <v>14 PRESTACIÓN DE SERVICIOS</v>
      </c>
      <c r="J71" s="6" t="str">
        <f>VLOOKUP(A71,'[1]BASE DTPA'!A:CP,10,0)</f>
        <v>N/A</v>
      </c>
      <c r="K71" s="6">
        <f>VLOOKUP(A71,'[1]BASE DTPA'!A:CQ,11,0)</f>
        <v>80111600</v>
      </c>
      <c r="L71" s="7">
        <f>VLOOKUP(A71,'[1]BASE DTPA'!A:CR,15,0)</f>
        <v>2293000</v>
      </c>
      <c r="M71" s="7">
        <f>VLOOKUP(A71,'[1]BASE DTPA'!A:CS,16,0)</f>
        <v>20331267</v>
      </c>
      <c r="N71" s="6" t="str">
        <f>VLOOKUP(A71,'[1]BASE DTPA'!A:CT,18,0)</f>
        <v>1 PERSONA NATURAL</v>
      </c>
      <c r="O71" s="6" t="str">
        <f>VLOOKUP(A71,'[1]BASE DTPA'!A:CU,19,0)</f>
        <v>3 CÉDULA DE CIUDADANÍA</v>
      </c>
      <c r="P71" s="7">
        <f>VLOOKUP(A71,'[1]BASE DTPA'!A:CV,20,0)</f>
        <v>1045491823</v>
      </c>
      <c r="Q71" s="7">
        <f>VLOOKUP(A71,'[1]BASE DTPA'!A:CW,22,0)</f>
        <v>0</v>
      </c>
      <c r="R71" s="6" t="str">
        <f>VLOOKUP(A71,'[1]BASE DTPA'!A:CX,38,0)</f>
        <v>PNN LOS KATIOS</v>
      </c>
      <c r="S71" s="6">
        <f>VLOOKUP(A71,'[1]BASE DTPA'!A:CY,43,0)</f>
        <v>268</v>
      </c>
      <c r="T71" s="8">
        <f>VLOOKUP(A71,'[1]BASE DTPA'!A:CZ,53,0)</f>
        <v>46036</v>
      </c>
      <c r="U71" s="9">
        <f>VLOOKUP(A71,'[1]BASE DTPA'!A:DA,54,0)</f>
        <v>46304</v>
      </c>
      <c r="V71" s="10">
        <f>VLOOKUP(A71,'[1]BASE DTPA'!A:DB,79,0)</f>
        <v>0</v>
      </c>
      <c r="W71" s="6" t="str">
        <f>VLOOKUP(A71,'[1]BASE DTPA'!A:DC,68,0)</f>
        <v>VIGENTE</v>
      </c>
      <c r="X71" s="23" t="str">
        <f>VLOOKUP(A71,'[1]BASE DTPA'!A:DD,70,0)</f>
        <v xml:space="preserve">https://community.secop.gov.co/Public/Tendering/ContractDetailView/Index?UniqueIdentifier=CO1.PCCNTR.8871158 </v>
      </c>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row>
    <row r="72" spans="1:92" ht="15.75" customHeight="1" x14ac:dyDescent="0.3">
      <c r="A72" s="13" t="s">
        <v>94</v>
      </c>
      <c r="B72" s="3" t="str">
        <f>VLOOKUP(A72,'[1]BASE DTPA'!A:CN,2,0)</f>
        <v>2 NACION</v>
      </c>
      <c r="C72" s="3" t="str">
        <f>VLOOKUP(A72,'[1]BASE DTPA'!A:CN,3,0)</f>
        <v>CPS-DTPA-071-2026</v>
      </c>
      <c r="D72" s="3" t="str">
        <f>VLOOKUP(A72,'[1]BASE DTPA'!A:CN,4,0)</f>
        <v xml:space="preserve">DECIO MOSQUERA VALOYES </v>
      </c>
      <c r="E72" s="4">
        <f>VLOOKUP(A72,'[1]BASE DTPA'!A:CN,5,0)</f>
        <v>46035</v>
      </c>
      <c r="F72" s="5" t="str">
        <f>VLOOKUP(A72,'[1]BASE DTPA'!A:CN,6,0)</f>
        <v>DP06-3202032-1-005 - Prestar servicios de apoyo a la gestion con plena autonomia tecnica y administrativa en el PNN Los Katios, para el desarrollo de las acciones operativas en la implementacion de la estrategia de prevencion, vigilancia y control en el area protegida, en el marco de la conservacion de la diversidad biologica de las areas protegidas del SINAP nacional</v>
      </c>
      <c r="G72" s="3" t="str">
        <f>VLOOKUP(A72,'[1]BASE DTPA'!A:CN,7,0)</f>
        <v>APOYO A LA GESTIÓN</v>
      </c>
      <c r="H72" s="3" t="str">
        <f>VLOOKUP(A72,'[1]BASE DTPA'!A:CN,8,0)</f>
        <v>2 CONTRATACIÓN DIRECTA</v>
      </c>
      <c r="I72" s="3" t="str">
        <f>VLOOKUP(A72,'[1]BASE DTPA'!A:CO,9,0)</f>
        <v>14 PRESTACIÓN DE SERVICIOS</v>
      </c>
      <c r="J72" s="6" t="str">
        <f>VLOOKUP(A72,'[1]BASE DTPA'!A:CP,10,0)</f>
        <v>N/A</v>
      </c>
      <c r="K72" s="6">
        <f>VLOOKUP(A72,'[1]BASE DTPA'!A:CQ,11,0)</f>
        <v>80111600</v>
      </c>
      <c r="L72" s="7">
        <f>VLOOKUP(A72,'[1]BASE DTPA'!A:CR,15,0)</f>
        <v>2293000</v>
      </c>
      <c r="M72" s="7">
        <f>VLOOKUP(A72,'[1]BASE DTPA'!A:CS,16,0)</f>
        <v>20331267</v>
      </c>
      <c r="N72" s="6" t="str">
        <f>VLOOKUP(A72,'[1]BASE DTPA'!A:CT,18,0)</f>
        <v>1 PERSONA NATURAL</v>
      </c>
      <c r="O72" s="6" t="str">
        <f>VLOOKUP(A72,'[1]BASE DTPA'!A:CU,19,0)</f>
        <v>3 CÉDULA DE CIUDADANÍA</v>
      </c>
      <c r="P72" s="7">
        <f>VLOOKUP(A72,'[1]BASE DTPA'!A:CV,20,0)</f>
        <v>1045493928</v>
      </c>
      <c r="Q72" s="7">
        <f>VLOOKUP(A72,'[1]BASE DTPA'!A:CW,22,0)</f>
        <v>0</v>
      </c>
      <c r="R72" s="6" t="str">
        <f>VLOOKUP(A72,'[1]BASE DTPA'!A:CX,38,0)</f>
        <v>PNN LOS KATIOS</v>
      </c>
      <c r="S72" s="6">
        <f>VLOOKUP(A72,'[1]BASE DTPA'!A:CY,43,0)</f>
        <v>267</v>
      </c>
      <c r="T72" s="8">
        <f>VLOOKUP(A72,'[1]BASE DTPA'!A:CZ,53,0)</f>
        <v>46036</v>
      </c>
      <c r="U72" s="9">
        <f>VLOOKUP(A72,'[1]BASE DTPA'!A:DA,54,0)</f>
        <v>46304</v>
      </c>
      <c r="V72" s="10">
        <f>VLOOKUP(A72,'[1]BASE DTPA'!A:DB,79,0)</f>
        <v>0</v>
      </c>
      <c r="W72" s="6" t="str">
        <f>VLOOKUP(A72,'[1]BASE DTPA'!A:DC,68,0)</f>
        <v>VIGENTE</v>
      </c>
      <c r="X72" s="23" t="str">
        <f>VLOOKUP(A72,'[1]BASE DTPA'!A:DD,70,0)</f>
        <v xml:space="preserve">https://community.secop.gov.co/Public/Tendering/ContractDetailView/Index?UniqueIdentifier=CO1.PCCNTR.8868102 </v>
      </c>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row>
    <row r="73" spans="1:92" ht="15.75" customHeight="1" x14ac:dyDescent="0.3">
      <c r="A73" s="13" t="s">
        <v>95</v>
      </c>
      <c r="B73" s="3" t="str">
        <f>VLOOKUP(A73,'[1]BASE DTPA'!A:CN,2,0)</f>
        <v>2 NACION</v>
      </c>
      <c r="C73" s="3" t="str">
        <f>VLOOKUP(A73,'[1]BASE DTPA'!A:CN,3,0)</f>
        <v>CPS-DTPA-072-2026</v>
      </c>
      <c r="D73" s="3" t="str">
        <f>VLOOKUP(A73,'[1]BASE DTPA'!A:CN,4,0)</f>
        <v xml:space="preserve">FERNEY GUTIERREZ RAMIREZ </v>
      </c>
      <c r="E73" s="4">
        <f>VLOOKUP(A73,'[1]BASE DTPA'!A:CN,5,0)</f>
        <v>46035</v>
      </c>
      <c r="F73" s="5" t="str">
        <f>VLOOKUP(A73,'[1]BASE DTPA'!A:CN,6,0)</f>
        <v>DP06-3202032-1-004 - Prestar servicios de apoyo a la gestion con plena autonomia tecnica y administrativa en el PNN Los Katios para el desarrollo de las acciones operativas en la implementacion de la estrategia de prevencion, vigilancia y control en el area protegida, en el marco de la conservación de la diversidad biologica de las areas protegidas del SINAP nacional</v>
      </c>
      <c r="G73" s="3" t="str">
        <f>VLOOKUP(A73,'[1]BASE DTPA'!A:CN,7,0)</f>
        <v>APOYO A LA GESTIÓN</v>
      </c>
      <c r="H73" s="3" t="str">
        <f>VLOOKUP(A73,'[1]BASE DTPA'!A:CN,8,0)</f>
        <v>2 CONTRATACIÓN DIRECTA</v>
      </c>
      <c r="I73" s="3" t="str">
        <f>VLOOKUP(A73,'[1]BASE DTPA'!A:CO,9,0)</f>
        <v>14 PRESTACIÓN DE SERVICIOS</v>
      </c>
      <c r="J73" s="6" t="str">
        <f>VLOOKUP(A73,'[1]BASE DTPA'!A:CP,10,0)</f>
        <v>N/A</v>
      </c>
      <c r="K73" s="6">
        <f>VLOOKUP(A73,'[1]BASE DTPA'!A:CQ,11,0)</f>
        <v>80111600</v>
      </c>
      <c r="L73" s="7">
        <f>VLOOKUP(A73,'[1]BASE DTPA'!A:CR,15,0)</f>
        <v>2293000</v>
      </c>
      <c r="M73" s="7">
        <f>VLOOKUP(A73,'[1]BASE DTPA'!A:CS,16,0)</f>
        <v>20331267</v>
      </c>
      <c r="N73" s="6" t="str">
        <f>VLOOKUP(A73,'[1]BASE DTPA'!A:CT,18,0)</f>
        <v>1 PERSONA NATURAL</v>
      </c>
      <c r="O73" s="6" t="str">
        <f>VLOOKUP(A73,'[1]BASE DTPA'!A:CU,19,0)</f>
        <v>3 CÉDULA DE CIUDADANÍA</v>
      </c>
      <c r="P73" s="7">
        <f>VLOOKUP(A73,'[1]BASE DTPA'!A:CV,20,0)</f>
        <v>1074713508</v>
      </c>
      <c r="Q73" s="7">
        <f>VLOOKUP(A73,'[1]BASE DTPA'!A:CW,22,0)</f>
        <v>0</v>
      </c>
      <c r="R73" s="6" t="str">
        <f>VLOOKUP(A73,'[1]BASE DTPA'!A:CX,38,0)</f>
        <v>PNN LOS KATIOS</v>
      </c>
      <c r="S73" s="6">
        <f>VLOOKUP(A73,'[1]BASE DTPA'!A:CY,43,0)</f>
        <v>268</v>
      </c>
      <c r="T73" s="8">
        <f>VLOOKUP(A73,'[1]BASE DTPA'!A:CZ,53,0)</f>
        <v>46036</v>
      </c>
      <c r="U73" s="9">
        <f>VLOOKUP(A73,'[1]BASE DTPA'!A:DA,54,0)</f>
        <v>46304</v>
      </c>
      <c r="V73" s="10">
        <f>VLOOKUP(A73,'[1]BASE DTPA'!A:DB,79,0)</f>
        <v>0</v>
      </c>
      <c r="W73" s="6" t="str">
        <f>VLOOKUP(A73,'[1]BASE DTPA'!A:DC,68,0)</f>
        <v>VIGENTE</v>
      </c>
      <c r="X73" s="23" t="str">
        <f>VLOOKUP(A73,'[1]BASE DTPA'!A:DD,70,0)</f>
        <v xml:space="preserve">https://community.secop.gov.co/Public/Tendering/ContractDetailView/Index?UniqueIdentifier=CO1.PCCNTR.8875704 </v>
      </c>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row>
    <row r="74" spans="1:92" ht="15.75" customHeight="1" x14ac:dyDescent="0.3">
      <c r="A74" s="13" t="s">
        <v>96</v>
      </c>
      <c r="B74" s="3" t="str">
        <f>VLOOKUP(A74,'[1]BASE DTPA'!A:CN,2,0)</f>
        <v>1 FONAM</v>
      </c>
      <c r="C74" s="3" t="str">
        <f>VLOOKUP(A74,'[1]BASE DTPA'!A:CN,3,0)</f>
        <v>CPS-DTPA-073-2026</v>
      </c>
      <c r="D74" s="3" t="str">
        <f>VLOOKUP(A74,'[1]BASE DTPA'!A:CN,4,0)</f>
        <v>HECTOR CHIRIMIA GONZALEZ</v>
      </c>
      <c r="E74" s="4">
        <f>VLOOKUP(A74,'[1]BASE DTPA'!A:CN,5,0)</f>
        <v>46035</v>
      </c>
      <c r="F74" s="5" t="str">
        <f>VLOOKUP(A74,'[1]BASE DTPA'!A:CN,6,0)</f>
        <v>DP10-3202060-19_1-011 Prestar servicio de apoyo a la gestión, con plena autonomía técnica y administrativa, en el PNN Utría y sus zonas de influencia, para el avance técnico de acciones en el proceso de restauración de zonas degradadas y/o intervenidas del área protegida en el marco de la conservación de la diversidad biológica de las áreas protegidas del SINAP a nivel nacional.</v>
      </c>
      <c r="G74" s="3" t="str">
        <f>VLOOKUP(A74,'[1]BASE DTPA'!A:CN,7,0)</f>
        <v>APOYO A LA GESTIÓN</v>
      </c>
      <c r="H74" s="3" t="str">
        <f>VLOOKUP(A74,'[1]BASE DTPA'!A:CN,8,0)</f>
        <v>2 CONTRATACIÓN DIRECTA</v>
      </c>
      <c r="I74" s="3" t="str">
        <f>VLOOKUP(A74,'[1]BASE DTPA'!A:CO,9,0)</f>
        <v>14 PRESTACIÓN DE SERVICIOS</v>
      </c>
      <c r="J74" s="6" t="str">
        <f>VLOOKUP(A74,'[1]BASE DTPA'!A:CP,10,0)</f>
        <v>N/A</v>
      </c>
      <c r="K74" s="6">
        <f>VLOOKUP(A74,'[1]BASE DTPA'!A:CQ,11,0)</f>
        <v>80111600</v>
      </c>
      <c r="L74" s="7">
        <f>VLOOKUP(A74,'[1]BASE DTPA'!A:CR,15,0)</f>
        <v>3782000</v>
      </c>
      <c r="M74" s="7">
        <f>VLOOKUP(A74,'[1]BASE DTPA'!A:CS,16,0)</f>
        <v>40467400</v>
      </c>
      <c r="N74" s="6" t="str">
        <f>VLOOKUP(A74,'[1]BASE DTPA'!A:CT,18,0)</f>
        <v>1 PERSONA NATURAL</v>
      </c>
      <c r="O74" s="6" t="str">
        <f>VLOOKUP(A74,'[1]BASE DTPA'!A:CU,19,0)</f>
        <v>3 CÉDULA DE CIUDADANÍA</v>
      </c>
      <c r="P74" s="7">
        <f>VLOOKUP(A74,'[1]BASE DTPA'!A:CV,20,0)</f>
        <v>76279963</v>
      </c>
      <c r="Q74" s="7">
        <f>VLOOKUP(A74,'[1]BASE DTPA'!A:CW,22,0)</f>
        <v>0</v>
      </c>
      <c r="R74" s="6" t="str">
        <f>VLOOKUP(A74,'[1]BASE DTPA'!A:CX,38,0)</f>
        <v>PNN UTRÍA</v>
      </c>
      <c r="S74" s="6">
        <f>VLOOKUP(A74,'[1]BASE DTPA'!A:CY,43,0)</f>
        <v>321</v>
      </c>
      <c r="T74" s="8">
        <f>VLOOKUP(A74,'[1]BASE DTPA'!A:CZ,53,0)</f>
        <v>46035</v>
      </c>
      <c r="U74" s="9">
        <f>VLOOKUP(A74,'[1]BASE DTPA'!A:DA,54,0)</f>
        <v>46359</v>
      </c>
      <c r="V74" s="10">
        <f>VLOOKUP(A74,'[1]BASE DTPA'!A:DB,79,0)</f>
        <v>0</v>
      </c>
      <c r="W74" s="6" t="str">
        <f>VLOOKUP(A74,'[1]BASE DTPA'!A:DC,68,0)</f>
        <v>VIGENTE</v>
      </c>
      <c r="X74" s="23" t="str">
        <f>VLOOKUP(A74,'[1]BASE DTPA'!A:DD,70,0)</f>
        <v xml:space="preserve">https://community.secop.gov.co/Public/Tendering/ContractDetailView/Index?UniqueIdentifier=CO1.PCCNTR.8849590 </v>
      </c>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row>
    <row r="75" spans="1:92" ht="15.75" customHeight="1" x14ac:dyDescent="0.3">
      <c r="A75" s="2" t="s">
        <v>97</v>
      </c>
      <c r="B75" s="3" t="str">
        <f>VLOOKUP(A75,'[1]BASE DTPA'!A:CN,2,0)</f>
        <v>2 NACION</v>
      </c>
      <c r="C75" s="3" t="str">
        <f>VLOOKUP(A75,'[1]BASE DTPA'!A:CN,3,0)</f>
        <v>CPS-DTPA-074-2026</v>
      </c>
      <c r="D75" s="3" t="str">
        <f>VLOOKUP(A75,'[1]BASE DTPA'!A:CN,4,0)</f>
        <v>LEYDER CHOCUE PAJA</v>
      </c>
      <c r="E75" s="4">
        <f>VLOOKUP(A75,'[1]BASE DTPA'!A:CN,5,0)</f>
        <v>46035</v>
      </c>
      <c r="F75" s="5" t="str">
        <f>VLOOKUP(A75,'[1]BASE DTPA'!A:CN,6,0)</f>
        <v>DP07-3202060-19_1-007 Prestar servicios de apoyo a la gestión, con plena autonomía técnica y administrativa, para ejecutar actividades operativas de monitoreo y mantenimiento en los procesos de restauración del PNN Munchique, en el marco de la conservación de la diversidad de las áreas protegidas del SINAP nacional.</v>
      </c>
      <c r="G75" s="3" t="str">
        <f>VLOOKUP(A75,'[1]BASE DTPA'!A:CN,7,0)</f>
        <v>APOYO A LA GESTIÓN</v>
      </c>
      <c r="H75" s="3" t="str">
        <f>VLOOKUP(A75,'[1]BASE DTPA'!A:CN,8,0)</f>
        <v>2 CONTRATACIÓN DIRECTA</v>
      </c>
      <c r="I75" s="3" t="str">
        <f>VLOOKUP(A75,'[1]BASE DTPA'!A:CO,9,0)</f>
        <v>14 PRESTACIÓN DE SERVICIOS</v>
      </c>
      <c r="J75" s="6" t="str">
        <f>VLOOKUP(A75,'[1]BASE DTPA'!A:CP,10,0)</f>
        <v>N/A</v>
      </c>
      <c r="K75" s="6">
        <f>VLOOKUP(A75,'[1]BASE DTPA'!A:CQ,11,0)</f>
        <v>80111600</v>
      </c>
      <c r="L75" s="7">
        <f>VLOOKUP(A75,'[1]BASE DTPA'!A:CR,15,0)</f>
        <v>2339000</v>
      </c>
      <c r="M75" s="7">
        <f>VLOOKUP(A75,'[1]BASE DTPA'!A:CS,16,0)</f>
        <v>20739133</v>
      </c>
      <c r="N75" s="6" t="str">
        <f>VLOOKUP(A75,'[1]BASE DTPA'!A:CT,18,0)</f>
        <v>1 PERSONA NATURAL</v>
      </c>
      <c r="O75" s="6" t="str">
        <f>VLOOKUP(A75,'[1]BASE DTPA'!A:CU,19,0)</f>
        <v>3 CÉDULA DE CIUDADANÍA</v>
      </c>
      <c r="P75" s="7">
        <f>VLOOKUP(A75,'[1]BASE DTPA'!A:CV,20,0)</f>
        <v>1002846215</v>
      </c>
      <c r="Q75" s="7">
        <f>VLOOKUP(A75,'[1]BASE DTPA'!A:CW,22,0)</f>
        <v>0</v>
      </c>
      <c r="R75" s="6" t="str">
        <f>VLOOKUP(A75,'[1]BASE DTPA'!A:CX,38,0)</f>
        <v>PNN MUNCHIQUE</v>
      </c>
      <c r="S75" s="6">
        <f>VLOOKUP(A75,'[1]BASE DTPA'!A:CY,43,0)</f>
        <v>266</v>
      </c>
      <c r="T75" s="8">
        <f>VLOOKUP(A75,'[1]BASE DTPA'!A:CZ,53,0)</f>
        <v>46035</v>
      </c>
      <c r="U75" s="9">
        <f>VLOOKUP(A75,'[1]BASE DTPA'!A:DA,54,0)</f>
        <v>46303</v>
      </c>
      <c r="V75" s="10">
        <f>VLOOKUP(A75,'[1]BASE DTPA'!A:DB,79,0)</f>
        <v>0</v>
      </c>
      <c r="W75" s="6" t="str">
        <f>VLOOKUP(A75,'[1]BASE DTPA'!A:DC,68,0)</f>
        <v>VIGENTE</v>
      </c>
      <c r="X75" s="23" t="str">
        <f>VLOOKUP(A75,'[1]BASE DTPA'!A:DD,70,0)</f>
        <v xml:space="preserve">https://community.secop.gov.co/Public/Tendering/ContractDetailView/Index?UniqueIdentifier=CO1.PCCNTR.8852879 </v>
      </c>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row>
    <row r="76" spans="1:92" ht="15.75" customHeight="1" x14ac:dyDescent="0.3">
      <c r="A76" s="2" t="s">
        <v>98</v>
      </c>
      <c r="B76" s="3" t="str">
        <f>VLOOKUP(A76,'[1]BASE DTPA'!A:CN,2,0)</f>
        <v>2 NACION</v>
      </c>
      <c r="C76" s="3" t="str">
        <f>VLOOKUP(A76,'[1]BASE DTPA'!A:CN,3,0)</f>
        <v>CPS-DTPA-075-2026</v>
      </c>
      <c r="D76" s="3" t="str">
        <f>VLOOKUP(A76,'[1]BASE DTPA'!A:CN,4,0)</f>
        <v>DIEGO FERNANDO GONZALEZ GUEVARA</v>
      </c>
      <c r="E76" s="4">
        <f>VLOOKUP(A76,'[1]BASE DTPA'!A:CN,5,0)</f>
        <v>46035</v>
      </c>
      <c r="F76" s="5" t="str">
        <f>VLOOKUP(A76,'[1]BASE DTPA'!A:CN,6,0)</f>
        <v>DP00-3202008-31-024 Prestar servicios profesionales con plena autonomía técnica y administrativa en la Dirección Territorial Pacífico en torno a la formulación, ajuste y/o actualización y seguimiento a los Planes de Emergencias y Contingencias de Desastres Naturales y Socionaturales (PECDNS), los Planes de Contingencia de Riesgo Público (PCRP ) y el desarrollo de actividades de ordenamiento territorial, en el marco de la conservación de la diversidad biológica de las áreas protegidas del SINAP N</v>
      </c>
      <c r="G76" s="3" t="str">
        <f>VLOOKUP(A76,'[1]BASE DTPA'!A:CN,7,0)</f>
        <v>PROFESIONAL</v>
      </c>
      <c r="H76" s="3" t="str">
        <f>VLOOKUP(A76,'[1]BASE DTPA'!A:CN,8,0)</f>
        <v>2 CONTRATACIÓN DIRECTA</v>
      </c>
      <c r="I76" s="3" t="str">
        <f>VLOOKUP(A76,'[1]BASE DTPA'!A:CO,9,0)</f>
        <v>14 PRESTACIÓN DE SERVICIOS</v>
      </c>
      <c r="J76" s="6" t="str">
        <f>VLOOKUP(A76,'[1]BASE DTPA'!A:CP,10,0)</f>
        <v>N/A</v>
      </c>
      <c r="K76" s="6">
        <f>VLOOKUP(A76,'[1]BASE DTPA'!A:CQ,11,0)</f>
        <v>80111600</v>
      </c>
      <c r="L76" s="7">
        <f>VLOOKUP(A76,'[1]BASE DTPA'!A:CR,15,0)</f>
        <v>7225000</v>
      </c>
      <c r="M76" s="7">
        <f>VLOOKUP(A76,'[1]BASE DTPA'!A:CS,16,0)</f>
        <v>79475000</v>
      </c>
      <c r="N76" s="6" t="str">
        <f>VLOOKUP(A76,'[1]BASE DTPA'!A:CT,18,0)</f>
        <v>1 PERSONA NATURAL</v>
      </c>
      <c r="O76" s="6" t="str">
        <f>VLOOKUP(A76,'[1]BASE DTPA'!A:CU,19,0)</f>
        <v>3 CÉDULA DE CIUDADANÍA</v>
      </c>
      <c r="P76" s="7">
        <f>VLOOKUP(A76,'[1]BASE DTPA'!A:CV,20,0)</f>
        <v>1144171574</v>
      </c>
      <c r="Q76" s="7">
        <f>VLOOKUP(A76,'[1]BASE DTPA'!A:CW,22,0)</f>
        <v>0</v>
      </c>
      <c r="R76" s="6" t="str">
        <f>VLOOKUP(A76,'[1]BASE DTPA'!A:CX,38,0)</f>
        <v>DTPA</v>
      </c>
      <c r="S76" s="6">
        <f>VLOOKUP(A76,'[1]BASE DTPA'!A:CY,43,0)</f>
        <v>330</v>
      </c>
      <c r="T76" s="8">
        <f>VLOOKUP(A76,'[1]BASE DTPA'!A:CZ,53,0)</f>
        <v>46035</v>
      </c>
      <c r="U76" s="9">
        <f>VLOOKUP(A76,'[1]BASE DTPA'!A:DA,54,0)</f>
        <v>46368</v>
      </c>
      <c r="V76" s="10">
        <f>VLOOKUP(A76,'[1]BASE DTPA'!A:DB,79,0)</f>
        <v>0</v>
      </c>
      <c r="W76" s="6" t="str">
        <f>VLOOKUP(A76,'[1]BASE DTPA'!A:DC,68,0)</f>
        <v>VIGENTE</v>
      </c>
      <c r="X76" s="23" t="str">
        <f>VLOOKUP(A76,'[1]BASE DTPA'!A:DD,70,0)</f>
        <v xml:space="preserve">https://community.secop.gov.co/Public/Tendering/ContractDetailView/Index?UniqueIdentifier=CO1.PCCNTR.8850448 </v>
      </c>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row>
    <row r="77" spans="1:92" ht="15.75" customHeight="1" x14ac:dyDescent="0.3">
      <c r="A77" s="13" t="s">
        <v>99</v>
      </c>
      <c r="B77" s="3" t="str">
        <f>VLOOKUP(A77,'[1]BASE DTPA'!A:CN,2,0)</f>
        <v>1 FONAM</v>
      </c>
      <c r="C77" s="3" t="str">
        <f>VLOOKUP(A77,'[1]BASE DTPA'!A:CN,3,0)</f>
        <v>CPS-DTPA-076-2026</v>
      </c>
      <c r="D77" s="3" t="str">
        <f>VLOOKUP(A77,'[1]BASE DTPA'!A:CN,4,0)</f>
        <v>HUGO SEBASTIAN MARTINEZ LÓPEZ</v>
      </c>
      <c r="E77" s="4">
        <f>VLOOKUP(A77,'[1]BASE DTPA'!A:CN,5,0)</f>
        <v>46035</v>
      </c>
      <c r="F77" s="5" t="str">
        <f>VLOOKUP(A77,'[1]BASE DTPA'!A:CN,6,0)</f>
        <v>DP00-3202032-1-031 Prestar servicios profesionales con plena autonomía técnica y administrativa en la Dirección Territorial Pacífico para el desarrollo y soporte del sistema de información geográfica para las diferentes estrategias de gestión, en el marco de la conservación de la diversidad biológica de las áreas protegidas del SINAP nacional</v>
      </c>
      <c r="G77" s="3" t="str">
        <f>VLOOKUP(A77,'[1]BASE DTPA'!A:CN,7,0)</f>
        <v>PROFESIONAL</v>
      </c>
      <c r="H77" s="3" t="str">
        <f>VLOOKUP(A77,'[1]BASE DTPA'!A:CN,8,0)</f>
        <v>2 CONTRATACIÓN DIRECTA</v>
      </c>
      <c r="I77" s="3" t="str">
        <f>VLOOKUP(A77,'[1]BASE DTPA'!A:CO,9,0)</f>
        <v>14 PRESTACIÓN DE SERVICIOS</v>
      </c>
      <c r="J77" s="6" t="str">
        <f>VLOOKUP(A77,'[1]BASE DTPA'!A:CP,10,0)</f>
        <v>N/A</v>
      </c>
      <c r="K77" s="6">
        <f>VLOOKUP(A77,'[1]BASE DTPA'!A:CQ,11,0)</f>
        <v>80111600</v>
      </c>
      <c r="L77" s="7">
        <f>VLOOKUP(A77,'[1]BASE DTPA'!A:CR,15,0)</f>
        <v>6540000</v>
      </c>
      <c r="M77" s="7">
        <f>VLOOKUP(A77,'[1]BASE DTPA'!A:CS,16,0)</f>
        <v>71940000</v>
      </c>
      <c r="N77" s="6" t="str">
        <f>VLOOKUP(A77,'[1]BASE DTPA'!A:CT,18,0)</f>
        <v>1 PERSONA NATURAL</v>
      </c>
      <c r="O77" s="6" t="str">
        <f>VLOOKUP(A77,'[1]BASE DTPA'!A:CU,19,0)</f>
        <v>3 CÉDULA DE CIUDADANÍA</v>
      </c>
      <c r="P77" s="7">
        <f>VLOOKUP(A77,'[1]BASE DTPA'!A:CV,20,0)</f>
        <v>1067941647</v>
      </c>
      <c r="Q77" s="7">
        <f>VLOOKUP(A77,'[1]BASE DTPA'!A:CW,22,0)</f>
        <v>0</v>
      </c>
      <c r="R77" s="6" t="str">
        <f>VLOOKUP(A77,'[1]BASE DTPA'!A:CX,38,0)</f>
        <v>DTPA</v>
      </c>
      <c r="S77" s="6">
        <f>VLOOKUP(A77,'[1]BASE DTPA'!A:CY,43,0)</f>
        <v>330</v>
      </c>
      <c r="T77" s="8">
        <f>VLOOKUP(A77,'[1]BASE DTPA'!A:CZ,53,0)</f>
        <v>46035</v>
      </c>
      <c r="U77" s="9">
        <f>VLOOKUP(A77,'[1]BASE DTPA'!A:DA,54,0)</f>
        <v>46368</v>
      </c>
      <c r="V77" s="10">
        <f>VLOOKUP(A77,'[1]BASE DTPA'!A:DB,79,0)</f>
        <v>0</v>
      </c>
      <c r="W77" s="6" t="str">
        <f>VLOOKUP(A77,'[1]BASE DTPA'!A:DC,68,0)</f>
        <v>VIGENTE</v>
      </c>
      <c r="X77" s="23" t="str">
        <f>VLOOKUP(A77,'[1]BASE DTPA'!A:DD,70,0)</f>
        <v xml:space="preserve">https://community.secop.gov.co/Public/Tendering/ContractDetailView/Index?UniqueIdentifier=CO1.PCCNTR.8852226 </v>
      </c>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row>
    <row r="78" spans="1:92" ht="15.75" customHeight="1" x14ac:dyDescent="0.3">
      <c r="A78" s="13" t="s">
        <v>100</v>
      </c>
      <c r="B78" s="3" t="str">
        <f>VLOOKUP(A78,'[1]BASE DTPA'!A:CN,2,0)</f>
        <v>1 FONAM</v>
      </c>
      <c r="C78" s="3" t="str">
        <f>VLOOKUP(A78,'[1]BASE DTPA'!A:CN,3,0)</f>
        <v>CPS-DTPA-077-2026</v>
      </c>
      <c r="D78" s="3" t="str">
        <f>VLOOKUP(A78,'[1]BASE DTPA'!A:CN,4,0)</f>
        <v>SANDRA SULEIMA CUERO VALVERDE</v>
      </c>
      <c r="E78" s="4">
        <f>VLOOKUP(A78,'[1]BASE DTPA'!A:CN,5,0)</f>
        <v>46035</v>
      </c>
      <c r="F78" s="5" t="str">
        <f>VLOOKUP(A78,'[1]BASE DTPA'!A:CN,6,0)</f>
        <v>DP01-3202008-10-012 - Prestar servicios de apoyo a la gestión con plena autonomia tecnica y administrativa para dinamizar los procesos de relacionamiento, que contribuyan a la construccion de la gobernanza y fortalezcan las diversas formas de participacion con los grupos etnicos presentes en el DNMI Cabo Manglares en el marco de la conservacion de la diversidad biologica de las áreas protegidas del SINAP.</v>
      </c>
      <c r="G78" s="3" t="str">
        <f>VLOOKUP(A78,'[1]BASE DTPA'!A:CN,7,0)</f>
        <v>APOYO A LA GESTIÓN</v>
      </c>
      <c r="H78" s="3" t="str">
        <f>VLOOKUP(A78,'[1]BASE DTPA'!A:CN,8,0)</f>
        <v>2 CONTRATACIÓN DIRECTA</v>
      </c>
      <c r="I78" s="3" t="str">
        <f>VLOOKUP(A78,'[1]BASE DTPA'!A:CO,9,0)</f>
        <v>14 PRESTACIÓN DE SERVICIOS</v>
      </c>
      <c r="J78" s="6" t="str">
        <f>VLOOKUP(A78,'[1]BASE DTPA'!A:CP,10,0)</f>
        <v>N/A</v>
      </c>
      <c r="K78" s="6">
        <f>VLOOKUP(A78,'[1]BASE DTPA'!A:CQ,11,0)</f>
        <v>80111600</v>
      </c>
      <c r="L78" s="7">
        <f>VLOOKUP(A78,'[1]BASE DTPA'!A:CR,15,0)</f>
        <v>3037000</v>
      </c>
      <c r="M78" s="7">
        <f>VLOOKUP(A78,'[1]BASE DTPA'!A:CS,16,0)</f>
        <v>27231767</v>
      </c>
      <c r="N78" s="6" t="str">
        <f>VLOOKUP(A78,'[1]BASE DTPA'!A:CT,18,0)</f>
        <v>1 PERSONA NATURAL</v>
      </c>
      <c r="O78" s="6" t="str">
        <f>VLOOKUP(A78,'[1]BASE DTPA'!A:CU,19,0)</f>
        <v>3 CÉDULA DE CIUDADANÍA</v>
      </c>
      <c r="P78" s="7">
        <f>VLOOKUP(A78,'[1]BASE DTPA'!A:CV,20,0)</f>
        <v>1087128671</v>
      </c>
      <c r="Q78" s="7">
        <f>VLOOKUP(A78,'[1]BASE DTPA'!A:CW,22,0)</f>
        <v>0</v>
      </c>
      <c r="R78" s="6" t="str">
        <f>VLOOKUP(A78,'[1]BASE DTPA'!A:CX,38,0)</f>
        <v>DNMI CABO MANGLARES</v>
      </c>
      <c r="S78" s="6">
        <f>VLOOKUP(A78,'[1]BASE DTPA'!A:CY,43,0)</f>
        <v>269</v>
      </c>
      <c r="T78" s="8">
        <f>VLOOKUP(A78,'[1]BASE DTPA'!A:CZ,53,0)</f>
        <v>46035</v>
      </c>
      <c r="U78" s="9">
        <f>VLOOKUP(A78,'[1]BASE DTPA'!A:DA,54,0)</f>
        <v>46306</v>
      </c>
      <c r="V78" s="10">
        <f>VLOOKUP(A78,'[1]BASE DTPA'!A:DB,79,0)</f>
        <v>0</v>
      </c>
      <c r="W78" s="6" t="str">
        <f>VLOOKUP(A78,'[1]BASE DTPA'!A:DC,68,0)</f>
        <v>VIGENTE</v>
      </c>
      <c r="X78" s="23" t="str">
        <f>VLOOKUP(A78,'[1]BASE DTPA'!A:DD,70,0)</f>
        <v xml:space="preserve">https://community.secop.gov.co/Public/Tendering/ContractDetailView/Index?UniqueIdentifier=CO1.PCCNTR.8853620 </v>
      </c>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row>
    <row r="79" spans="1:92" ht="15.75" customHeight="1" x14ac:dyDescent="0.3">
      <c r="A79" s="13" t="s">
        <v>101</v>
      </c>
      <c r="B79" s="3" t="str">
        <f>VLOOKUP(A79,'[1]BASE DTPA'!A:CN,2,0)</f>
        <v>1 FONAM</v>
      </c>
      <c r="C79" s="3" t="str">
        <f>VLOOKUP(A79,'[1]BASE DTPA'!A:CN,3,0)</f>
        <v>CPS-DTPA-078-2026</v>
      </c>
      <c r="D79" s="3" t="str">
        <f>VLOOKUP(A79,'[1]BASE DTPA'!A:CN,4,0)</f>
        <v>LUIS FELIPE GAITAN IDARRAGA</v>
      </c>
      <c r="E79" s="4">
        <f>VLOOKUP(A79,'[1]BASE DTPA'!A:CN,5,0)</f>
        <v>46035</v>
      </c>
      <c r="F79" s="5" t="str">
        <f>VLOOKUP(A79,'[1]BASE DTPA'!A:CN,6,0)</f>
        <v>DP00-3202032-1-021 Prestar servicios profesionales con plena autonomía técnica y administrativa en la Dirección Territorial Pacífico y sus áreas protegidas adscritas en la implementación de la estrategia de prevención vigilancia y control, en el marco de la conservación de la diversidad biológica de las áreas protegidas del SINAP nacional.</v>
      </c>
      <c r="G79" s="3" t="str">
        <f>VLOOKUP(A79,'[1]BASE DTPA'!A:CN,7,0)</f>
        <v>PROFESIONAL</v>
      </c>
      <c r="H79" s="3" t="str">
        <f>VLOOKUP(A79,'[1]BASE DTPA'!A:CN,8,0)</f>
        <v>2 CONTRATACIÓN DIRECTA</v>
      </c>
      <c r="I79" s="3" t="str">
        <f>VLOOKUP(A79,'[1]BASE DTPA'!A:CO,9,0)</f>
        <v>14 PRESTACIÓN DE SERVICIOS</v>
      </c>
      <c r="J79" s="6" t="str">
        <f>VLOOKUP(A79,'[1]BASE DTPA'!A:CP,10,0)</f>
        <v>N/A</v>
      </c>
      <c r="K79" s="6">
        <f>VLOOKUP(A79,'[1]BASE DTPA'!A:CQ,11,0)</f>
        <v>80111600</v>
      </c>
      <c r="L79" s="7">
        <f>VLOOKUP(A79,'[1]BASE DTPA'!A:CR,15,0)</f>
        <v>7225000</v>
      </c>
      <c r="M79" s="7">
        <f>VLOOKUP(A79,'[1]BASE DTPA'!A:CS,16,0)</f>
        <v>79475000</v>
      </c>
      <c r="N79" s="6" t="str">
        <f>VLOOKUP(A79,'[1]BASE DTPA'!A:CT,18,0)</f>
        <v>1 PERSONA NATURAL</v>
      </c>
      <c r="O79" s="6" t="str">
        <f>VLOOKUP(A79,'[1]BASE DTPA'!A:CU,19,0)</f>
        <v>3 CÉDULA DE CIUDADANÍA</v>
      </c>
      <c r="P79" s="7">
        <f>VLOOKUP(A79,'[1]BASE DTPA'!A:CV,20,0)</f>
        <v>1143948328</v>
      </c>
      <c r="Q79" s="7">
        <f>VLOOKUP(A79,'[1]BASE DTPA'!A:CW,22,0)</f>
        <v>0</v>
      </c>
      <c r="R79" s="6" t="str">
        <f>VLOOKUP(A79,'[1]BASE DTPA'!A:CX,38,0)</f>
        <v>DTPA</v>
      </c>
      <c r="S79" s="6">
        <f>VLOOKUP(A79,'[1]BASE DTPA'!A:CY,43,0)</f>
        <v>330</v>
      </c>
      <c r="T79" s="8">
        <f>VLOOKUP(A79,'[1]BASE DTPA'!A:CZ,53,0)</f>
        <v>46035</v>
      </c>
      <c r="U79" s="9">
        <f>VLOOKUP(A79,'[1]BASE DTPA'!A:DA,54,0)</f>
        <v>46368</v>
      </c>
      <c r="V79" s="10">
        <f>VLOOKUP(A79,'[1]BASE DTPA'!A:DB,79,0)</f>
        <v>0</v>
      </c>
      <c r="W79" s="6" t="str">
        <f>VLOOKUP(A79,'[1]BASE DTPA'!A:DC,68,0)</f>
        <v>VIGENTE</v>
      </c>
      <c r="X79" s="23" t="str">
        <f>VLOOKUP(A79,'[1]BASE DTPA'!A:DD,70,0)</f>
        <v xml:space="preserve">https://community.secop.gov.co/Public/Tendering/ContractDetailView/Index?UniqueIdentifier=CO1.PCCNTR.8852715 </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row>
    <row r="80" spans="1:92" ht="15.75" customHeight="1" x14ac:dyDescent="0.3">
      <c r="A80" s="13" t="s">
        <v>102</v>
      </c>
      <c r="B80" s="3" t="str">
        <f>VLOOKUP(A80,'[1]BASE DTPA'!A:CN,2,0)</f>
        <v>1 FONAM</v>
      </c>
      <c r="C80" s="3" t="str">
        <f>VLOOKUP(A80,'[1]BASE DTPA'!A:CN,3,0)</f>
        <v>CPS-DTPA-079-2026</v>
      </c>
      <c r="D80" s="3" t="str">
        <f>VLOOKUP(A80,'[1]BASE DTPA'!A:CN,4,0)</f>
        <v>YEIMY FABIOLA RINCON TORRES</v>
      </c>
      <c r="E80" s="4">
        <f>VLOOKUP(A80,'[1]BASE DTPA'!A:CN,5,0)</f>
        <v>46035</v>
      </c>
      <c r="F80" s="5" t="str">
        <f>VLOOKUP(A80,'[1]BASE DTPA'!A:CN,6,0)</f>
        <v>DP00-3202010-25-026 Prestar servicios profesionales con plena autonomía técnica y administrativa en la Dirección Territorial Pacifico para realizar las actividades requeridas para la formulación, actualización, implementación y seguimiento de los planes de ordenamiento ecoturístico en las áreas protegidas en el marco de la conservación de la diversidad biológica de las áreas protegidas del SINAP Nacional.</v>
      </c>
      <c r="G80" s="3" t="str">
        <f>VLOOKUP(A80,'[1]BASE DTPA'!A:CN,7,0)</f>
        <v>PROFESIONAL</v>
      </c>
      <c r="H80" s="3" t="str">
        <f>VLOOKUP(A80,'[1]BASE DTPA'!A:CN,8,0)</f>
        <v>2 CONTRATACIÓN DIRECTA</v>
      </c>
      <c r="I80" s="3" t="str">
        <f>VLOOKUP(A80,'[1]BASE DTPA'!A:CO,9,0)</f>
        <v>14 PRESTACIÓN DE SERVICIOS</v>
      </c>
      <c r="J80" s="6" t="str">
        <f>VLOOKUP(A80,'[1]BASE DTPA'!A:CP,10,0)</f>
        <v>N/A</v>
      </c>
      <c r="K80" s="6">
        <f>VLOOKUP(A80,'[1]BASE DTPA'!A:CQ,11,0)</f>
        <v>80111600</v>
      </c>
      <c r="L80" s="7">
        <f>VLOOKUP(A80,'[1]BASE DTPA'!A:CR,15,0)</f>
        <v>7225000</v>
      </c>
      <c r="M80" s="7">
        <f>VLOOKUP(A80,'[1]BASE DTPA'!A:CS,16,0)</f>
        <v>79475000</v>
      </c>
      <c r="N80" s="6" t="str">
        <f>VLOOKUP(A80,'[1]BASE DTPA'!A:CT,18,0)</f>
        <v>1 PERSONA NATURAL</v>
      </c>
      <c r="O80" s="6" t="str">
        <f>VLOOKUP(A80,'[1]BASE DTPA'!A:CU,19,0)</f>
        <v>3 CÉDULA DE CIUDADANÍA</v>
      </c>
      <c r="P80" s="7">
        <f>VLOOKUP(A80,'[1]BASE DTPA'!A:CV,20,0)</f>
        <v>1052395035</v>
      </c>
      <c r="Q80" s="7">
        <f>VLOOKUP(A80,'[1]BASE DTPA'!A:CW,22,0)</f>
        <v>0</v>
      </c>
      <c r="R80" s="6" t="str">
        <f>VLOOKUP(A80,'[1]BASE DTPA'!A:CX,38,0)</f>
        <v>DTPA</v>
      </c>
      <c r="S80" s="6">
        <f>VLOOKUP(A80,'[1]BASE DTPA'!A:CY,43,0)</f>
        <v>330</v>
      </c>
      <c r="T80" s="8">
        <f>VLOOKUP(A80,'[1]BASE DTPA'!A:CZ,53,0)</f>
        <v>46035</v>
      </c>
      <c r="U80" s="9">
        <f>VLOOKUP(A80,'[1]BASE DTPA'!A:DA,54,0)</f>
        <v>46368</v>
      </c>
      <c r="V80" s="10">
        <f>VLOOKUP(A80,'[1]BASE DTPA'!A:DB,79,0)</f>
        <v>0</v>
      </c>
      <c r="W80" s="6" t="str">
        <f>VLOOKUP(A80,'[1]BASE DTPA'!A:DC,68,0)</f>
        <v>VIGENTE</v>
      </c>
      <c r="X80" s="23" t="str">
        <f>VLOOKUP(A80,'[1]BASE DTPA'!A:DD,70,0)</f>
        <v xml:space="preserve">https://community.secop.gov.co/Public/Tendering/ContractDetailView/Index?UniqueIdentifier=CO1.PCCNTR.8853262 </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row>
    <row r="81" spans="1:92" ht="15.75" customHeight="1" x14ac:dyDescent="0.3">
      <c r="A81" s="2" t="s">
        <v>103</v>
      </c>
      <c r="B81" s="3" t="str">
        <f>VLOOKUP(A81,'[1]BASE DTPA'!A:CN,2,0)</f>
        <v>2 NACION</v>
      </c>
      <c r="C81" s="3" t="str">
        <f>VLOOKUP(A81,'[1]BASE DTPA'!A:CN,3,0)</f>
        <v>CPS-DTPA-080-2026</v>
      </c>
      <c r="D81" s="3" t="str">
        <f>VLOOKUP(A81,'[1]BASE DTPA'!A:CN,4,0)</f>
        <v>EDER MARQUEZ GUERRERO</v>
      </c>
      <c r="E81" s="4">
        <f>VLOOKUP(A81,'[1]BASE DTPA'!A:CN,5,0)</f>
        <v>46035</v>
      </c>
      <c r="F81" s="5" t="str">
        <f>VLOOKUP(A81,'[1]BASE DTPA'!A:CN,6,0)</f>
        <v>DP08-3202008-9-013 Prestar servicios de apoyo a la gestión con plena autonomía técnica y administrativa en el PNN Sanquianga para la ejecución de actividades técnicas relacionadas con la línea estratégica de monitoreo e investigación, del área protegida en el marco de la conservación de la diversidad biológica de las áreas protegidas del SINAP nacional</v>
      </c>
      <c r="G81" s="3" t="str">
        <f>VLOOKUP(A81,'[1]BASE DTPA'!A:CN,7,0)</f>
        <v>APOYO A LA GESTIÓN</v>
      </c>
      <c r="H81" s="3" t="str">
        <f>VLOOKUP(A81,'[1]BASE DTPA'!A:CN,8,0)</f>
        <v>2 CONTRATACIÓN DIRECTA</v>
      </c>
      <c r="I81" s="3" t="str">
        <f>VLOOKUP(A81,'[1]BASE DTPA'!A:CO,9,0)</f>
        <v>14 PRESTACIÓN DE SERVICIOS</v>
      </c>
      <c r="J81" s="6" t="str">
        <f>VLOOKUP(A81,'[1]BASE DTPA'!A:CP,10,0)</f>
        <v>N/A</v>
      </c>
      <c r="K81" s="6">
        <f>VLOOKUP(A81,'[1]BASE DTPA'!A:CQ,11,0)</f>
        <v>80111600</v>
      </c>
      <c r="L81" s="7">
        <f>VLOOKUP(A81,'[1]BASE DTPA'!A:CR,15,0)</f>
        <v>2761000</v>
      </c>
      <c r="M81" s="7">
        <f>VLOOKUP(A81,'[1]BASE DTPA'!A:CS,16,0)</f>
        <v>30923200</v>
      </c>
      <c r="N81" s="6" t="str">
        <f>VLOOKUP(A81,'[1]BASE DTPA'!A:CT,18,0)</f>
        <v>1 PERSONA NATURAL</v>
      </c>
      <c r="O81" s="6" t="str">
        <f>VLOOKUP(A81,'[1]BASE DTPA'!A:CU,19,0)</f>
        <v>3 CÉDULA DE CIUDADANÍA</v>
      </c>
      <c r="P81" s="7">
        <f>VLOOKUP(A81,'[1]BASE DTPA'!A:CV,20,0)</f>
        <v>1192764575</v>
      </c>
      <c r="Q81" s="7">
        <f>VLOOKUP(A81,'[1]BASE DTPA'!A:CW,22,0)</f>
        <v>0</v>
      </c>
      <c r="R81" s="6" t="str">
        <f>VLOOKUP(A81,'[1]BASE DTPA'!A:CX,38,0)</f>
        <v>PNN SANQUIANGA</v>
      </c>
      <c r="S81" s="6">
        <f>VLOOKUP(A81,'[1]BASE DTPA'!A:CY,43,0)</f>
        <v>336</v>
      </c>
      <c r="T81" s="8">
        <f>VLOOKUP(A81,'[1]BASE DTPA'!A:CZ,53,0)</f>
        <v>46035</v>
      </c>
      <c r="U81" s="9">
        <f>VLOOKUP(A81,'[1]BASE DTPA'!A:DA,54,0)</f>
        <v>46374</v>
      </c>
      <c r="V81" s="10">
        <f>VLOOKUP(A81,'[1]BASE DTPA'!A:DB,79,0)</f>
        <v>0</v>
      </c>
      <c r="W81" s="6" t="str">
        <f>VLOOKUP(A81,'[1]BASE DTPA'!A:DC,68,0)</f>
        <v>VIGENTE</v>
      </c>
      <c r="X81" s="23" t="str">
        <f>VLOOKUP(A81,'[1]BASE DTPA'!A:DD,70,0)</f>
        <v xml:space="preserve">https://community.secop.gov.co/Public/Tendering/ContractDetailView/Index?UniqueIdentifier=CO1.PCCNTR.8855805 </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row>
    <row r="82" spans="1:92" ht="15.75" customHeight="1" x14ac:dyDescent="0.3">
      <c r="A82" s="2" t="s">
        <v>104</v>
      </c>
      <c r="B82" s="3" t="str">
        <f>VLOOKUP(A82,'[1]BASE DTPA'!A:CN,2,0)</f>
        <v>2 NACION</v>
      </c>
      <c r="C82" s="3" t="str">
        <f>VLOOKUP(A82,'[1]BASE DTPA'!A:CN,3,0)</f>
        <v>CPS-DTPA-081-2026</v>
      </c>
      <c r="D82" s="3" t="str">
        <f>VLOOKUP(A82,'[1]BASE DTPA'!A:CN,4,0)</f>
        <v>VICTOR HUGO ESTUPIÑAN ESTUPIÑAN</v>
      </c>
      <c r="E82" s="4">
        <f>VLOOKUP(A82,'[1]BASE DTPA'!A:CN,5,0)</f>
        <v>46035</v>
      </c>
      <c r="F82" s="5" t="str">
        <f>VLOOKUP(A82,'[1]BASE DTPA'!A:CN,6,0)</f>
        <v>DP08-3202032-1-009 Prestar servicios de apoyo a la gestión con plena autonomía técnica y administrativa en el PNN Sanquianga para adelantar las actividades técnicas de prevención, vigilancia y control para el manejo de plataformas de PVC en el marco de la conservación de la diversidad biológica de las áreas protegidas del SINAP Nacional</v>
      </c>
      <c r="G82" s="3" t="str">
        <f>VLOOKUP(A82,'[1]BASE DTPA'!A:CN,7,0)</f>
        <v>APOYO A LA GESTIÓN</v>
      </c>
      <c r="H82" s="3" t="str">
        <f>VLOOKUP(A82,'[1]BASE DTPA'!A:CN,8,0)</f>
        <v>2 CONTRATACIÓN DIRECTA</v>
      </c>
      <c r="I82" s="3" t="str">
        <f>VLOOKUP(A82,'[1]BASE DTPA'!A:CO,9,0)</f>
        <v>14 PRESTACIÓN DE SERVICIOS</v>
      </c>
      <c r="J82" s="6" t="str">
        <f>VLOOKUP(A82,'[1]BASE DTPA'!A:CP,10,0)</f>
        <v>N/A</v>
      </c>
      <c r="K82" s="6">
        <f>VLOOKUP(A82,'[1]BASE DTPA'!A:CQ,11,0)</f>
        <v>80111600</v>
      </c>
      <c r="L82" s="7">
        <f>VLOOKUP(A82,'[1]BASE DTPA'!A:CR,15,0)</f>
        <v>2761000</v>
      </c>
      <c r="M82" s="7">
        <f>VLOOKUP(A82,'[1]BASE DTPA'!A:CS,16,0)</f>
        <v>30923200</v>
      </c>
      <c r="N82" s="6" t="str">
        <f>VLOOKUP(A82,'[1]BASE DTPA'!A:CT,18,0)</f>
        <v>1 PERSONA NATURAL</v>
      </c>
      <c r="O82" s="6" t="str">
        <f>VLOOKUP(A82,'[1]BASE DTPA'!A:CU,19,0)</f>
        <v>3 CÉDULA DE CIUDADANÍA</v>
      </c>
      <c r="P82" s="7">
        <f>VLOOKUP(A82,'[1]BASE DTPA'!A:CV,20,0)</f>
        <v>94444438</v>
      </c>
      <c r="Q82" s="7">
        <f>VLOOKUP(A82,'[1]BASE DTPA'!A:CW,22,0)</f>
        <v>0</v>
      </c>
      <c r="R82" s="6" t="str">
        <f>VLOOKUP(A82,'[1]BASE DTPA'!A:CX,38,0)</f>
        <v>PNN SANQUIANGA</v>
      </c>
      <c r="S82" s="6">
        <f>VLOOKUP(A82,'[1]BASE DTPA'!A:CY,43,0)</f>
        <v>336</v>
      </c>
      <c r="T82" s="8">
        <f>VLOOKUP(A82,'[1]BASE DTPA'!A:CZ,53,0)</f>
        <v>46035</v>
      </c>
      <c r="U82" s="9">
        <f>VLOOKUP(A82,'[1]BASE DTPA'!A:DA,54,0)</f>
        <v>46374</v>
      </c>
      <c r="V82" s="10">
        <f>VLOOKUP(A82,'[1]BASE DTPA'!A:DB,79,0)</f>
        <v>0</v>
      </c>
      <c r="W82" s="6" t="str">
        <f>VLOOKUP(A82,'[1]BASE DTPA'!A:DC,68,0)</f>
        <v>VIGENTE</v>
      </c>
      <c r="X82" s="23" t="str">
        <f>VLOOKUP(A82,'[1]BASE DTPA'!A:DD,70,0)</f>
        <v xml:space="preserve">https://community.secop.gov.co/Public/Tendering/ContractDetailView/Index?UniqueIdentifier=CO1.PCCNTR.8858998 </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row>
    <row r="83" spans="1:92" ht="15.75" customHeight="1" x14ac:dyDescent="0.3">
      <c r="A83" s="2" t="s">
        <v>105</v>
      </c>
      <c r="B83" s="3" t="str">
        <f>VLOOKUP(A83,'[1]BASE DTPA'!A:CN,2,0)</f>
        <v>2 NACION</v>
      </c>
      <c r="C83" s="3" t="str">
        <f>VLOOKUP(A83,'[1]BASE DTPA'!A:CN,3,0)</f>
        <v>CPS-DTPA-082-2026</v>
      </c>
      <c r="D83" s="3" t="str">
        <f>VLOOKUP(A83,'[1]BASE DTPA'!A:CN,4,0)</f>
        <v>WILLIAM MINA QUIÑONES</v>
      </c>
      <c r="E83" s="4">
        <f>VLOOKUP(A83,'[1]BASE DTPA'!A:CN,5,0)</f>
        <v>46036</v>
      </c>
      <c r="F83" s="5" t="str">
        <f>VLOOKUP(A83,'[1]BASE DTPA'!A:CN,6,0)</f>
        <v>DP01-3202060-18_1-010 Prestar servicios de apoyo a la gestion con plena autonomia tecnica y administrativa para el desarrollo de las actividades tecnicas contempladas en el programa de restauracion ecologica , monitoreo y mantenimiento en zonas degradadas y/o alteradas en el DNMI Cabo Manglares y/o zonas de influencia en el marco de la conservacion de la diversidad biologica de las áreas protegidas del SINAP.</v>
      </c>
      <c r="G83" s="3" t="str">
        <f>VLOOKUP(A83,'[1]BASE DTPA'!A:CN,7,0)</f>
        <v>APOYO A LA GESTIÓN</v>
      </c>
      <c r="H83" s="3" t="str">
        <f>VLOOKUP(A83,'[1]BASE DTPA'!A:CN,8,0)</f>
        <v>2 CONTRATACIÓN DIRECTA</v>
      </c>
      <c r="I83" s="3" t="str">
        <f>VLOOKUP(A83,'[1]BASE DTPA'!A:CO,9,0)</f>
        <v>14 PRESTACIÓN DE SERVICIOS</v>
      </c>
      <c r="J83" s="6" t="str">
        <f>VLOOKUP(A83,'[1]BASE DTPA'!A:CP,10,0)</f>
        <v>N/A</v>
      </c>
      <c r="K83" s="6">
        <f>VLOOKUP(A83,'[1]BASE DTPA'!A:CQ,11,0)</f>
        <v>80111600</v>
      </c>
      <c r="L83" s="7">
        <f>VLOOKUP(A83,'[1]BASE DTPA'!A:CR,15,0)</f>
        <v>3037000</v>
      </c>
      <c r="M83" s="7">
        <f>VLOOKUP(A83,'[1]BASE DTPA'!A:CS,16,0)</f>
        <v>27231767</v>
      </c>
      <c r="N83" s="6" t="str">
        <f>VLOOKUP(A83,'[1]BASE DTPA'!A:CT,18,0)</f>
        <v>1 PERSONA NATURAL</v>
      </c>
      <c r="O83" s="6" t="str">
        <f>VLOOKUP(A83,'[1]BASE DTPA'!A:CU,19,0)</f>
        <v>3 CÉDULA DE CIUDADANÍA</v>
      </c>
      <c r="P83" s="7">
        <f>VLOOKUP(A83,'[1]BASE DTPA'!A:CV,20,0)</f>
        <v>1087124228</v>
      </c>
      <c r="Q83" s="7">
        <f>VLOOKUP(A83,'[1]BASE DTPA'!A:CW,22,0)</f>
        <v>0</v>
      </c>
      <c r="R83" s="6" t="str">
        <f>VLOOKUP(A83,'[1]BASE DTPA'!A:CX,38,0)</f>
        <v>DNMI CABO MANGLARES</v>
      </c>
      <c r="S83" s="6">
        <f>VLOOKUP(A83,'[1]BASE DTPA'!A:CY,43,0)</f>
        <v>269</v>
      </c>
      <c r="T83" s="8">
        <f>VLOOKUP(A83,'[1]BASE DTPA'!A:CZ,53,0)</f>
        <v>46036</v>
      </c>
      <c r="U83" s="9">
        <f>VLOOKUP(A83,'[1]BASE DTPA'!A:DA,54,0)</f>
        <v>46366</v>
      </c>
      <c r="V83" s="10">
        <f>VLOOKUP(A83,'[1]BASE DTPA'!A:DB,79,0)</f>
        <v>0</v>
      </c>
      <c r="W83" s="6" t="str">
        <f>VLOOKUP(A83,'[1]BASE DTPA'!A:DC,68,0)</f>
        <v>VIGENTE</v>
      </c>
      <c r="X83" s="23" t="str">
        <f>VLOOKUP(A83,'[1]BASE DTPA'!A:DD,70,0)</f>
        <v xml:space="preserve">https://community.secop.gov.co/Public/Tendering/ContractDetailView/Index?UniqueIdentifier=CO1.PCCNTR.8870809 </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row>
    <row r="84" spans="1:92" ht="15.75" customHeight="1" x14ac:dyDescent="0.3">
      <c r="A84" s="2" t="s">
        <v>106</v>
      </c>
      <c r="B84" s="3" t="str">
        <f>VLOOKUP(A84,'[1]BASE DTPA'!A:CN,2,0)</f>
        <v>2 NACION</v>
      </c>
      <c r="C84" s="3" t="str">
        <f>VLOOKUP(A84,'[1]BASE DTPA'!A:CN,3,0)</f>
        <v>CPS-DTPA-083-2026</v>
      </c>
      <c r="D84" s="3" t="str">
        <f>VLOOKUP(A84,'[1]BASE DTPA'!A:CN,4,0)</f>
        <v>YULI XIMENA REYES MADRIGAL</v>
      </c>
      <c r="E84" s="4">
        <f>VLOOKUP(A84,'[1]BASE DTPA'!A:CN,5,0)</f>
        <v>46036</v>
      </c>
      <c r="F84" s="5" t="str">
        <f>VLOOKUP(A84,'[1]BASE DTPA'!A:CN,6,0)</f>
        <v>DP07-3202056-5-003 Prestar servicios de apoyo a la gestión con plena autonomía técnica y administrativa, para implementar actividades de comunicación y educación ambiental dirigidas a actores prioritarios en el Pnn Munchique, en el marco de la conservación de diversidad del área protegida del SINAP nacional.</v>
      </c>
      <c r="G84" s="3" t="str">
        <f>VLOOKUP(A84,'[1]BASE DTPA'!A:CN,7,0)</f>
        <v>APOYO A LA GESTIÓN</v>
      </c>
      <c r="H84" s="3" t="str">
        <f>VLOOKUP(A84,'[1]BASE DTPA'!A:CN,8,0)</f>
        <v>2 CONTRATACIÓN DIRECTA</v>
      </c>
      <c r="I84" s="3" t="str">
        <f>VLOOKUP(A84,'[1]BASE DTPA'!A:CO,9,0)</f>
        <v>14 PRESTACIÓN DE SERVICIOS</v>
      </c>
      <c r="J84" s="6" t="str">
        <f>VLOOKUP(A84,'[1]BASE DTPA'!A:CP,10,0)</f>
        <v>N/A</v>
      </c>
      <c r="K84" s="6">
        <f>VLOOKUP(A84,'[1]BASE DTPA'!A:CQ,11,0)</f>
        <v>80111600</v>
      </c>
      <c r="L84" s="7">
        <f>VLOOKUP(A84,'[1]BASE DTPA'!A:CR,15,0)</f>
        <v>2293000</v>
      </c>
      <c r="M84" s="7">
        <f>VLOOKUP(A84,'[1]BASE DTPA'!A:CS,16,0)</f>
        <v>9401300</v>
      </c>
      <c r="N84" s="6" t="str">
        <f>VLOOKUP(A84,'[1]BASE DTPA'!A:CT,18,0)</f>
        <v>1 PERSONA NATURAL</v>
      </c>
      <c r="O84" s="6" t="str">
        <f>VLOOKUP(A84,'[1]BASE DTPA'!A:CU,19,0)</f>
        <v>3 CÉDULA DE CIUDADANÍA</v>
      </c>
      <c r="P84" s="7">
        <f>VLOOKUP(A84,'[1]BASE DTPA'!A:CV,20,0)</f>
        <v>1006093521</v>
      </c>
      <c r="Q84" s="7">
        <f>VLOOKUP(A84,'[1]BASE DTPA'!A:CW,22,0)</f>
        <v>0</v>
      </c>
      <c r="R84" s="6" t="str">
        <f>VLOOKUP(A84,'[1]BASE DTPA'!A:CX,38,0)</f>
        <v>PNN MUNCHIQUE</v>
      </c>
      <c r="S84" s="6">
        <f>VLOOKUP(A84,'[1]BASE DTPA'!A:CY,43,0)</f>
        <v>123</v>
      </c>
      <c r="T84" s="8">
        <f>VLOOKUP(A84,'[1]BASE DTPA'!A:CZ,53,0)</f>
        <v>46036</v>
      </c>
      <c r="U84" s="9">
        <f>VLOOKUP(A84,'[1]BASE DTPA'!A:DA,54,0)</f>
        <v>46158</v>
      </c>
      <c r="V84" s="10">
        <f>VLOOKUP(A84,'[1]BASE DTPA'!A:DB,79,0)</f>
        <v>0</v>
      </c>
      <c r="W84" s="6" t="str">
        <f>VLOOKUP(A84,'[1]BASE DTPA'!A:DC,68,0)</f>
        <v>VIGENTE</v>
      </c>
      <c r="X84" s="23" t="str">
        <f>VLOOKUP(A84,'[1]BASE DTPA'!A:DD,70,0)</f>
        <v xml:space="preserve">https://community.secop.gov.co/Public/Tendering/ContractDetailView/Index?UniqueIdentifier=CO1.PCCNTR.8870959 </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row>
    <row r="85" spans="1:92" ht="15.75" customHeight="1" x14ac:dyDescent="0.3">
      <c r="A85" s="2" t="s">
        <v>107</v>
      </c>
      <c r="B85" s="3" t="str">
        <f>VLOOKUP(A85,'[1]BASE DTPA'!A:CN,2,0)</f>
        <v>2 NACION</v>
      </c>
      <c r="C85" s="3" t="str">
        <f>VLOOKUP(A85,'[1]BASE DTPA'!A:CN,3,0)</f>
        <v>CPS-DTPA-084-2026</v>
      </c>
      <c r="D85" s="3" t="str">
        <f>VLOOKUP(A85,'[1]BASE DTPA'!A:CN,4,0)</f>
        <v>DIDIMO ALVEIRO MORENO MORENO</v>
      </c>
      <c r="E85" s="4">
        <f>VLOOKUP(A85,'[1]BASE DTPA'!A:CN,5,0)</f>
        <v>46036</v>
      </c>
      <c r="F85" s="5" t="str">
        <f>VLOOKUP(A85,'[1]BASE DTPA'!A:CN,6,0)</f>
        <v>DP00-3202008-15-017DP00-3202008-15-017 Prestar servicios de apoyo a la gestión con plena autonomía técnica y administrativa para la ejecución de actividades relacionadas con el apoyo a la implementación del Sistema de Gestión Ambiental en la sede de la Dirección Territorial Pacífico, en el marco de la conservación de la diversidad biológica de las áreas protegidas del SINAP Nacional.</v>
      </c>
      <c r="G85" s="3" t="str">
        <f>VLOOKUP(A85,'[1]BASE DTPA'!A:CN,7,0)</f>
        <v>APOYO A LA GESTIÓN</v>
      </c>
      <c r="H85" s="3" t="str">
        <f>VLOOKUP(A85,'[1]BASE DTPA'!A:CN,8,0)</f>
        <v>2 CONTRATACIÓN DIRECTA</v>
      </c>
      <c r="I85" s="3" t="str">
        <f>VLOOKUP(A85,'[1]BASE DTPA'!A:CO,9,0)</f>
        <v>14 PRESTACIÓN DE SERVICIOS</v>
      </c>
      <c r="J85" s="6" t="str">
        <f>VLOOKUP(A85,'[1]BASE DTPA'!A:CP,10,0)</f>
        <v>N/A</v>
      </c>
      <c r="K85" s="6">
        <f>VLOOKUP(A85,'[1]BASE DTPA'!A:CQ,11,0)</f>
        <v>80111600</v>
      </c>
      <c r="L85" s="7">
        <f>VLOOKUP(A85,'[1]BASE DTPA'!A:CR,15,0)</f>
        <v>2385000</v>
      </c>
      <c r="M85" s="7">
        <f>VLOOKUP(A85,'[1]BASE DTPA'!A:CS,16,0)</f>
        <v>27586500</v>
      </c>
      <c r="N85" s="6" t="str">
        <f>VLOOKUP(A85,'[1]BASE DTPA'!A:CT,18,0)</f>
        <v>1 PERSONA NATURAL</v>
      </c>
      <c r="O85" s="6" t="str">
        <f>VLOOKUP(A85,'[1]BASE DTPA'!A:CU,19,0)</f>
        <v>3 CÉDULA DE CIUDADANÍA</v>
      </c>
      <c r="P85" s="7">
        <f>VLOOKUP(A85,'[1]BASE DTPA'!A:CV,20,0)</f>
        <v>5337568</v>
      </c>
      <c r="Q85" s="7">
        <f>VLOOKUP(A85,'[1]BASE DTPA'!A:CW,22,0)</f>
        <v>0</v>
      </c>
      <c r="R85" s="6" t="str">
        <f>VLOOKUP(A85,'[1]BASE DTPA'!A:CX,38,0)</f>
        <v>DTPA</v>
      </c>
      <c r="S85" s="6">
        <f>VLOOKUP(A85,'[1]BASE DTPA'!A:CY,43,0)</f>
        <v>347</v>
      </c>
      <c r="T85" s="8">
        <f>VLOOKUP(A85,'[1]BASE DTPA'!A:CZ,53,0)</f>
        <v>46036</v>
      </c>
      <c r="U85" s="9">
        <f>VLOOKUP(A85,'[1]BASE DTPA'!A:DA,54,0)</f>
        <v>46386</v>
      </c>
      <c r="V85" s="10">
        <f>VLOOKUP(A85,'[1]BASE DTPA'!A:DB,79,0)</f>
        <v>0</v>
      </c>
      <c r="W85" s="6" t="str">
        <f>VLOOKUP(A85,'[1]BASE DTPA'!A:DC,68,0)</f>
        <v>VIGENTE</v>
      </c>
      <c r="X85" s="23" t="str">
        <f>VLOOKUP(A85,'[1]BASE DTPA'!A:DD,70,0)</f>
        <v xml:space="preserve">https://community.secop.gov.co/Public/Tendering/ContractDetailView/Index?UniqueIdentifier=CO1.PCCNTR.8872752 </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row>
    <row r="86" spans="1:92" ht="15.75" customHeight="1" x14ac:dyDescent="0.3">
      <c r="A86" s="13" t="s">
        <v>108</v>
      </c>
      <c r="B86" s="3" t="str">
        <f>VLOOKUP(A86,'[1]BASE DTPA'!A:CN,2,0)</f>
        <v>1 FONAM</v>
      </c>
      <c r="C86" s="3" t="str">
        <f>VLOOKUP(A86,'[1]BASE DTPA'!A:CN,3,0)</f>
        <v>CPS-DTPA-085-2026</v>
      </c>
      <c r="D86" s="3" t="str">
        <f>VLOOKUP(A86,'[1]BASE DTPA'!A:CN,4,0)</f>
        <v>DAMARIS TOBAR HERNANDEZ</v>
      </c>
      <c r="E86" s="4">
        <f>VLOOKUP(A86,'[1]BASE DTPA'!A:CN,5,0)</f>
        <v>46036</v>
      </c>
      <c r="F86" s="5" t="str">
        <f>VLOOKUP(A86,'[1]BASE DTPA'!A:CN,6,0)</f>
        <v>DP10-3202010-24-007 Prestar servicio de apoyo a la gestión, con plena autonomía técnica y administrativa, en el PNN Utría para ejecución operativa derivada del plan de ordenamiento ecoturístico del área protegida, en el marco de la conservación de la diversidad biológica de las áreas protegidas del SINAP a nivel nacional.</v>
      </c>
      <c r="G86" s="3" t="str">
        <f>VLOOKUP(A86,'[1]BASE DTPA'!A:CN,7,0)</f>
        <v>APOYO A LA GESTIÓN</v>
      </c>
      <c r="H86" s="3" t="str">
        <f>VLOOKUP(A86,'[1]BASE DTPA'!A:CN,8,0)</f>
        <v>2 CONTRATACIÓN DIRECTA</v>
      </c>
      <c r="I86" s="3" t="str">
        <f>VLOOKUP(A86,'[1]BASE DTPA'!A:CO,9,0)</f>
        <v>14 PRESTACIÓN DE SERVICIOS</v>
      </c>
      <c r="J86" s="6" t="str">
        <f>VLOOKUP(A86,'[1]BASE DTPA'!A:CP,10,0)</f>
        <v>N/A</v>
      </c>
      <c r="K86" s="6">
        <f>VLOOKUP(A86,'[1]BASE DTPA'!A:CQ,11,0)</f>
        <v>80111600</v>
      </c>
      <c r="L86" s="7">
        <f>VLOOKUP(A86,'[1]BASE DTPA'!A:CR,15,0)</f>
        <v>2385000</v>
      </c>
      <c r="M86" s="7">
        <f>VLOOKUP(A86,'[1]BASE DTPA'!A:CS,16,0)</f>
        <v>24009000</v>
      </c>
      <c r="N86" s="6" t="str">
        <f>VLOOKUP(A86,'[1]BASE DTPA'!A:CT,18,0)</f>
        <v>1 PERSONA NATURAL</v>
      </c>
      <c r="O86" s="6" t="str">
        <f>VLOOKUP(A86,'[1]BASE DTPA'!A:CU,19,0)</f>
        <v>3 CÉDULA DE CIUDADANÍA</v>
      </c>
      <c r="P86" s="7">
        <f>VLOOKUP(A86,'[1]BASE DTPA'!A:CV,20,0)</f>
        <v>1111756479</v>
      </c>
      <c r="Q86" s="7">
        <f>VLOOKUP(A86,'[1]BASE DTPA'!A:CW,22,0)</f>
        <v>0</v>
      </c>
      <c r="R86" s="6" t="str">
        <f>VLOOKUP(A86,'[1]BASE DTPA'!A:CX,38,0)</f>
        <v>PNN UTRÍA</v>
      </c>
      <c r="S86" s="6">
        <f>VLOOKUP(A86,'[1]BASE DTPA'!A:CY,43,0)</f>
        <v>302</v>
      </c>
      <c r="T86" s="8">
        <f>VLOOKUP(A86,'[1]BASE DTPA'!A:CZ,53,0)</f>
        <v>46036</v>
      </c>
      <c r="U86" s="9">
        <f>VLOOKUP(A86,'[1]BASE DTPA'!A:DA,54,0)</f>
        <v>46341</v>
      </c>
      <c r="V86" s="10">
        <f>VLOOKUP(A86,'[1]BASE DTPA'!A:DB,79,0)</f>
        <v>0</v>
      </c>
      <c r="W86" s="6" t="str">
        <f>VLOOKUP(A86,'[1]BASE DTPA'!A:DC,68,0)</f>
        <v>VIGENTE</v>
      </c>
      <c r="X86" s="23" t="str">
        <f>VLOOKUP(A86,'[1]BASE DTPA'!A:DD,70,0)</f>
        <v xml:space="preserve">https://community.secop.gov.co/Public/Tendering/ContractDetailView/Index?UniqueIdentifier=CO1.PCCNTR.8873178 </v>
      </c>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row>
    <row r="87" spans="1:92" ht="15.75" customHeight="1" x14ac:dyDescent="0.3">
      <c r="A87" s="2" t="s">
        <v>109</v>
      </c>
      <c r="B87" s="3" t="str">
        <f>VLOOKUP(A87,'[1]BASE DTPA'!A:CN,2,0)</f>
        <v>2 NACION</v>
      </c>
      <c r="C87" s="3" t="str">
        <f>VLOOKUP(A87,'[1]BASE DTPA'!A:CN,3,0)</f>
        <v>CPS-DTPA-086-2026</v>
      </c>
      <c r="D87" s="3" t="str">
        <f>VLOOKUP(A87,'[1]BASE DTPA'!A:CN,4,0)</f>
        <v>ADRIANA JIMENA SARRIA CORTES</v>
      </c>
      <c r="E87" s="4">
        <f>VLOOKUP(A87,'[1]BASE DTPA'!A:CN,5,0)</f>
        <v>46036</v>
      </c>
      <c r="F87" s="5" t="str">
        <f>VLOOKUP(A87,'[1]BASE DTPA'!A:CN,6,0)</f>
        <v>DP07-3202052-8-015 - Prestar servicios profesionales con plena autonomía técnica y administrativa, en el Parque Nacional Natural Munchique, orientados a la consolidación, revisión y actualización del diagnóstico del Plan de Manejo, así como a la ejecución de otras actividades necesarias para apoyar la conservación en el marco de la diversidad biológica en las áreas protegidas del SINAP nacional.</v>
      </c>
      <c r="G87" s="3" t="str">
        <f>VLOOKUP(A87,'[1]BASE DTPA'!A:CN,7,0)</f>
        <v>PROFESIONAL</v>
      </c>
      <c r="H87" s="3" t="str">
        <f>VLOOKUP(A87,'[1]BASE DTPA'!A:CN,8,0)</f>
        <v>2 CONTRATACIÓN DIRECTA</v>
      </c>
      <c r="I87" s="3" t="str">
        <f>VLOOKUP(A87,'[1]BASE DTPA'!A:CO,9,0)</f>
        <v>14 PRESTACIÓN DE SERVICIOS</v>
      </c>
      <c r="J87" s="6" t="str">
        <f>VLOOKUP(A87,'[1]BASE DTPA'!A:CP,10,0)</f>
        <v>N/A</v>
      </c>
      <c r="K87" s="6">
        <f>VLOOKUP(A87,'[1]BASE DTPA'!A:CQ,11,0)</f>
        <v>80111600</v>
      </c>
      <c r="L87" s="7">
        <f>VLOOKUP(A87,'[1]BASE DTPA'!A:CR,15,0)</f>
        <v>5260000</v>
      </c>
      <c r="M87" s="7">
        <f>VLOOKUP(A87,'[1]BASE DTPA'!A:CS,16,0)</f>
        <v>20864667</v>
      </c>
      <c r="N87" s="6" t="str">
        <f>VLOOKUP(A87,'[1]BASE DTPA'!A:CT,18,0)</f>
        <v>1 PERSONA NATURAL</v>
      </c>
      <c r="O87" s="6" t="str">
        <f>VLOOKUP(A87,'[1]BASE DTPA'!A:CU,19,0)</f>
        <v>3 CÉDULA DE CIUDADANÍA</v>
      </c>
      <c r="P87" s="7">
        <f>VLOOKUP(A87,'[1]BASE DTPA'!A:CV,20,0)</f>
        <v>34565108</v>
      </c>
      <c r="Q87" s="7">
        <f>VLOOKUP(A87,'[1]BASE DTPA'!A:CW,22,0)</f>
        <v>0</v>
      </c>
      <c r="R87" s="6" t="str">
        <f>VLOOKUP(A87,'[1]BASE DTPA'!A:CX,38,0)</f>
        <v>PNN MUNCHIQUE</v>
      </c>
      <c r="S87" s="6">
        <f>VLOOKUP(A87,'[1]BASE DTPA'!A:CY,43,0)</f>
        <v>119</v>
      </c>
      <c r="T87" s="8">
        <f>VLOOKUP(A87,'[1]BASE DTPA'!A:CZ,53,0)</f>
        <v>46036</v>
      </c>
      <c r="U87" s="9">
        <f>VLOOKUP(A87,'[1]BASE DTPA'!A:DA,54,0)</f>
        <v>46154</v>
      </c>
      <c r="V87" s="10">
        <f>VLOOKUP(A87,'[1]BASE DTPA'!A:DB,79,0)</f>
        <v>0</v>
      </c>
      <c r="W87" s="6" t="str">
        <f>VLOOKUP(A87,'[1]BASE DTPA'!A:DC,68,0)</f>
        <v>VIGENTE</v>
      </c>
      <c r="X87" s="23" t="str">
        <f>VLOOKUP(A87,'[1]BASE DTPA'!A:DD,70,0)</f>
        <v xml:space="preserve">https://community.secop.gov.co/Public/Tendering/ContractDetailView/Index?UniqueIdentifier=CO1.PCCNTR.8874288 </v>
      </c>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row>
    <row r="88" spans="1:92" ht="15.75" customHeight="1" x14ac:dyDescent="0.3">
      <c r="A88" s="2" t="s">
        <v>110</v>
      </c>
      <c r="B88" s="3" t="str">
        <f>VLOOKUP(A88,'[1]BASE DTPA'!A:CN,2,0)</f>
        <v>2 NACION</v>
      </c>
      <c r="C88" s="3" t="str">
        <f>VLOOKUP(A88,'[1]BASE DTPA'!A:CN,3,0)</f>
        <v>CPS-DTPA-087-2026</v>
      </c>
      <c r="D88" s="3" t="str">
        <f>VLOOKUP(A88,'[1]BASE DTPA'!A:CN,4,0)</f>
        <v>HUGO SEGUNDO BUSTOS CORTES</v>
      </c>
      <c r="E88" s="4">
        <f>VLOOKUP(A88,'[1]BASE DTPA'!A:CN,5,0)</f>
        <v>46036</v>
      </c>
      <c r="F88" s="5" t="str">
        <f>VLOOKUP(A88,'[1]BASE DTPA'!A:CN,6,0)</f>
        <v>DP01-3202032-1-007 - Prestar servicio de apoyo a la gestion con plena autonomia tecnica y administrativa del DNMI Cabo Manglares en el desarrollo de las acciones operativas de la estrategia de prevencion vigilancia y control en las areas protegidas administradas por PNNC en el marco de la conservacion de la diversidad biologica de las areas protegidas del SINAP nacional.</v>
      </c>
      <c r="G88" s="3" t="str">
        <f>VLOOKUP(A88,'[1]BASE DTPA'!A:CN,7,0)</f>
        <v>APOYO A LA GESTIÓN</v>
      </c>
      <c r="H88" s="3" t="str">
        <f>VLOOKUP(A88,'[1]BASE DTPA'!A:CN,8,0)</f>
        <v>2 CONTRATACIÓN DIRECTA</v>
      </c>
      <c r="I88" s="3" t="str">
        <f>VLOOKUP(A88,'[1]BASE DTPA'!A:CO,9,0)</f>
        <v>14 PRESTACIÓN DE SERVICIOS</v>
      </c>
      <c r="J88" s="6" t="str">
        <f>VLOOKUP(A88,'[1]BASE DTPA'!A:CP,10,0)</f>
        <v>N/A</v>
      </c>
      <c r="K88" s="6">
        <f>VLOOKUP(A88,'[1]BASE DTPA'!A:CQ,11,0)</f>
        <v>80111600</v>
      </c>
      <c r="L88" s="7">
        <f>VLOOKUP(A88,'[1]BASE DTPA'!A:CR,15,0)</f>
        <v>2293000</v>
      </c>
      <c r="M88" s="7">
        <f>VLOOKUP(A88,'[1]BASE DTPA'!A:CS,16,0)</f>
        <v>23541467</v>
      </c>
      <c r="N88" s="6" t="str">
        <f>VLOOKUP(A88,'[1]BASE DTPA'!A:CT,18,0)</f>
        <v>1 PERSONA NATURAL</v>
      </c>
      <c r="O88" s="6" t="str">
        <f>VLOOKUP(A88,'[1]BASE DTPA'!A:CU,19,0)</f>
        <v>3 CÉDULA DE CIUDADANÍA</v>
      </c>
      <c r="P88" s="7">
        <f>VLOOKUP(A88,'[1]BASE DTPA'!A:CV,20,0)</f>
        <v>13056445</v>
      </c>
      <c r="Q88" s="7">
        <f>VLOOKUP(A88,'[1]BASE DTPA'!A:CW,22,0)</f>
        <v>0</v>
      </c>
      <c r="R88" s="6" t="str">
        <f>VLOOKUP(A88,'[1]BASE DTPA'!A:CX,38,0)</f>
        <v>DNMI CABO MANGLARES</v>
      </c>
      <c r="S88" s="6">
        <f>VLOOKUP(A88,'[1]BASE DTPA'!A:CY,43,0)</f>
        <v>308</v>
      </c>
      <c r="T88" s="8">
        <f>VLOOKUP(A88,'[1]BASE DTPA'!A:CZ,53,0)</f>
        <v>46036</v>
      </c>
      <c r="U88" s="9">
        <f>VLOOKUP(A88,'[1]BASE DTPA'!A:DA,54,0)</f>
        <v>46347</v>
      </c>
      <c r="V88" s="10">
        <f>VLOOKUP(A88,'[1]BASE DTPA'!A:DB,79,0)</f>
        <v>0</v>
      </c>
      <c r="W88" s="6" t="str">
        <f>VLOOKUP(A88,'[1]BASE DTPA'!A:DC,68,0)</f>
        <v>VIGENTE</v>
      </c>
      <c r="X88" s="23" t="str">
        <f>VLOOKUP(A88,'[1]BASE DTPA'!A:DD,70,0)</f>
        <v xml:space="preserve">https://community.secop.gov.co/Public/Tendering/ContractDetailView/Index?UniqueIdentifier=CO1.PCCNTR.8874998 </v>
      </c>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row>
    <row r="89" spans="1:92" ht="15.75" customHeight="1" x14ac:dyDescent="0.3">
      <c r="A89" s="13" t="s">
        <v>111</v>
      </c>
      <c r="B89" s="3" t="str">
        <f>VLOOKUP(A89,'[1]BASE DTPA'!A:CN,2,0)</f>
        <v>1 FONAM</v>
      </c>
      <c r="C89" s="3" t="str">
        <f>VLOOKUP(A89,'[1]BASE DTPA'!A:CN,3,0)</f>
        <v>CPS-DTPA-088-2026</v>
      </c>
      <c r="D89" s="3" t="str">
        <f>VLOOKUP(A89,'[1]BASE DTPA'!A:CN,4,0)</f>
        <v>LAURA MARCELA RENGIFO BENITEZ</v>
      </c>
      <c r="E89" s="4">
        <f>VLOOKUP(A89,'[1]BASE DTPA'!A:CN,5,0)</f>
        <v>46036</v>
      </c>
      <c r="F89" s="5" t="str">
        <f>VLOOKUP(A89,'[1]BASE DTPA'!A:CN,6,0)</f>
        <v>DP00-3202060-18_1-030Prestar servicios profesionales con plena autonomía técnica y administrativa en la Dirección Territorial Pacífico para el desarrollo de las acciones de implementación y seguimiento de la estrategia de restauración ecológica en las áreas adscritas, en el marco de la conservación de la diversidad biológica de las áreas protegidas del SINAP Nacional.</v>
      </c>
      <c r="G89" s="3" t="str">
        <f>VLOOKUP(A89,'[1]BASE DTPA'!A:CN,7,0)</f>
        <v>PROFESIONAL</v>
      </c>
      <c r="H89" s="3" t="str">
        <f>VLOOKUP(A89,'[1]BASE DTPA'!A:CN,8,0)</f>
        <v>2 CONTRATACIÓN DIRECTA</v>
      </c>
      <c r="I89" s="3" t="str">
        <f>VLOOKUP(A89,'[1]BASE DTPA'!A:CO,9,0)</f>
        <v>14 PRESTACIÓN DE SERVICIOS</v>
      </c>
      <c r="J89" s="6" t="str">
        <f>VLOOKUP(A89,'[1]BASE DTPA'!A:CP,10,0)</f>
        <v>N/A</v>
      </c>
      <c r="K89" s="6">
        <f>VLOOKUP(A89,'[1]BASE DTPA'!A:CQ,11,0)</f>
        <v>80111600</v>
      </c>
      <c r="L89" s="7">
        <f>VLOOKUP(A89,'[1]BASE DTPA'!A:CR,15,0)</f>
        <v>6539000</v>
      </c>
      <c r="M89" s="7">
        <f>VLOOKUP(A89,'[1]BASE DTPA'!A:CS,16,0)</f>
        <v>75634433</v>
      </c>
      <c r="N89" s="6" t="str">
        <f>VLOOKUP(A89,'[1]BASE DTPA'!A:CT,18,0)</f>
        <v>1 PERSONA NATURAL</v>
      </c>
      <c r="O89" s="6" t="str">
        <f>VLOOKUP(A89,'[1]BASE DTPA'!A:CU,19,0)</f>
        <v>3 CÉDULA DE CIUDADANÍA</v>
      </c>
      <c r="P89" s="7">
        <f>VLOOKUP(A89,'[1]BASE DTPA'!A:CV,20,0)</f>
        <v>1061756408</v>
      </c>
      <c r="Q89" s="7">
        <f>VLOOKUP(A89,'[1]BASE DTPA'!A:CW,22,0)</f>
        <v>0</v>
      </c>
      <c r="R89" s="6" t="str">
        <f>VLOOKUP(A89,'[1]BASE DTPA'!A:CX,38,0)</f>
        <v>DTPA</v>
      </c>
      <c r="S89" s="6">
        <f>VLOOKUP(A89,'[1]BASE DTPA'!A:CY,43,0)</f>
        <v>347</v>
      </c>
      <c r="T89" s="8">
        <f>VLOOKUP(A89,'[1]BASE DTPA'!A:CZ,53,0)</f>
        <v>46036</v>
      </c>
      <c r="U89" s="9">
        <f>VLOOKUP(A89,'[1]BASE DTPA'!A:DA,54,0)</f>
        <v>46386</v>
      </c>
      <c r="V89" s="10">
        <f>VLOOKUP(A89,'[1]BASE DTPA'!A:DB,79,0)</f>
        <v>0</v>
      </c>
      <c r="W89" s="6" t="str">
        <f>VLOOKUP(A89,'[1]BASE DTPA'!A:DC,68,0)</f>
        <v>VIGENTE</v>
      </c>
      <c r="X89" s="23" t="str">
        <f>VLOOKUP(A89,'[1]BASE DTPA'!A:DD,70,0)</f>
        <v xml:space="preserve">https://community.secop.gov.co/Public/Tendering/ContractDetailView/Index?UniqueIdentifier=CO1.PCCNTR.8877168 </v>
      </c>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row>
    <row r="90" spans="1:92" ht="15.75" customHeight="1" x14ac:dyDescent="0.3">
      <c r="A90" s="13" t="s">
        <v>112</v>
      </c>
      <c r="B90" s="3" t="str">
        <f>VLOOKUP(A90,'[1]BASE DTPA'!A:CN,2,0)</f>
        <v>1 FONAM</v>
      </c>
      <c r="C90" s="3" t="str">
        <f>VLOOKUP(A90,'[1]BASE DTPA'!A:CN,3,0)</f>
        <v>CPS-DTPA-089-2026</v>
      </c>
      <c r="D90" s="3" t="str">
        <f>VLOOKUP(A90,'[1]BASE DTPA'!A:CN,4,0)</f>
        <v>ISIDORO TAPI MACHUCA</v>
      </c>
      <c r="E90" s="4">
        <f>VLOOKUP(A90,'[1]BASE DTPA'!A:CN,5,0)</f>
        <v>46036</v>
      </c>
      <c r="F90" s="5" t="str">
        <f>VLOOKUP(A90,'[1]BASE DTPA'!A:CN,6,0)</f>
        <v>DP10-3202060-19_1-006Prestar servicio de apoyo a la gestión, con plena autonomía técnica y administrativa, en el PNN Utría y sus zonas de influencia para la ejecución operativa del proceso de restauración en zonas degradadas y/o intervenida, en el marco de la conservación de la diversidad biológica de las áreas protegidas del SINAP a nivel nacional</v>
      </c>
      <c r="G90" s="3" t="str">
        <f>VLOOKUP(A90,'[1]BASE DTPA'!A:CN,7,0)</f>
        <v>APOYO A LA GESTIÓN</v>
      </c>
      <c r="H90" s="3" t="str">
        <f>VLOOKUP(A90,'[1]BASE DTPA'!A:CN,8,0)</f>
        <v>2 CONTRATACIÓN DIRECTA</v>
      </c>
      <c r="I90" s="3" t="str">
        <f>VLOOKUP(A90,'[1]BASE DTPA'!A:CO,9,0)</f>
        <v>14 PRESTACIÓN DE SERVICIOS</v>
      </c>
      <c r="J90" s="6" t="str">
        <f>VLOOKUP(A90,'[1]BASE DTPA'!A:CP,10,0)</f>
        <v>N/A</v>
      </c>
      <c r="K90" s="6">
        <f>VLOOKUP(A90,'[1]BASE DTPA'!A:CQ,11,0)</f>
        <v>80111600</v>
      </c>
      <c r="L90" s="7">
        <f>VLOOKUP(A90,'[1]BASE DTPA'!A:CR,15,0)</f>
        <v>2293000</v>
      </c>
      <c r="M90" s="7">
        <f>VLOOKUP(A90,'[1]BASE DTPA'!A:CS,16,0)</f>
        <v>20178400</v>
      </c>
      <c r="N90" s="6" t="str">
        <f>VLOOKUP(A90,'[1]BASE DTPA'!A:CT,18,0)</f>
        <v>1 PERSONA NATURAL</v>
      </c>
      <c r="O90" s="6" t="str">
        <f>VLOOKUP(A90,'[1]BASE DTPA'!A:CU,19,0)</f>
        <v>3 CÉDULA DE CIUDADANÍA</v>
      </c>
      <c r="P90" s="7">
        <f>VLOOKUP(A90,'[1]BASE DTPA'!A:CV,20,0)</f>
        <v>82384610</v>
      </c>
      <c r="Q90" s="7">
        <f>VLOOKUP(A90,'[1]BASE DTPA'!A:CW,22,0)</f>
        <v>0</v>
      </c>
      <c r="R90" s="6" t="str">
        <f>VLOOKUP(A90,'[1]BASE DTPA'!A:CX,38,0)</f>
        <v>PNN UTRÍA</v>
      </c>
      <c r="S90" s="6">
        <f>VLOOKUP(A90,'[1]BASE DTPA'!A:CY,43,0)</f>
        <v>264</v>
      </c>
      <c r="T90" s="8">
        <f>VLOOKUP(A90,'[1]BASE DTPA'!A:CZ,53,0)</f>
        <v>46036</v>
      </c>
      <c r="U90" s="9">
        <f>VLOOKUP(A90,'[1]BASE DTPA'!A:DA,54,0)</f>
        <v>46302</v>
      </c>
      <c r="V90" s="10">
        <f>VLOOKUP(A90,'[1]BASE DTPA'!A:DB,79,0)</f>
        <v>0</v>
      </c>
      <c r="W90" s="6" t="str">
        <f>VLOOKUP(A90,'[1]BASE DTPA'!A:DC,68,0)</f>
        <v>VIGENTE</v>
      </c>
      <c r="X90" s="23" t="str">
        <f>VLOOKUP(A90,'[1]BASE DTPA'!A:DD,70,0)</f>
        <v xml:space="preserve">https://community.secop.gov.co/Public/Tendering/ContractDetailView/Index?UniqueIdentifier=CO1.PCCNTR.8875503 </v>
      </c>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row>
    <row r="91" spans="1:92" ht="15.75" customHeight="1" x14ac:dyDescent="0.3">
      <c r="A91" s="13" t="s">
        <v>113</v>
      </c>
      <c r="B91" s="3" t="str">
        <f>VLOOKUP(A91,'[1]BASE DTPA'!A:CN,2,0)</f>
        <v>2 NACION</v>
      </c>
      <c r="C91" s="3" t="str">
        <f>VLOOKUP(A91,'[1]BASE DTPA'!A:CN,3,0)</f>
        <v>CPS-DTPA-090-2026</v>
      </c>
      <c r="D91" s="3" t="str">
        <f>VLOOKUP(A91,'[1]BASE DTPA'!A:CN,4,0)</f>
        <v>MARIA FERNANDA ESTUPIÑAN ESTUPIÑAN</v>
      </c>
      <c r="E91" s="4">
        <f>VLOOKUP(A91,'[1]BASE DTPA'!A:CN,5,0)</f>
        <v>46036</v>
      </c>
      <c r="F91" s="5" t="str">
        <f>VLOOKUP(A91,'[1]BASE DTPA'!A:CN,6,0)</f>
        <v>DP08-3202038-17-017 Prestar servicios de apoyo a la gestión con plena autonomía técnica y administrativa en el PNN Sanquianga, para desarrollar actividades operativas de manejo y mantenimiento del vivero de plántulas y semillas destinadas para restauración, en el marco de la conservación de la diversidad biológica de las áreas protegidas del SINAP nacional.</v>
      </c>
      <c r="G91" s="3" t="str">
        <f>VLOOKUP(A91,'[1]BASE DTPA'!A:CN,7,0)</f>
        <v>APOYO A LA GESTIÓN</v>
      </c>
      <c r="H91" s="3" t="str">
        <f>VLOOKUP(A91,'[1]BASE DTPA'!A:CN,8,0)</f>
        <v>2 CONTRATACIÓN DIRECTA</v>
      </c>
      <c r="I91" s="3" t="str">
        <f>VLOOKUP(A91,'[1]BASE DTPA'!A:CO,9,0)</f>
        <v>14 PRESTACIÓN DE SERVICIOS</v>
      </c>
      <c r="J91" s="6" t="str">
        <f>VLOOKUP(A91,'[1]BASE DTPA'!A:CP,10,0)</f>
        <v>N/A</v>
      </c>
      <c r="K91" s="6">
        <f>VLOOKUP(A91,'[1]BASE DTPA'!A:CQ,11,0)</f>
        <v>80111600</v>
      </c>
      <c r="L91" s="7">
        <f>VLOOKUP(A91,'[1]BASE DTPA'!A:CR,15,0)</f>
        <v>2293000</v>
      </c>
      <c r="M91" s="7">
        <f>VLOOKUP(A91,'[1]BASE DTPA'!A:CS,16,0)</f>
        <v>21172033</v>
      </c>
      <c r="N91" s="6" t="str">
        <f>VLOOKUP(A91,'[1]BASE DTPA'!A:CT,18,0)</f>
        <v>1 PERSONA NATURAL</v>
      </c>
      <c r="O91" s="6" t="str">
        <f>VLOOKUP(A91,'[1]BASE DTPA'!A:CU,19,0)</f>
        <v>3 CÉDULA DE CIUDADANÍA</v>
      </c>
      <c r="P91" s="7">
        <f>VLOOKUP(A91,'[1]BASE DTPA'!A:CV,20,0)</f>
        <v>1087704461</v>
      </c>
      <c r="Q91" s="7">
        <f>VLOOKUP(A91,'[1]BASE DTPA'!A:CW,22,0)</f>
        <v>0</v>
      </c>
      <c r="R91" s="6" t="str">
        <f>VLOOKUP(A91,'[1]BASE DTPA'!A:CX,38,0)</f>
        <v>PNN SANQUIANGA</v>
      </c>
      <c r="S91" s="6">
        <f>VLOOKUP(A91,'[1]BASE DTPA'!A:CY,43,0)</f>
        <v>277</v>
      </c>
      <c r="T91" s="8">
        <f>VLOOKUP(A91,'[1]BASE DTPA'!A:CZ,53,0)</f>
        <v>46036</v>
      </c>
      <c r="U91" s="9">
        <f>VLOOKUP(A91,'[1]BASE DTPA'!A:DA,54,0)</f>
        <v>46315</v>
      </c>
      <c r="V91" s="10">
        <f>VLOOKUP(A91,'[1]BASE DTPA'!A:DB,79,0)</f>
        <v>0</v>
      </c>
      <c r="W91" s="6" t="str">
        <f>VLOOKUP(A91,'[1]BASE DTPA'!A:DC,68,0)</f>
        <v>VIGENTE</v>
      </c>
      <c r="X91" s="23" t="str">
        <f>VLOOKUP(A91,'[1]BASE DTPA'!A:DD,70,0)</f>
        <v xml:space="preserve">https://community.secop.gov.co/Public/Tendering/ContractDetailView/Index?UniqueIdentifier=CO1.PCCNTR.8876780 </v>
      </c>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row>
    <row r="92" spans="1:92" ht="15.75" customHeight="1" x14ac:dyDescent="0.3">
      <c r="A92" s="2" t="s">
        <v>114</v>
      </c>
      <c r="B92" s="3" t="str">
        <f>VLOOKUP(A92,'[1]BASE DTPA'!A:CN,2,0)</f>
        <v>2 NACION</v>
      </c>
      <c r="C92" s="3" t="str">
        <f>VLOOKUP(A92,'[1]BASE DTPA'!A:CN,3,0)</f>
        <v>CPS-DTPA-091-2026</v>
      </c>
      <c r="D92" s="3" t="str">
        <f>VLOOKUP(A92,'[1]BASE DTPA'!A:CN,4,0)</f>
        <v xml:space="preserve">JOVANNY MOSQUERA ROJAS </v>
      </c>
      <c r="E92" s="4">
        <f>VLOOKUP(A92,'[1]BASE DTPA'!A:CN,5,0)</f>
        <v>46036</v>
      </c>
      <c r="F92" s="5" t="str">
        <f>VLOOKUP(A92,'[1]BASE DTPA'!A:CN,6,0)</f>
        <v>DP06-3202060-19_1-022 Prestar servicios de apoyo a la gestion con plena autonomia tecnica y administrativa en el PNN Los Katios, para el desarrollo de las acciones de monitoreo y mantenimiento de los procesos de restauracion ecologica adelantados en el area protegida, en el marco de la conservacion de la diversidad biologica de las areas protegidas del SINAP nacional</v>
      </c>
      <c r="G92" s="3" t="str">
        <f>VLOOKUP(A92,'[1]BASE DTPA'!A:CN,7,0)</f>
        <v>APOYO A LA GESTIÓN</v>
      </c>
      <c r="H92" s="3" t="str">
        <f>VLOOKUP(A92,'[1]BASE DTPA'!A:CN,8,0)</f>
        <v>2 CONTRATACIÓN DIRECTA</v>
      </c>
      <c r="I92" s="3" t="str">
        <f>VLOOKUP(A92,'[1]BASE DTPA'!A:CO,9,0)</f>
        <v>14 PRESTACIÓN DE SERVICIOS</v>
      </c>
      <c r="J92" s="6" t="str">
        <f>VLOOKUP(A92,'[1]BASE DTPA'!A:CP,10,0)</f>
        <v>N/A</v>
      </c>
      <c r="K92" s="6">
        <f>VLOOKUP(A92,'[1]BASE DTPA'!A:CQ,11,0)</f>
        <v>80111600</v>
      </c>
      <c r="L92" s="7">
        <f>VLOOKUP(A92,'[1]BASE DTPA'!A:CR,15,0)</f>
        <v>2293000</v>
      </c>
      <c r="M92" s="7">
        <f>VLOOKUP(A92,'[1]BASE DTPA'!A:CS,16,0)</f>
        <v>20713433</v>
      </c>
      <c r="N92" s="6" t="str">
        <f>VLOOKUP(A92,'[1]BASE DTPA'!A:CT,18,0)</f>
        <v>1 PERSONA NATURAL</v>
      </c>
      <c r="O92" s="6" t="str">
        <f>VLOOKUP(A92,'[1]BASE DTPA'!A:CU,19,0)</f>
        <v>3 CÉDULA DE CIUDADANÍA</v>
      </c>
      <c r="P92" s="7">
        <f>VLOOKUP(A92,'[1]BASE DTPA'!A:CV,20,0)</f>
        <v>12001258</v>
      </c>
      <c r="Q92" s="7">
        <f>VLOOKUP(A92,'[1]BASE DTPA'!A:CW,22,0)</f>
        <v>0</v>
      </c>
      <c r="R92" s="6" t="str">
        <f>VLOOKUP(A92,'[1]BASE DTPA'!A:CX,38,0)</f>
        <v>PNN LOS KATIOS</v>
      </c>
      <c r="S92" s="6">
        <f>VLOOKUP(A92,'[1]BASE DTPA'!A:CY,43,0)</f>
        <v>273</v>
      </c>
      <c r="T92" s="8">
        <f>VLOOKUP(A92,'[1]BASE DTPA'!A:CZ,53,0)</f>
        <v>46036</v>
      </c>
      <c r="U92" s="9">
        <f>VLOOKUP(A92,'[1]BASE DTPA'!A:DA,54,0)</f>
        <v>46309</v>
      </c>
      <c r="V92" s="10">
        <f>VLOOKUP(A92,'[1]BASE DTPA'!A:DB,79,0)</f>
        <v>0</v>
      </c>
      <c r="W92" s="6" t="str">
        <f>VLOOKUP(A92,'[1]BASE DTPA'!A:DC,68,0)</f>
        <v>VIGENTE</v>
      </c>
      <c r="X92" s="23" t="str">
        <f>VLOOKUP(A92,'[1]BASE DTPA'!A:DD,70,0)</f>
        <v xml:space="preserve">https://community.secop.gov.co/Public/Tendering/ContractDetailView/Index?UniqueIdentifier=CO1.PCCNTR.8877229 </v>
      </c>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row>
    <row r="93" spans="1:92" ht="15.75" customHeight="1" x14ac:dyDescent="0.3">
      <c r="A93" s="2" t="s">
        <v>115</v>
      </c>
      <c r="B93" s="3" t="str">
        <f>VLOOKUP(A93,'[1]BASE DTPA'!A:CN,2,0)</f>
        <v>2 NACION</v>
      </c>
      <c r="C93" s="3" t="str">
        <f>VLOOKUP(A93,'[1]BASE DTPA'!A:CN,3,0)</f>
        <v>CPS-DTPA-092-2026</v>
      </c>
      <c r="D93" s="3" t="str">
        <f>VLOOKUP(A93,'[1]BASE DTPA'!A:CN,4,0)</f>
        <v>BRENDA JULIANA CHAVES HOYOS</v>
      </c>
      <c r="E93" s="4">
        <f>VLOOKUP(A93,'[1]BASE DTPA'!A:CN,5,0)</f>
        <v>46036</v>
      </c>
      <c r="F93" s="5" t="str">
        <f>VLOOKUP(A93,'[1]BASE DTPA'!A:CN,6,0)</f>
        <v>DP08-3202056-5-010 Prestar servicios profesionales con plena autonomía técnica y administrativa en el PNN Sanquianga para implementar la estrategia de comunicación y de educación ambiental con los actores sociales del área protegida, en el marco de la conservación de la diversidad biológica de las áreas protegidas del SINAP nacional.</v>
      </c>
      <c r="G93" s="3" t="str">
        <f>VLOOKUP(A93,'[1]BASE DTPA'!A:CN,7,0)</f>
        <v>PROFESIONAL</v>
      </c>
      <c r="H93" s="3" t="str">
        <f>VLOOKUP(A93,'[1]BASE DTPA'!A:CN,8,0)</f>
        <v>2 CONTRATACIÓN DIRECTA</v>
      </c>
      <c r="I93" s="3" t="str">
        <f>VLOOKUP(A93,'[1]BASE DTPA'!A:CO,9,0)</f>
        <v>14 PRESTACIÓN DE SERVICIOS</v>
      </c>
      <c r="J93" s="6" t="str">
        <f>VLOOKUP(A93,'[1]BASE DTPA'!A:CP,10,0)</f>
        <v>N/A</v>
      </c>
      <c r="K93" s="6">
        <f>VLOOKUP(A93,'[1]BASE DTPA'!A:CQ,11,0)</f>
        <v>80111600</v>
      </c>
      <c r="L93" s="7">
        <f>VLOOKUP(A93,'[1]BASE DTPA'!A:CR,15,0)</f>
        <v>4327000</v>
      </c>
      <c r="M93" s="7">
        <f>VLOOKUP(A93,'[1]BASE DTPA'!A:CS,16,0)</f>
        <v>48462400</v>
      </c>
      <c r="N93" s="6" t="str">
        <f>VLOOKUP(A93,'[1]BASE DTPA'!A:CT,18,0)</f>
        <v>1 PERSONA NATURAL</v>
      </c>
      <c r="O93" s="6" t="str">
        <f>VLOOKUP(A93,'[1]BASE DTPA'!A:CU,19,0)</f>
        <v>3 CÉDULA DE CIUDADANÍA</v>
      </c>
      <c r="P93" s="7">
        <f>VLOOKUP(A93,'[1]BASE DTPA'!A:CV,20,0)</f>
        <v>1085307745</v>
      </c>
      <c r="Q93" s="7">
        <f>VLOOKUP(A93,'[1]BASE DTPA'!A:CW,22,0)</f>
        <v>0</v>
      </c>
      <c r="R93" s="6" t="str">
        <f>VLOOKUP(A93,'[1]BASE DTPA'!A:CX,38,0)</f>
        <v>PNN SANQUIANGA</v>
      </c>
      <c r="S93" s="6">
        <f>VLOOKUP(A93,'[1]BASE DTPA'!A:CY,43,0)</f>
        <v>336</v>
      </c>
      <c r="T93" s="8">
        <f>VLOOKUP(A93,'[1]BASE DTPA'!A:CZ,53,0)</f>
        <v>46036</v>
      </c>
      <c r="U93" s="9">
        <f>VLOOKUP(A93,'[1]BASE DTPA'!A:DA,54,0)</f>
        <v>46375</v>
      </c>
      <c r="V93" s="10">
        <f>VLOOKUP(A93,'[1]BASE DTPA'!A:DB,79,0)</f>
        <v>0</v>
      </c>
      <c r="W93" s="6" t="str">
        <f>VLOOKUP(A93,'[1]BASE DTPA'!A:DC,68,0)</f>
        <v>VIGENTE</v>
      </c>
      <c r="X93" s="23" t="str">
        <f>VLOOKUP(A93,'[1]BASE DTPA'!A:DD,70,0)</f>
        <v xml:space="preserve">https://community.secop.gov.co/Public/Tendering/ContractDetailView/Index?UniqueIdentifier=CO1.PCCNTR.8878184 </v>
      </c>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row>
    <row r="94" spans="1:92" ht="15.75" customHeight="1" x14ac:dyDescent="0.3">
      <c r="A94" s="13" t="s">
        <v>116</v>
      </c>
      <c r="B94" s="3" t="str">
        <f>VLOOKUP(A94,'[1]BASE DTPA'!A:CN,2,0)</f>
        <v>1 FONAM</v>
      </c>
      <c r="C94" s="3" t="str">
        <f>VLOOKUP(A94,'[1]BASE DTPA'!A:CN,3,0)</f>
        <v>CPS-DTPA-093-2026</v>
      </c>
      <c r="D94" s="3" t="str">
        <f>VLOOKUP(A94,'[1]BASE DTPA'!A:CN,4,0)</f>
        <v>RODRIGO EDUARDO ERAZO GUTIERREZ</v>
      </c>
      <c r="E94" s="4">
        <f>VLOOKUP(A94,'[1]BASE DTPA'!A:CN,5,0)</f>
        <v>46036</v>
      </c>
      <c r="F94" s="5" t="str">
        <f>VLOOKUP(A94,'[1]BASE DTPA'!A:CN,6,0)</f>
        <v>DP00-3202032-1-032Prestación de servicios profesionalescon plena autonomía técnica y administrativa a la Dirección Territorial Pacífico de Parques Nacionales Naturales de Colombia, mediante la emisión, proyección, revisión y ajuste de conceptos técnico-ambientales para el análisis de presuntas infracciones y evaluación de impactos en áreas protegidas, en el marco de los procesos sancionatorios ambientales, así como para el trámite y registro de Reservas Naturales de la Sociedad Civil, contribuye</v>
      </c>
      <c r="G94" s="3" t="str">
        <f>VLOOKUP(A94,'[1]BASE DTPA'!A:CN,7,0)</f>
        <v>PROFESIONAL</v>
      </c>
      <c r="H94" s="3" t="str">
        <f>VLOOKUP(A94,'[1]BASE DTPA'!A:CN,8,0)</f>
        <v>2 CONTRATACIÓN DIRECTA</v>
      </c>
      <c r="I94" s="3" t="str">
        <f>VLOOKUP(A94,'[1]BASE DTPA'!A:CO,9,0)</f>
        <v>14 PRESTACIÓN DE SERVICIOS</v>
      </c>
      <c r="J94" s="6" t="str">
        <f>VLOOKUP(A94,'[1]BASE DTPA'!A:CP,10,0)</f>
        <v>N/A</v>
      </c>
      <c r="K94" s="6">
        <f>VLOOKUP(A94,'[1]BASE DTPA'!A:CQ,11,0)</f>
        <v>80111600</v>
      </c>
      <c r="L94" s="7">
        <f>VLOOKUP(A94,'[1]BASE DTPA'!A:CR,15,0)</f>
        <v>6539000</v>
      </c>
      <c r="M94" s="7">
        <f>VLOOKUP(A94,'[1]BASE DTPA'!A:CS,16,0)</f>
        <v>71929000</v>
      </c>
      <c r="N94" s="6" t="str">
        <f>VLOOKUP(A94,'[1]BASE DTPA'!A:CT,18,0)</f>
        <v>1 PERSONA NATURAL</v>
      </c>
      <c r="O94" s="6" t="str">
        <f>VLOOKUP(A94,'[1]BASE DTPA'!A:CU,19,0)</f>
        <v>3 CÉDULA DE CIUDADANÍA</v>
      </c>
      <c r="P94" s="7">
        <f>VLOOKUP(A94,'[1]BASE DTPA'!A:CV,20,0)</f>
        <v>1061693625</v>
      </c>
      <c r="Q94" s="7">
        <f>VLOOKUP(A94,'[1]BASE DTPA'!A:CW,22,0)</f>
        <v>0</v>
      </c>
      <c r="R94" s="6" t="str">
        <f>VLOOKUP(A94,'[1]BASE DTPA'!A:CX,38,0)</f>
        <v>DTPA</v>
      </c>
      <c r="S94" s="6">
        <f>VLOOKUP(A94,'[1]BASE DTPA'!A:CY,43,0)</f>
        <v>330</v>
      </c>
      <c r="T94" s="8">
        <f>VLOOKUP(A94,'[1]BASE DTPA'!A:CZ,53,0)</f>
        <v>46036</v>
      </c>
      <c r="U94" s="9">
        <f>VLOOKUP(A94,'[1]BASE DTPA'!A:DA,54,0)</f>
        <v>46369</v>
      </c>
      <c r="V94" s="10">
        <f>VLOOKUP(A94,'[1]BASE DTPA'!A:DB,79,0)</f>
        <v>0</v>
      </c>
      <c r="W94" s="6" t="str">
        <f>VLOOKUP(A94,'[1]BASE DTPA'!A:DC,68,0)</f>
        <v>VIGENTE</v>
      </c>
      <c r="X94" s="23" t="str">
        <f>VLOOKUP(A94,'[1]BASE DTPA'!A:DD,70,0)</f>
        <v xml:space="preserve">https://community.secop.gov.co/Public/Tendering/ContractDetailView/Index?UniqueIdentifier=CO1.PCCNTR.8878283 </v>
      </c>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row>
    <row r="95" spans="1:92" ht="15.75" customHeight="1" x14ac:dyDescent="0.3">
      <c r="A95" s="13" t="s">
        <v>117</v>
      </c>
      <c r="B95" s="3" t="str">
        <f>VLOOKUP(A95,'[1]BASE DTPA'!A:CN,2,0)</f>
        <v>2 NACION</v>
      </c>
      <c r="C95" s="3" t="str">
        <f>VLOOKUP(A95,'[1]BASE DTPA'!A:CN,3,0)</f>
        <v>CPS-DTPA-094-2026</v>
      </c>
      <c r="D95" s="3" t="str">
        <f>VLOOKUP(A95,'[1]BASE DTPA'!A:CN,4,0)</f>
        <v>LUIS CARLOS MONTAÑO QUIÑONEZ</v>
      </c>
      <c r="E95" s="4">
        <f>VLOOKUP(A95,'[1]BASE DTPA'!A:CN,5,0)</f>
        <v>46036</v>
      </c>
      <c r="F95" s="5" t="str">
        <f>VLOOKUP(A95,'[1]BASE DTPA'!A:CN,6,0)</f>
        <v>DP08-3202032-1-008 Prestar servicios de apoyo a la gestión con plena autonomía técnica y administrativa en el PNN Sanquianga para adelantar las actividades operativas de prevención, vigilancia y control en las zonas de mayor presión, en el marco de la conservación de la diversidad biológica de las áreas protegidas que integran el SINAP nacional.</v>
      </c>
      <c r="G95" s="3" t="str">
        <f>VLOOKUP(A95,'[1]BASE DTPA'!A:CN,7,0)</f>
        <v>APOYO A LA GESTIÓN</v>
      </c>
      <c r="H95" s="3" t="str">
        <f>VLOOKUP(A95,'[1]BASE DTPA'!A:CN,8,0)</f>
        <v>2 CONTRATACIÓN DIRECTA</v>
      </c>
      <c r="I95" s="3" t="str">
        <f>VLOOKUP(A95,'[1]BASE DTPA'!A:CO,9,0)</f>
        <v>14 PRESTACIÓN DE SERVICIOS</v>
      </c>
      <c r="J95" s="6" t="str">
        <f>VLOOKUP(A95,'[1]BASE DTPA'!A:CP,10,0)</f>
        <v>N/A</v>
      </c>
      <c r="K95" s="6">
        <f>VLOOKUP(A95,'[1]BASE DTPA'!A:CQ,11,0)</f>
        <v>80111600</v>
      </c>
      <c r="L95" s="7">
        <f>VLOOKUP(A95,'[1]BASE DTPA'!A:CR,15,0)</f>
        <v>2293000</v>
      </c>
      <c r="M95" s="7">
        <f>VLOOKUP(A95,'[1]BASE DTPA'!A:CS,16,0)</f>
        <v>21172033</v>
      </c>
      <c r="N95" s="6" t="str">
        <f>VLOOKUP(A95,'[1]BASE DTPA'!A:CT,18,0)</f>
        <v>1 PERSONA NATURAL</v>
      </c>
      <c r="O95" s="6" t="str">
        <f>VLOOKUP(A95,'[1]BASE DTPA'!A:CU,19,0)</f>
        <v>3 CÉDULA DE CIUDADANÍA</v>
      </c>
      <c r="P95" s="7">
        <f>VLOOKUP(A95,'[1]BASE DTPA'!A:CV,20,0)</f>
        <v>1089798420</v>
      </c>
      <c r="Q95" s="7">
        <f>VLOOKUP(A95,'[1]BASE DTPA'!A:CW,22,0)</f>
        <v>0</v>
      </c>
      <c r="R95" s="6" t="str">
        <f>VLOOKUP(A95,'[1]BASE DTPA'!A:CX,38,0)</f>
        <v>PNN SANQUIANGA</v>
      </c>
      <c r="S95" s="6">
        <f>VLOOKUP(A95,'[1]BASE DTPA'!A:CY,43,0)</f>
        <v>277</v>
      </c>
      <c r="T95" s="8">
        <f>VLOOKUP(A95,'[1]BASE DTPA'!A:CZ,53,0)</f>
        <v>46036</v>
      </c>
      <c r="U95" s="9">
        <f>VLOOKUP(A95,'[1]BASE DTPA'!A:DA,54,0)</f>
        <v>46315</v>
      </c>
      <c r="V95" s="10">
        <f>VLOOKUP(A95,'[1]BASE DTPA'!A:DB,79,0)</f>
        <v>0</v>
      </c>
      <c r="W95" s="6" t="str">
        <f>VLOOKUP(A95,'[1]BASE DTPA'!A:DC,68,0)</f>
        <v>VIGENTE</v>
      </c>
      <c r="X95" s="23" t="str">
        <f>VLOOKUP(A95,'[1]BASE DTPA'!A:DD,70,0)</f>
        <v xml:space="preserve">https://community.secop.gov.co/Public/Tendering/ContractDetailView/Index?UniqueIdentifier=CO1.PCCNTR.8883011 </v>
      </c>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row>
    <row r="96" spans="1:92" ht="15.75" customHeight="1" x14ac:dyDescent="0.3">
      <c r="A96" s="13" t="s">
        <v>118</v>
      </c>
      <c r="B96" s="3" t="str">
        <f>VLOOKUP(A96,'[1]BASE DTPA'!A:CN,2,0)</f>
        <v>1 FONAM</v>
      </c>
      <c r="C96" s="3" t="str">
        <f>VLOOKUP(A96,'[1]BASE DTPA'!A:CN,3,0)</f>
        <v>CPS-DTPA-095-2026</v>
      </c>
      <c r="D96" s="3" t="str">
        <f>VLOOKUP(A96,'[1]BASE DTPA'!A:CN,4,0)</f>
        <v>STEPHANIA ROJAS VELEZ</v>
      </c>
      <c r="E96" s="4">
        <f>VLOOKUP(A96,'[1]BASE DTPA'!A:CN,5,0)</f>
        <v>46037</v>
      </c>
      <c r="F96" s="5" t="str">
        <f>VLOOKUP(A96,'[1]BASE DTPA'!A:CN,6,0)</f>
        <v>DP00-3202008-9-025Prestar servicios profesionales con plena autonomía técnica y administrativa para el desarrollo de las actividades relacionadas con la la estrategia de investigación y monitoreo en las áreas protegidas de la Dirección Territorial Pacífico en el marco de la conservación de la diversidad biológica de las áreas protegidas del SINAP nacional</v>
      </c>
      <c r="G96" s="3" t="str">
        <f>VLOOKUP(A96,'[1]BASE DTPA'!A:CN,7,0)</f>
        <v>PROFESIONAL</v>
      </c>
      <c r="H96" s="3" t="str">
        <f>VLOOKUP(A96,'[1]BASE DTPA'!A:CN,8,0)</f>
        <v>2 CONTRATACIÓN DIRECTA</v>
      </c>
      <c r="I96" s="3" t="str">
        <f>VLOOKUP(A96,'[1]BASE DTPA'!A:CO,9,0)</f>
        <v>14 PRESTACIÓN DE SERVICIOS</v>
      </c>
      <c r="J96" s="6" t="str">
        <f>VLOOKUP(A96,'[1]BASE DTPA'!A:CP,10,0)</f>
        <v>N/A</v>
      </c>
      <c r="K96" s="6">
        <f>VLOOKUP(A96,'[1]BASE DTPA'!A:CQ,11,0)</f>
        <v>80111600</v>
      </c>
      <c r="L96" s="7">
        <f>VLOOKUP(A96,'[1]BASE DTPA'!A:CR,15,0)</f>
        <v>7225000</v>
      </c>
      <c r="M96" s="7">
        <f>VLOOKUP(A96,'[1]BASE DTPA'!A:CS,16,0)</f>
        <v>79475000</v>
      </c>
      <c r="N96" s="6" t="str">
        <f>VLOOKUP(A96,'[1]BASE DTPA'!A:CT,18,0)</f>
        <v>1 PERSONA NATURAL</v>
      </c>
      <c r="O96" s="6" t="str">
        <f>VLOOKUP(A96,'[1]BASE DTPA'!A:CU,19,0)</f>
        <v>3 CÉDULA DE CIUDADANÍA</v>
      </c>
      <c r="P96" s="7">
        <f>VLOOKUP(A96,'[1]BASE DTPA'!A:CV,20,0)</f>
        <v>1144061426</v>
      </c>
      <c r="Q96" s="7">
        <f>VLOOKUP(A96,'[1]BASE DTPA'!A:CW,22,0)</f>
        <v>0</v>
      </c>
      <c r="R96" s="6" t="str">
        <f>VLOOKUP(A96,'[1]BASE DTPA'!A:CX,38,0)</f>
        <v>DTPA</v>
      </c>
      <c r="S96" s="6">
        <f>VLOOKUP(A96,'[1]BASE DTPA'!A:CY,43,0)</f>
        <v>330</v>
      </c>
      <c r="T96" s="8">
        <f>VLOOKUP(A96,'[1]BASE DTPA'!A:CZ,53,0)</f>
        <v>46037</v>
      </c>
      <c r="U96" s="9">
        <f>VLOOKUP(A96,'[1]BASE DTPA'!A:DA,54,0)</f>
        <v>46370</v>
      </c>
      <c r="V96" s="10">
        <f>VLOOKUP(A96,'[1]BASE DTPA'!A:DB,79,0)</f>
        <v>0</v>
      </c>
      <c r="W96" s="6" t="str">
        <f>VLOOKUP(A96,'[1]BASE DTPA'!A:DC,68,0)</f>
        <v>VIGENTE</v>
      </c>
      <c r="X96" s="23" t="str">
        <f>VLOOKUP(A96,'[1]BASE DTPA'!A:DD,70,0)</f>
        <v xml:space="preserve">https://community.secop.gov.co/Public/Tendering/ContractDetailView/Index?UniqueIdentifier=CO1.PCCNTR.8894608 </v>
      </c>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row>
    <row r="97" spans="1:92" ht="15.75" customHeight="1" x14ac:dyDescent="0.3">
      <c r="A97" s="13" t="s">
        <v>119</v>
      </c>
      <c r="B97" s="3" t="str">
        <f>VLOOKUP(A97,'[1]BASE DTPA'!A:CN,2,0)</f>
        <v>1 FONAM</v>
      </c>
      <c r="C97" s="3" t="str">
        <f>VLOOKUP(A97,'[1]BASE DTPA'!A:CN,3,0)</f>
        <v>CPS-DTPA-096-2026</v>
      </c>
      <c r="D97" s="3" t="str">
        <f>VLOOKUP(A97,'[1]BASE DTPA'!A:CN,4,0)</f>
        <v>LIBIO DUMASA DOGIRAMA</v>
      </c>
      <c r="E97" s="4">
        <f>VLOOKUP(A97,'[1]BASE DTPA'!A:CN,5,0)</f>
        <v>46037</v>
      </c>
      <c r="F97" s="5" t="str">
        <f>VLOOKUP(A97,'[1]BASE DTPA'!A:CN,6,0)</f>
        <v>DP10-3202008-10-003Prestar servicio de apoyo a la gestión, con plena autonomía técnica y administrativa, en el PNN Utría para la ejecución operativa en el relacionamiento con comunidades indígenas, en el marco de la conservación de la diversidad biológica de las áreas protegidas del SINAP a nivel nacional.</v>
      </c>
      <c r="G97" s="3" t="str">
        <f>VLOOKUP(A97,'[1]BASE DTPA'!A:CN,7,0)</f>
        <v>APOYO A LA GESTIÓN</v>
      </c>
      <c r="H97" s="3" t="str">
        <f>VLOOKUP(A97,'[1]BASE DTPA'!A:CN,8,0)</f>
        <v>2 CONTRATACIÓN DIRECTA</v>
      </c>
      <c r="I97" s="3" t="str">
        <f>VLOOKUP(A97,'[1]BASE DTPA'!A:CO,9,0)</f>
        <v>14 PRESTACIÓN DE SERVICIOS</v>
      </c>
      <c r="J97" s="6" t="str">
        <f>VLOOKUP(A97,'[1]BASE DTPA'!A:CP,10,0)</f>
        <v>N/A</v>
      </c>
      <c r="K97" s="6">
        <f>VLOOKUP(A97,'[1]BASE DTPA'!A:CQ,11,0)</f>
        <v>80111600</v>
      </c>
      <c r="L97" s="7">
        <f>VLOOKUP(A97,'[1]BASE DTPA'!A:CR,15,0)</f>
        <v>2293000</v>
      </c>
      <c r="M97" s="7">
        <f>VLOOKUP(A97,'[1]BASE DTPA'!A:CS,16,0)</f>
        <v>17350367</v>
      </c>
      <c r="N97" s="6" t="str">
        <f>VLOOKUP(A97,'[1]BASE DTPA'!A:CT,18,0)</f>
        <v>1 PERSONA NATURAL</v>
      </c>
      <c r="O97" s="6" t="str">
        <f>VLOOKUP(A97,'[1]BASE DTPA'!A:CU,19,0)</f>
        <v>3 CÉDULA DE CIUDADANÍA</v>
      </c>
      <c r="P97" s="7">
        <f>VLOOKUP(A97,'[1]BASE DTPA'!A:CV,20,0)</f>
        <v>1076019812</v>
      </c>
      <c r="Q97" s="7">
        <f>VLOOKUP(A97,'[1]BASE DTPA'!A:CW,22,0)</f>
        <v>0</v>
      </c>
      <c r="R97" s="6" t="str">
        <f>VLOOKUP(A97,'[1]BASE DTPA'!A:CX,38,0)</f>
        <v>PNN UTRÍA</v>
      </c>
      <c r="S97" s="6">
        <f>VLOOKUP(A97,'[1]BASE DTPA'!A:CY,43,0)</f>
        <v>227</v>
      </c>
      <c r="T97" s="8">
        <f>VLOOKUP(A97,'[1]BASE DTPA'!A:CZ,53,0)</f>
        <v>46037</v>
      </c>
      <c r="U97" s="9">
        <f>VLOOKUP(A97,'[1]BASE DTPA'!A:DA,54,0)</f>
        <v>46266</v>
      </c>
      <c r="V97" s="10">
        <f>VLOOKUP(A97,'[1]BASE DTPA'!A:DB,79,0)</f>
        <v>0</v>
      </c>
      <c r="W97" s="6" t="str">
        <f>VLOOKUP(A97,'[1]BASE DTPA'!A:DC,68,0)</f>
        <v>VIGENTE</v>
      </c>
      <c r="X97" s="23" t="str">
        <f>VLOOKUP(A97,'[1]BASE DTPA'!A:DD,70,0)</f>
        <v xml:space="preserve">https://community.secop.gov.co/Public/Tendering/ContractDetailView/Index?UniqueIdentifier=CO1.PCCNTR.8894822 </v>
      </c>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row>
    <row r="98" spans="1:92" ht="15.75" customHeight="1" x14ac:dyDescent="0.3">
      <c r="A98" s="13" t="s">
        <v>120</v>
      </c>
      <c r="B98" s="3" t="str">
        <f>VLOOKUP(A98,'[1]BASE DTPA'!A:CN,2,0)</f>
        <v>1 FONAM</v>
      </c>
      <c r="C98" s="3" t="str">
        <f>VLOOKUP(A98,'[1]BASE DTPA'!A:CN,3,0)</f>
        <v>CPS-DTPA-097-2026</v>
      </c>
      <c r="D98" s="3" t="str">
        <f>VLOOKUP(A98,'[1]BASE DTPA'!A:CN,4,0)</f>
        <v>KATHERINE CUESTA CARRILLO</v>
      </c>
      <c r="E98" s="4">
        <f>VLOOKUP(A98,'[1]BASE DTPA'!A:CN,5,0)</f>
        <v>46037</v>
      </c>
      <c r="F98" s="5" t="str">
        <f>VLOOKUP(A98,'[1]BASE DTPA'!A:CN,6,0)</f>
        <v>DP06-3202032-1-020 - Prestar servicios de apoyo a la gestion con plena autonomia tecnica y administrativa en el PNN Los Katios, para el desarrollo operativo de las acciones de monitoreo y mantenimiento de los procesos de restauracion ecologica adelantados en el area protegida, en el marco de la conservacion de la diversidad biologica de las areas protegidas del SINAP nacional</v>
      </c>
      <c r="G98" s="3" t="str">
        <f>VLOOKUP(A98,'[1]BASE DTPA'!A:CN,7,0)</f>
        <v>APOYO A LA GESTIÓN</v>
      </c>
      <c r="H98" s="3" t="str">
        <f>VLOOKUP(A98,'[1]BASE DTPA'!A:CN,8,0)</f>
        <v>2 CONTRATACIÓN DIRECTA</v>
      </c>
      <c r="I98" s="3" t="str">
        <f>VLOOKUP(A98,'[1]BASE DTPA'!A:CO,9,0)</f>
        <v>14 PRESTACIÓN DE SERVICIOS</v>
      </c>
      <c r="J98" s="6" t="str">
        <f>VLOOKUP(A98,'[1]BASE DTPA'!A:CP,10,0)</f>
        <v>N/A</v>
      </c>
      <c r="K98" s="6">
        <f>VLOOKUP(A98,'[1]BASE DTPA'!A:CQ,11,0)</f>
        <v>80111600</v>
      </c>
      <c r="L98" s="7">
        <f>VLOOKUP(A98,'[1]BASE DTPA'!A:CR,15,0)</f>
        <v>2293000</v>
      </c>
      <c r="M98" s="7">
        <f>VLOOKUP(A98,'[1]BASE DTPA'!A:CS,16,0)</f>
        <v>20637000</v>
      </c>
      <c r="N98" s="6" t="str">
        <f>VLOOKUP(A98,'[1]BASE DTPA'!A:CT,18,0)</f>
        <v>1 PERSONA NATURAL</v>
      </c>
      <c r="O98" s="6" t="str">
        <f>VLOOKUP(A98,'[1]BASE DTPA'!A:CU,19,0)</f>
        <v>3 CÉDULA DE CIUDADANÍA</v>
      </c>
      <c r="P98" s="7">
        <f>VLOOKUP(A98,'[1]BASE DTPA'!A:CV,20,0)</f>
        <v>1045500630</v>
      </c>
      <c r="Q98" s="7">
        <f>VLOOKUP(A98,'[1]BASE DTPA'!A:CW,22,0)</f>
        <v>0</v>
      </c>
      <c r="R98" s="6" t="str">
        <f>VLOOKUP(A98,'[1]BASE DTPA'!A:CX,38,0)</f>
        <v>PNN LOS KATIOS</v>
      </c>
      <c r="S98" s="6">
        <f>VLOOKUP(A98,'[1]BASE DTPA'!A:CY,43,0)</f>
        <v>272</v>
      </c>
      <c r="T98" s="8">
        <f>VLOOKUP(A98,'[1]BASE DTPA'!A:CZ,53,0)</f>
        <v>46037</v>
      </c>
      <c r="U98" s="9">
        <f>VLOOKUP(A98,'[1]BASE DTPA'!A:DA,54,0)</f>
        <v>46309</v>
      </c>
      <c r="V98" s="10">
        <f>VLOOKUP(A98,'[1]BASE DTPA'!A:DB,79,0)</f>
        <v>0</v>
      </c>
      <c r="W98" s="6" t="str">
        <f>VLOOKUP(A98,'[1]BASE DTPA'!A:DC,68,0)</f>
        <v>VIGENTE</v>
      </c>
      <c r="X98" s="23" t="str">
        <f>VLOOKUP(A98,'[1]BASE DTPA'!A:DD,70,0)</f>
        <v xml:space="preserve">https://community.secop.gov.co/Public/Tendering/ContractDetailView/Index?UniqueIdentifier=CO1.PCCNTR.8900245 </v>
      </c>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row>
    <row r="99" spans="1:92" ht="15.75" customHeight="1" x14ac:dyDescent="0.3">
      <c r="A99" s="13" t="s">
        <v>121</v>
      </c>
      <c r="B99" s="3" t="str">
        <f>VLOOKUP(A99,'[1]BASE DTPA'!A:CN,2,0)</f>
        <v>2 NACION</v>
      </c>
      <c r="C99" s="3" t="str">
        <f>VLOOKUP(A99,'[1]BASE DTPA'!A:CN,3,0)</f>
        <v>CPS-DTPA-098-2026</v>
      </c>
      <c r="D99" s="3" t="str">
        <f>VLOOKUP(A99,'[1]BASE DTPA'!A:CN,4,0)</f>
        <v>MARIA TERESA HERNANDEZ IBARRA</v>
      </c>
      <c r="E99" s="4">
        <f>VLOOKUP(A99,'[1]BASE DTPA'!A:CN,5,0)</f>
        <v>46037</v>
      </c>
      <c r="F99" s="5" t="str">
        <f>VLOOKUP(A99,'[1]BASE DTPA'!A:CN,6,0)</f>
        <v>DP05-3202008-15-010Prestar servicios profesionales con plena autonomía técnica y administrativa en el PNN Gorgona para el desarrollo de actividades en los procesos de gestion precontractual, postcontractual y Admistrativos en el marco de la conservación de la diversidad biológica de las áreas protegidas del SINAP nacional</v>
      </c>
      <c r="G99" s="3" t="str">
        <f>VLOOKUP(A99,'[1]BASE DTPA'!A:CN,7,0)</f>
        <v>PROFESIONAL</v>
      </c>
      <c r="H99" s="3" t="str">
        <f>VLOOKUP(A99,'[1]BASE DTPA'!A:CN,8,0)</f>
        <v>2 CONTRATACIÓN DIRECTA</v>
      </c>
      <c r="I99" s="3" t="str">
        <f>VLOOKUP(A99,'[1]BASE DTPA'!A:CO,9,0)</f>
        <v>14 PRESTACIÓN DE SERVICIOS</v>
      </c>
      <c r="J99" s="6" t="str">
        <f>VLOOKUP(A99,'[1]BASE DTPA'!A:CP,10,0)</f>
        <v>N/A</v>
      </c>
      <c r="K99" s="6">
        <f>VLOOKUP(A99,'[1]BASE DTPA'!A:CQ,11,0)</f>
        <v>80111600</v>
      </c>
      <c r="L99" s="7">
        <f>VLOOKUP(A99,'[1]BASE DTPA'!A:CR,15,0)</f>
        <v>4760000</v>
      </c>
      <c r="M99" s="7">
        <f>VLOOKUP(A99,'[1]BASE DTPA'!A:CS,16,0)</f>
        <v>50614667</v>
      </c>
      <c r="N99" s="6" t="str">
        <f>VLOOKUP(A99,'[1]BASE DTPA'!A:CT,18,0)</f>
        <v>1 PERSONA NATURAL</v>
      </c>
      <c r="O99" s="6" t="str">
        <f>VLOOKUP(A99,'[1]BASE DTPA'!A:CU,19,0)</f>
        <v>3 CÉDULA DE CIUDADANÍA</v>
      </c>
      <c r="P99" s="7">
        <f>VLOOKUP(A99,'[1]BASE DTPA'!A:CV,20,0)</f>
        <v>66856994</v>
      </c>
      <c r="Q99" s="7">
        <f>VLOOKUP(A99,'[1]BASE DTPA'!A:CW,22,0)</f>
        <v>0</v>
      </c>
      <c r="R99" s="6" t="str">
        <f>VLOOKUP(A99,'[1]BASE DTPA'!A:CX,38,0)</f>
        <v>PNN GORGONA</v>
      </c>
      <c r="S99" s="6">
        <f>VLOOKUP(A99,'[1]BASE DTPA'!A:CY,43,0)</f>
        <v>319</v>
      </c>
      <c r="T99" s="8">
        <f>VLOOKUP(A99,'[1]BASE DTPA'!A:CZ,53,0)</f>
        <v>46037</v>
      </c>
      <c r="U99" s="9">
        <f>VLOOKUP(A99,'[1]BASE DTPA'!A:DA,54,0)</f>
        <v>46359</v>
      </c>
      <c r="V99" s="10">
        <f>VLOOKUP(A99,'[1]BASE DTPA'!A:DB,79,0)</f>
        <v>0</v>
      </c>
      <c r="W99" s="6" t="str">
        <f>VLOOKUP(A99,'[1]BASE DTPA'!A:DC,68,0)</f>
        <v>VIGENTE</v>
      </c>
      <c r="X99" s="23" t="str">
        <f>VLOOKUP(A99,'[1]BASE DTPA'!A:DD,70,0)</f>
        <v xml:space="preserve">https://community.secop.gov.co/Public/Tendering/ContractDetailView/Index?UniqueIdentifier=CO1.PCCNTR.8897286 </v>
      </c>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row>
    <row r="100" spans="1:92" ht="15.75" customHeight="1" x14ac:dyDescent="0.3">
      <c r="A100" s="13" t="s">
        <v>122</v>
      </c>
      <c r="B100" s="3" t="str">
        <f>VLOOKUP(A100,'[1]BASE DTPA'!A:CN,2,0)</f>
        <v>1 FONAM</v>
      </c>
      <c r="C100" s="3" t="str">
        <f>VLOOKUP(A100,'[1]BASE DTPA'!A:CN,3,0)</f>
        <v>CPS-DTPA-099-2026</v>
      </c>
      <c r="D100" s="3" t="str">
        <f>VLOOKUP(A100,'[1]BASE DTPA'!A:CN,4,0)</f>
        <v>MONICA ALEXANDRA CASTILLO CUBILLOS</v>
      </c>
      <c r="E100" s="4">
        <f>VLOOKUP(A100,'[1]BASE DTPA'!A:CN,5,0)</f>
        <v>46037</v>
      </c>
      <c r="F100" s="5" t="str">
        <f>VLOOKUP(A100,'[1]BASE DTPA'!A:CN,6,0)</f>
        <v xml:space="preserve">DP00-3202056-5-029Prestar servicios profesionales con plena autonomía técnica y administrativa en la Dirección Territorial Pacífico para adelantar procesos de comunicación y educación ambiental con actores priorizados y vinculados a la gestión territorial de las áreas protegidas adscritas, en el marco de la conservación de la diversidad biológica de las áreas protegidas del SINAP Nacional. </v>
      </c>
      <c r="G100" s="3" t="str">
        <f>VLOOKUP(A100,'[1]BASE DTPA'!A:CN,7,0)</f>
        <v>PROFESIONAL</v>
      </c>
      <c r="H100" s="3" t="str">
        <f>VLOOKUP(A100,'[1]BASE DTPA'!A:CN,8,0)</f>
        <v>2 CONTRATACIÓN DIRECTA</v>
      </c>
      <c r="I100" s="3" t="str">
        <f>VLOOKUP(A100,'[1]BASE DTPA'!A:CO,9,0)</f>
        <v>14 PRESTACIÓN DE SERVICIOS</v>
      </c>
      <c r="J100" s="6" t="str">
        <f>VLOOKUP(A100,'[1]BASE DTPA'!A:CP,10,0)</f>
        <v>N/A</v>
      </c>
      <c r="K100" s="6">
        <f>VLOOKUP(A100,'[1]BASE DTPA'!A:CQ,11,0)</f>
        <v>80111600</v>
      </c>
      <c r="L100" s="7">
        <f>VLOOKUP(A100,'[1]BASE DTPA'!A:CR,15,0)</f>
        <v>7225000</v>
      </c>
      <c r="M100" s="7">
        <f>VLOOKUP(A100,'[1]BASE DTPA'!A:CS,16,0)</f>
        <v>79475000</v>
      </c>
      <c r="N100" s="6" t="str">
        <f>VLOOKUP(A100,'[1]BASE DTPA'!A:CT,18,0)</f>
        <v>1 PERSONA NATURAL</v>
      </c>
      <c r="O100" s="6" t="str">
        <f>VLOOKUP(A100,'[1]BASE DTPA'!A:CU,19,0)</f>
        <v>3 CÉDULA DE CIUDADANÍA</v>
      </c>
      <c r="P100" s="7">
        <f>VLOOKUP(A100,'[1]BASE DTPA'!A:CV,20,0)</f>
        <v>1143829409</v>
      </c>
      <c r="Q100" s="7">
        <f>VLOOKUP(A100,'[1]BASE DTPA'!A:CW,22,0)</f>
        <v>0</v>
      </c>
      <c r="R100" s="6" t="str">
        <f>VLOOKUP(A100,'[1]BASE DTPA'!A:CX,38,0)</f>
        <v>DTPA</v>
      </c>
      <c r="S100" s="6">
        <f>VLOOKUP(A100,'[1]BASE DTPA'!A:CY,43,0)</f>
        <v>330</v>
      </c>
      <c r="T100" s="8">
        <f>VLOOKUP(A100,'[1]BASE DTPA'!A:CZ,53,0)</f>
        <v>46037</v>
      </c>
      <c r="U100" s="9">
        <f>VLOOKUP(A100,'[1]BASE DTPA'!A:DA,54,0)</f>
        <v>46370</v>
      </c>
      <c r="V100" s="10">
        <f>VLOOKUP(A100,'[1]BASE DTPA'!A:DB,79,0)</f>
        <v>0</v>
      </c>
      <c r="W100" s="6" t="str">
        <f>VLOOKUP(A100,'[1]BASE DTPA'!A:DC,68,0)</f>
        <v>VIGENTE</v>
      </c>
      <c r="X100" s="23" t="str">
        <f>VLOOKUP(A100,'[1]BASE DTPA'!A:DD,70,0)</f>
        <v xml:space="preserve">https://community.secop.gov.co/Public/Tendering/ContractDetailView/Index?UniqueIdentifier=CO1.PCCNTR.8895596 </v>
      </c>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row>
    <row r="101" spans="1:92" ht="15.75" customHeight="1" x14ac:dyDescent="0.3">
      <c r="A101" s="13" t="s">
        <v>123</v>
      </c>
      <c r="B101" s="3" t="str">
        <f>VLOOKUP(A101,'[1]BASE DTPA'!A:CN,2,0)</f>
        <v>2 NACION</v>
      </c>
      <c r="C101" s="3" t="str">
        <f>VLOOKUP(A101,'[1]BASE DTPA'!A:CN,3,0)</f>
        <v>CPS-DTPA-100-2026</v>
      </c>
      <c r="D101" s="3" t="str">
        <f>VLOOKUP(A101,'[1]BASE DTPA'!A:CN,4,0)</f>
        <v xml:space="preserve">POLICARPO TOVAR PEÑA </v>
      </c>
      <c r="E101" s="4">
        <f>VLOOKUP(A101,'[1]BASE DTPA'!A:CN,5,0)</f>
        <v>46037</v>
      </c>
      <c r="F101" s="5" t="str">
        <f>VLOOKUP(A101,'[1]BASE DTPA'!A:CN,6,0)</f>
        <v>DP06-3202008-10-011 Prestar servicios de apoyo a la gestion con plena autonomia tecnica y administrativa en el PNN los Katios para el desarrollo de actividades operativas de las estrategias especiales de manejo en el area protegida, en el marco de la conservacion de la diversidad biologica de las areas protegidas del SINAP nacional</v>
      </c>
      <c r="G101" s="3" t="str">
        <f>VLOOKUP(A101,'[1]BASE DTPA'!A:CN,7,0)</f>
        <v>APOYO A LA GESTIÓN</v>
      </c>
      <c r="H101" s="3" t="str">
        <f>VLOOKUP(A101,'[1]BASE DTPA'!A:CN,8,0)</f>
        <v>2 CONTRATACIÓN DIRECTA</v>
      </c>
      <c r="I101" s="3" t="str">
        <f>VLOOKUP(A101,'[1]BASE DTPA'!A:CO,9,0)</f>
        <v>14 PRESTACIÓN DE SERVICIOS</v>
      </c>
      <c r="J101" s="6" t="str">
        <f>VLOOKUP(A101,'[1]BASE DTPA'!A:CP,10,0)</f>
        <v>N/A</v>
      </c>
      <c r="K101" s="6">
        <f>VLOOKUP(A101,'[1]BASE DTPA'!A:CQ,11,0)</f>
        <v>80111600</v>
      </c>
      <c r="L101" s="7">
        <f>VLOOKUP(A101,'[1]BASE DTPA'!A:CR,15,0)</f>
        <v>2293000</v>
      </c>
      <c r="M101" s="7">
        <f>VLOOKUP(A101,'[1]BASE DTPA'!A:CS,16,0)</f>
        <v>20484133</v>
      </c>
      <c r="N101" s="6" t="str">
        <f>VLOOKUP(A101,'[1]BASE DTPA'!A:CT,18,0)</f>
        <v>1 PERSONA NATURAL</v>
      </c>
      <c r="O101" s="6" t="str">
        <f>VLOOKUP(A101,'[1]BASE DTPA'!A:CU,19,0)</f>
        <v>3 CÉDULA DE CIUDADANÍA</v>
      </c>
      <c r="P101" s="7">
        <f>VLOOKUP(A101,'[1]BASE DTPA'!A:CV,20,0)</f>
        <v>12002023</v>
      </c>
      <c r="Q101" s="7">
        <f>VLOOKUP(A101,'[1]BASE DTPA'!A:CW,22,0)</f>
        <v>0</v>
      </c>
      <c r="R101" s="6" t="str">
        <f>VLOOKUP(A101,'[1]BASE DTPA'!A:CX,38,0)</f>
        <v>PNN LOS KATIOS</v>
      </c>
      <c r="S101" s="6">
        <f>VLOOKUP(A101,'[1]BASE DTPA'!A:CY,43,0)</f>
        <v>270</v>
      </c>
      <c r="T101" s="8">
        <f>VLOOKUP(A101,'[1]BASE DTPA'!A:CZ,53,0)</f>
        <v>46037</v>
      </c>
      <c r="U101" s="9">
        <f>VLOOKUP(A101,'[1]BASE DTPA'!A:DA,54,0)</f>
        <v>46307</v>
      </c>
      <c r="V101" s="10">
        <f>VLOOKUP(A101,'[1]BASE DTPA'!A:DB,79,0)</f>
        <v>0</v>
      </c>
      <c r="W101" s="6" t="str">
        <f>VLOOKUP(A101,'[1]BASE DTPA'!A:DC,68,0)</f>
        <v>VIGENTE</v>
      </c>
      <c r="X101" s="23" t="str">
        <f>VLOOKUP(A101,'[1]BASE DTPA'!A:DD,70,0)</f>
        <v xml:space="preserve">https://community.secop.gov.co/Public/Tendering/ContractDetailView/Index?UniqueIdentifier=CO1.PCCNTR.8901136 </v>
      </c>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row>
    <row r="102" spans="1:92" ht="15.75" customHeight="1" x14ac:dyDescent="0.3">
      <c r="A102" s="13" t="s">
        <v>124</v>
      </c>
      <c r="B102" s="3" t="str">
        <f>VLOOKUP(A102,'[1]BASE DTPA'!A:CN,2,0)</f>
        <v>1 FONAM</v>
      </c>
      <c r="C102" s="3" t="str">
        <f>VLOOKUP(A102,'[1]BASE DTPA'!A:CN,3,0)</f>
        <v>CPS-DTPA-101-2026</v>
      </c>
      <c r="D102" s="3" t="str">
        <f>VLOOKUP(A102,'[1]BASE DTPA'!A:CN,4,0)</f>
        <v>JENNY MOSQUERA PEREA</v>
      </c>
      <c r="E102" s="4">
        <f>VLOOKUP(A102,'[1]BASE DTPA'!A:CN,5,0)</f>
        <v>46037</v>
      </c>
      <c r="F102" s="5" t="str">
        <f>VLOOKUP(A102,'[1]BASE DTPA'!A:CN,6,0)</f>
        <v>DP10-3202056-5-013 Prestar servicios profesionales con plena autonomía técnica y administrativa en el PNN Utría para llevar a cabo procesos de comunicación y educación ambiental con actores priorizados vinculados al área protegida, en el marco de la conservación de la diversidad biológica de las áreas protegidas del SINAP a nivel nacional.</v>
      </c>
      <c r="G102" s="3" t="str">
        <f>VLOOKUP(A102,'[1]BASE DTPA'!A:CN,7,0)</f>
        <v>PROFESIONAL</v>
      </c>
      <c r="H102" s="3" t="str">
        <f>VLOOKUP(A102,'[1]BASE DTPA'!A:CN,8,0)</f>
        <v>2 CONTRATACIÓN DIRECTA</v>
      </c>
      <c r="I102" s="3" t="str">
        <f>VLOOKUP(A102,'[1]BASE DTPA'!A:CO,9,0)</f>
        <v>14 PRESTACIÓN DE SERVICIOS</v>
      </c>
      <c r="J102" s="6" t="str">
        <f>VLOOKUP(A102,'[1]BASE DTPA'!A:CP,10,0)</f>
        <v>N/A</v>
      </c>
      <c r="K102" s="6">
        <f>VLOOKUP(A102,'[1]BASE DTPA'!A:CQ,11,0)</f>
        <v>80111600</v>
      </c>
      <c r="L102" s="7">
        <f>VLOOKUP(A102,'[1]BASE DTPA'!A:CR,15,0)</f>
        <v>4760000</v>
      </c>
      <c r="M102" s="7">
        <f>VLOOKUP(A102,'[1]BASE DTPA'!A:CS,16,0)</f>
        <v>50932000</v>
      </c>
      <c r="N102" s="6" t="str">
        <f>VLOOKUP(A102,'[1]BASE DTPA'!A:CT,18,0)</f>
        <v>1 PERSONA NATURAL</v>
      </c>
      <c r="O102" s="6" t="str">
        <f>VLOOKUP(A102,'[1]BASE DTPA'!A:CU,19,0)</f>
        <v>3 CÉDULA DE CIUDADANÍA</v>
      </c>
      <c r="P102" s="7">
        <f>VLOOKUP(A102,'[1]BASE DTPA'!A:CV,20,0)</f>
        <v>26363463</v>
      </c>
      <c r="Q102" s="7">
        <f>VLOOKUP(A102,'[1]BASE DTPA'!A:CW,22,0)</f>
        <v>0</v>
      </c>
      <c r="R102" s="6" t="str">
        <f>VLOOKUP(A102,'[1]BASE DTPA'!A:CX,38,0)</f>
        <v>PNN UTRÍA</v>
      </c>
      <c r="S102" s="6">
        <f>VLOOKUP(A102,'[1]BASE DTPA'!A:CY,43,0)</f>
        <v>321</v>
      </c>
      <c r="T102" s="8">
        <f>VLOOKUP(A102,'[1]BASE DTPA'!A:CZ,53,0)</f>
        <v>46037</v>
      </c>
      <c r="U102" s="9">
        <f>VLOOKUP(A102,'[1]BASE DTPA'!A:DA,54,0)</f>
        <v>46361</v>
      </c>
      <c r="V102" s="10">
        <f>VLOOKUP(A102,'[1]BASE DTPA'!A:DB,79,0)</f>
        <v>0</v>
      </c>
      <c r="W102" s="6" t="str">
        <f>VLOOKUP(A102,'[1]BASE DTPA'!A:DC,68,0)</f>
        <v>VIGENTE</v>
      </c>
      <c r="X102" s="23" t="str">
        <f>VLOOKUP(A102,'[1]BASE DTPA'!A:DD,70,0)</f>
        <v xml:space="preserve">https://community.secop.gov.co/Public/Tendering/ContractDetailView/Index?UniqueIdentifier=CO1.PCCNTR.8896073 </v>
      </c>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row>
    <row r="103" spans="1:92" ht="15.75" customHeight="1" x14ac:dyDescent="0.3">
      <c r="A103" s="13" t="s">
        <v>125</v>
      </c>
      <c r="B103" s="3" t="str">
        <f>VLOOKUP(A103,'[1]BASE DTPA'!A:CN,2,0)</f>
        <v>2 NACION</v>
      </c>
      <c r="C103" s="3" t="str">
        <f>VLOOKUP(A103,'[1]BASE DTPA'!A:CN,3,0)</f>
        <v>CPS-DTPA-102-2026</v>
      </c>
      <c r="D103" s="3" t="str">
        <f>VLOOKUP(A103,'[1]BASE DTPA'!A:CN,4,0)</f>
        <v>MIGUEL ANGEL MARTINEZ PRADO</v>
      </c>
      <c r="E103" s="4">
        <f>VLOOKUP(A103,'[1]BASE DTPA'!A:CN,5,0)</f>
        <v>46037</v>
      </c>
      <c r="F103" s="5" t="str">
        <f>VLOOKUP(A103,'[1]BASE DTPA'!A:CN,6,0)</f>
        <v>DP01-3202008-9-003Prestar servicios profesionales con plena autonomia a técnica y administrativa para avanzar con la implementaciion de actividades contempladas en el plan de ordenamiento ecoturistico en el DNMI Cabo Manglares en el marco de la conservacion de la diversidad biologica de las areas protegidas del SINAP.</v>
      </c>
      <c r="G103" s="3" t="str">
        <f>VLOOKUP(A103,'[1]BASE DTPA'!A:CN,7,0)</f>
        <v>PROFESIONAL</v>
      </c>
      <c r="H103" s="3" t="str">
        <f>VLOOKUP(A103,'[1]BASE DTPA'!A:CN,8,0)</f>
        <v>2 CONTRATACIÓN DIRECTA</v>
      </c>
      <c r="I103" s="3" t="str">
        <f>VLOOKUP(A103,'[1]BASE DTPA'!A:CO,9,0)</f>
        <v>14 PRESTACIÓN DE SERVICIOS</v>
      </c>
      <c r="J103" s="6" t="str">
        <f>VLOOKUP(A103,'[1]BASE DTPA'!A:CP,10,0)</f>
        <v>N/A</v>
      </c>
      <c r="K103" s="6">
        <f>VLOOKUP(A103,'[1]BASE DTPA'!A:CQ,11,0)</f>
        <v>80111600</v>
      </c>
      <c r="L103" s="7">
        <f>VLOOKUP(A103,'[1]BASE DTPA'!A:CR,15,0)</f>
        <v>4327000</v>
      </c>
      <c r="M103" s="7">
        <f>VLOOKUP(A103,'[1]BASE DTPA'!A:CS,16,0)</f>
        <v>43125767</v>
      </c>
      <c r="N103" s="6" t="str">
        <f>VLOOKUP(A103,'[1]BASE DTPA'!A:CT,18,0)</f>
        <v>1 PERSONA NATURAL</v>
      </c>
      <c r="O103" s="6" t="str">
        <f>VLOOKUP(A103,'[1]BASE DTPA'!A:CU,19,0)</f>
        <v>3 CÉDULA DE CIUDADANÍA</v>
      </c>
      <c r="P103" s="7">
        <f>VLOOKUP(A103,'[1]BASE DTPA'!A:CV,20,0)</f>
        <v>1024552998</v>
      </c>
      <c r="Q103" s="7">
        <f>VLOOKUP(A103,'[1]BASE DTPA'!A:CW,22,0)</f>
        <v>0</v>
      </c>
      <c r="R103" s="6" t="str">
        <f>VLOOKUP(A103,'[1]BASE DTPA'!A:CX,38,0)</f>
        <v>DNMI CABO MANGLARES</v>
      </c>
      <c r="S103" s="6">
        <f>VLOOKUP(A103,'[1]BASE DTPA'!A:CY,43,0)</f>
        <v>299</v>
      </c>
      <c r="T103" s="8">
        <f>VLOOKUP(A103,'[1]BASE DTPA'!A:CZ,53,0)</f>
        <v>46037</v>
      </c>
      <c r="U103" s="9">
        <f>VLOOKUP(A103,'[1]BASE DTPA'!A:DA,54,0)</f>
        <v>46339</v>
      </c>
      <c r="V103" s="10">
        <f>VLOOKUP(A103,'[1]BASE DTPA'!A:DB,79,0)</f>
        <v>0</v>
      </c>
      <c r="W103" s="6" t="str">
        <f>VLOOKUP(A103,'[1]BASE DTPA'!A:DC,68,0)</f>
        <v>VIGENTE</v>
      </c>
      <c r="X103" s="23" t="str">
        <f>VLOOKUP(A103,'[1]BASE DTPA'!A:DD,70,0)</f>
        <v xml:space="preserve">https://community.secop.gov.co/Public/Tendering/ContractDetailView/Index?UniqueIdentifier=CO1.PCCNTR.8896973 </v>
      </c>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row>
    <row r="104" spans="1:92" ht="15.75" customHeight="1" x14ac:dyDescent="0.3">
      <c r="A104" s="13" t="s">
        <v>126</v>
      </c>
      <c r="B104" s="3" t="str">
        <f>VLOOKUP(A104,'[1]BASE DTPA'!A:CN,2,0)</f>
        <v>1 FONAM</v>
      </c>
      <c r="C104" s="3" t="str">
        <f>VLOOKUP(A104,'[1]BASE DTPA'!A:CN,3,0)</f>
        <v>CPS-DTPA-103-2026</v>
      </c>
      <c r="D104" s="3" t="str">
        <f>VLOOKUP(A104,'[1]BASE DTPA'!A:CN,4,0)</f>
        <v>ANA MARIA MAYA GIRON</v>
      </c>
      <c r="E104" s="4">
        <f>VLOOKUP(A104,'[1]BASE DTPA'!A:CN,5,0)</f>
        <v>46037</v>
      </c>
      <c r="F104" s="5" t="str">
        <f>VLOOKUP(A104,'[1]BASE DTPA'!A:CN,6,0)</f>
        <v>DP07-3202008-9-011 Prestar servicios profesionales, con plena autonomía técnica y administrativa, orientados a ejecutar actividades de monitoreo e investigación en el Parque Nacional Natural Munchique y sus áreas de influencia, con el propósito de contribuir a la conservación en el marco de la conservación de diversidad biológica del SINAP nacional.</v>
      </c>
      <c r="G104" s="3" t="str">
        <f>VLOOKUP(A104,'[1]BASE DTPA'!A:CN,7,0)</f>
        <v>PROFESIONAL</v>
      </c>
      <c r="H104" s="3" t="str">
        <f>VLOOKUP(A104,'[1]BASE DTPA'!A:CN,8,0)</f>
        <v>2 CONTRATACIÓN DIRECTA</v>
      </c>
      <c r="I104" s="3" t="str">
        <f>VLOOKUP(A104,'[1]BASE DTPA'!A:CO,9,0)</f>
        <v>14 PRESTACIÓN DE SERVICIOS</v>
      </c>
      <c r="J104" s="6" t="str">
        <f>VLOOKUP(A104,'[1]BASE DTPA'!A:CP,10,0)</f>
        <v>N/A</v>
      </c>
      <c r="K104" s="6">
        <f>VLOOKUP(A104,'[1]BASE DTPA'!A:CQ,11,0)</f>
        <v>80111600</v>
      </c>
      <c r="L104" s="7">
        <f>VLOOKUP(A104,'[1]BASE DTPA'!A:CR,15,0)</f>
        <v>4760000</v>
      </c>
      <c r="M104" s="7">
        <f>VLOOKUP(A104,'[1]BASE DTPA'!A:CS,16,0)</f>
        <v>52201333</v>
      </c>
      <c r="N104" s="6" t="str">
        <f>VLOOKUP(A104,'[1]BASE DTPA'!A:CT,18,0)</f>
        <v>1 PERSONA NATURAL</v>
      </c>
      <c r="O104" s="6" t="str">
        <f>VLOOKUP(A104,'[1]BASE DTPA'!A:CU,19,0)</f>
        <v>3 CÉDULA DE CIUDADANÍA</v>
      </c>
      <c r="P104" s="7">
        <f>VLOOKUP(A104,'[1]BASE DTPA'!A:CV,20,0)</f>
        <v>1061723900</v>
      </c>
      <c r="Q104" s="7">
        <f>VLOOKUP(A104,'[1]BASE DTPA'!A:CW,22,0)</f>
        <v>0</v>
      </c>
      <c r="R104" s="6" t="str">
        <f>VLOOKUP(A104,'[1]BASE DTPA'!A:CX,38,0)</f>
        <v>PNN MUNCHIQUE</v>
      </c>
      <c r="S104" s="6">
        <f>VLOOKUP(A104,'[1]BASE DTPA'!A:CY,43,0)</f>
        <v>329</v>
      </c>
      <c r="T104" s="8">
        <f>VLOOKUP(A104,'[1]BASE DTPA'!A:CZ,53,0)</f>
        <v>46038</v>
      </c>
      <c r="U104" s="9">
        <f>VLOOKUP(A104,'[1]BASE DTPA'!A:DA,54,0)</f>
        <v>46369</v>
      </c>
      <c r="V104" s="10">
        <f>VLOOKUP(A104,'[1]BASE DTPA'!A:DB,79,0)</f>
        <v>0</v>
      </c>
      <c r="W104" s="6" t="str">
        <f>VLOOKUP(A104,'[1]BASE DTPA'!A:DC,68,0)</f>
        <v>VIGENTE</v>
      </c>
      <c r="X104" s="23" t="str">
        <f>VLOOKUP(A104,'[1]BASE DTPA'!A:DD,70,0)</f>
        <v xml:space="preserve">https://community.secop.gov.co/Public/Tendering/ContractDetailView/Index?UniqueIdentifier=CO1.PCCNTR.8898098 </v>
      </c>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row>
    <row r="105" spans="1:92" ht="15.75" customHeight="1" x14ac:dyDescent="0.3">
      <c r="A105" s="13" t="s">
        <v>127</v>
      </c>
      <c r="B105" s="3" t="str">
        <f>VLOOKUP(A105,'[1]BASE DTPA'!A:CN,2,0)</f>
        <v>1 FONAM</v>
      </c>
      <c r="C105" s="3" t="str">
        <f>VLOOKUP(A105,'[1]BASE DTPA'!A:CN,3,0)</f>
        <v>CPS-DTPA-104-2026</v>
      </c>
      <c r="D105" s="3" t="str">
        <f>VLOOKUP(A105,'[1]BASE DTPA'!A:CN,4,0)</f>
        <v>HEYLER ALEXIS GARCIA MURILLO</v>
      </c>
      <c r="E105" s="4">
        <f>VLOOKUP(A105,'[1]BASE DTPA'!A:CN,5,0)</f>
        <v>46037</v>
      </c>
      <c r="F105" s="5" t="str">
        <f>VLOOKUP(A105,'[1]BASE DTPA'!A:CN,6,0)</f>
        <v>DP10-3202052-8-015 Prestar servicios profesionales con plena autonomía técnica y administrativa en el PNN Utría para la puesta en práctica de los instrumentos de planificación contemplados en la estrategia de monitoreo e investigación del área protegida, en el marco de la conservación de la diversidad biológica de las áreas protegidas del SINAP a nivel nacional</v>
      </c>
      <c r="G105" s="3" t="str">
        <f>VLOOKUP(A105,'[1]BASE DTPA'!A:CN,7,0)</f>
        <v>PROFESIONAL</v>
      </c>
      <c r="H105" s="3" t="str">
        <f>VLOOKUP(A105,'[1]BASE DTPA'!A:CN,8,0)</f>
        <v>2 CONTRATACIÓN DIRECTA</v>
      </c>
      <c r="I105" s="3" t="str">
        <f>VLOOKUP(A105,'[1]BASE DTPA'!A:CO,9,0)</f>
        <v>14 PRESTACIÓN DE SERVICIOS</v>
      </c>
      <c r="J105" s="6" t="str">
        <f>VLOOKUP(A105,'[1]BASE DTPA'!A:CP,10,0)</f>
        <v>N/A</v>
      </c>
      <c r="K105" s="6">
        <f>VLOOKUP(A105,'[1]BASE DTPA'!A:CQ,11,0)</f>
        <v>80111600</v>
      </c>
      <c r="L105" s="7">
        <f>VLOOKUP(A105,'[1]BASE DTPA'!A:CR,15,0)</f>
        <v>3934000</v>
      </c>
      <c r="M105" s="7">
        <f>VLOOKUP(A105,'[1]BASE DTPA'!A:CS,16,0)</f>
        <v>42093800</v>
      </c>
      <c r="N105" s="6" t="str">
        <f>VLOOKUP(A105,'[1]BASE DTPA'!A:CT,18,0)</f>
        <v>1 PERSONA NATURAL</v>
      </c>
      <c r="O105" s="6" t="str">
        <f>VLOOKUP(A105,'[1]BASE DTPA'!A:CU,19,0)</f>
        <v>3 CÉDULA DE CIUDADANÍA</v>
      </c>
      <c r="P105" s="7">
        <f>VLOOKUP(A105,'[1]BASE DTPA'!A:CV,20,0)</f>
        <v>1077172461</v>
      </c>
      <c r="Q105" s="7">
        <f>VLOOKUP(A105,'[1]BASE DTPA'!A:CW,22,0)</f>
        <v>0</v>
      </c>
      <c r="R105" s="6" t="str">
        <f>VLOOKUP(A105,'[1]BASE DTPA'!A:CX,38,0)</f>
        <v>PNN UTRÍA</v>
      </c>
      <c r="S105" s="6">
        <f>VLOOKUP(A105,'[1]BASE DTPA'!A:CY,43,0)</f>
        <v>321</v>
      </c>
      <c r="T105" s="8">
        <f>VLOOKUP(A105,'[1]BASE DTPA'!A:CZ,53,0)</f>
        <v>46037</v>
      </c>
      <c r="U105" s="9">
        <f>VLOOKUP(A105,'[1]BASE DTPA'!A:DA,54,0)</f>
        <v>46361</v>
      </c>
      <c r="V105" s="10">
        <f>VLOOKUP(A105,'[1]BASE DTPA'!A:DB,79,0)</f>
        <v>0</v>
      </c>
      <c r="W105" s="6" t="str">
        <f>VLOOKUP(A105,'[1]BASE DTPA'!A:DC,68,0)</f>
        <v>VIGENTE</v>
      </c>
      <c r="X105" s="23" t="str">
        <f>VLOOKUP(A105,'[1]BASE DTPA'!A:DD,70,0)</f>
        <v xml:space="preserve">https://community.secop.gov.co/Public/Tendering/ContractDetailView/Index?UniqueIdentifier=CO1.PCCNTR.8897464 </v>
      </c>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row>
    <row r="106" spans="1:92" ht="15.75" customHeight="1" x14ac:dyDescent="0.3">
      <c r="A106" s="13" t="s">
        <v>128</v>
      </c>
      <c r="B106" s="3" t="str">
        <f>VLOOKUP(A106,'[1]BASE DTPA'!A:CN,2,0)</f>
        <v>2 NACION</v>
      </c>
      <c r="C106" s="3" t="str">
        <f>VLOOKUP(A106,'[1]BASE DTPA'!A:CN,3,0)</f>
        <v>CPS-DTPA-105-2026</v>
      </c>
      <c r="D106" s="3" t="str">
        <f>VLOOKUP(A106,'[1]BASE DTPA'!A:CN,4,0)</f>
        <v>VALERIA RESTREPO MOSQUERA</v>
      </c>
      <c r="E106" s="4">
        <f>VLOOKUP(A106,'[1]BASE DTPA'!A:CN,5,0)</f>
        <v>46037</v>
      </c>
      <c r="F106" s="5" t="str">
        <f>VLOOKUP(A106,'[1]BASE DTPA'!A:CN,6,0)</f>
        <v>DP05-3202010-25-014Prestar servicios profesionales con plena autonomía técnica y administrativa en el PNN Gorgona para realizar las actividades requeridas para la formulación, actualización, implementación y seguimiento de los planes de ordenamiento ecoturístico en las áreas protegidas en el marco de la conservación de la diversidad biológica de las áreas protegidas del SINAP Nacional.</v>
      </c>
      <c r="G106" s="3" t="str">
        <f>VLOOKUP(A106,'[1]BASE DTPA'!A:CN,7,0)</f>
        <v>PROFESIONAL</v>
      </c>
      <c r="H106" s="3" t="str">
        <f>VLOOKUP(A106,'[1]BASE DTPA'!A:CN,8,0)</f>
        <v>2 CONTRATACIÓN DIRECTA</v>
      </c>
      <c r="I106" s="3" t="str">
        <f>VLOOKUP(A106,'[1]BASE DTPA'!A:CO,9,0)</f>
        <v>14 PRESTACIÓN DE SERVICIOS</v>
      </c>
      <c r="J106" s="6" t="str">
        <f>VLOOKUP(A106,'[1]BASE DTPA'!A:CP,10,0)</f>
        <v>N/A</v>
      </c>
      <c r="K106" s="6">
        <f>VLOOKUP(A106,'[1]BASE DTPA'!A:CQ,11,0)</f>
        <v>80111600</v>
      </c>
      <c r="L106" s="7">
        <f>VLOOKUP(A106,'[1]BASE DTPA'!A:CR,15,0)</f>
        <v>5260000</v>
      </c>
      <c r="M106" s="7">
        <f>VLOOKUP(A106,'[1]BASE DTPA'!A:CS,16,0)</f>
        <v>58912000</v>
      </c>
      <c r="N106" s="6" t="str">
        <f>VLOOKUP(A106,'[1]BASE DTPA'!A:CT,18,0)</f>
        <v>1 PERSONA NATURAL</v>
      </c>
      <c r="O106" s="6" t="str">
        <f>VLOOKUP(A106,'[1]BASE DTPA'!A:CU,19,0)</f>
        <v>3 CÉDULA DE CIUDADANÍA</v>
      </c>
      <c r="P106" s="7">
        <f>VLOOKUP(A106,'[1]BASE DTPA'!A:CV,20,0)</f>
        <v>1113695015</v>
      </c>
      <c r="Q106" s="7">
        <f>VLOOKUP(A106,'[1]BASE DTPA'!A:CW,22,0)</f>
        <v>0</v>
      </c>
      <c r="R106" s="6" t="str">
        <f>VLOOKUP(A106,'[1]BASE DTPA'!A:CX,38,0)</f>
        <v>PNN GORGONA</v>
      </c>
      <c r="S106" s="6">
        <f>VLOOKUP(A106,'[1]BASE DTPA'!A:CY,43,0)</f>
        <v>336</v>
      </c>
      <c r="T106" s="8">
        <f>VLOOKUP(A106,'[1]BASE DTPA'!A:CZ,53,0)</f>
        <v>46037</v>
      </c>
      <c r="U106" s="9">
        <f>VLOOKUP(A106,'[1]BASE DTPA'!A:DA,54,0)</f>
        <v>46376</v>
      </c>
      <c r="V106" s="10">
        <f>VLOOKUP(A106,'[1]BASE DTPA'!A:DB,79,0)</f>
        <v>0</v>
      </c>
      <c r="W106" s="6" t="str">
        <f>VLOOKUP(A106,'[1]BASE DTPA'!A:DC,68,0)</f>
        <v>VIGENTE</v>
      </c>
      <c r="X106" s="23" t="str">
        <f>VLOOKUP(A106,'[1]BASE DTPA'!A:DD,70,0)</f>
        <v xml:space="preserve">https://community.secop.gov.co/Public/Tendering/ContractDetailView/Index?UniqueIdentifier=CO1.PCCNTR.8898740 </v>
      </c>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row>
    <row r="107" spans="1:92" ht="15.75" customHeight="1" x14ac:dyDescent="0.3">
      <c r="A107" s="13" t="s">
        <v>129</v>
      </c>
      <c r="B107" s="3" t="str">
        <f>VLOOKUP(A107,'[1]BASE DTPA'!A:CN,2,0)</f>
        <v>1 FONAM</v>
      </c>
      <c r="C107" s="3" t="str">
        <f>VLOOKUP(A107,'[1]BASE DTPA'!A:CN,3,0)</f>
        <v>CPS-DTPA-106-2026</v>
      </c>
      <c r="D107" s="3" t="str">
        <f>VLOOKUP(A107,'[1]BASE DTPA'!A:CN,4,0)</f>
        <v>CLARYBEL RENGIFO ARBOLEDA</v>
      </c>
      <c r="E107" s="4">
        <f>VLOOKUP(A107,'[1]BASE DTPA'!A:CN,5,0)</f>
        <v>46037</v>
      </c>
      <c r="F107" s="5" t="str">
        <f>VLOOKUP(A107,'[1]BASE DTPA'!A:CN,6,0)</f>
        <v>DP07-3202008-9-013 Prestar servicios de apoyo a la gestión con plena autonomía técnica y administrativa, mediante la ejecución de acciones operativas orientadas a la implementación de las estrategias de monitoreo e investigación y Educación Ambiental en el Parque Nacional Natural Munchique y su área de influencia, en el marco de la conservación de la diversidad biológica en las areas protegidas del SINAP nacional.</v>
      </c>
      <c r="G107" s="3" t="str">
        <f>VLOOKUP(A107,'[1]BASE DTPA'!A:CN,7,0)</f>
        <v>APOYO A LA GESTIÓN</v>
      </c>
      <c r="H107" s="3" t="str">
        <f>VLOOKUP(A107,'[1]BASE DTPA'!A:CN,8,0)</f>
        <v>2 CONTRATACIÓN DIRECTA</v>
      </c>
      <c r="I107" s="3" t="str">
        <f>VLOOKUP(A107,'[1]BASE DTPA'!A:CO,9,0)</f>
        <v>14 PRESTACIÓN DE SERVICIOS</v>
      </c>
      <c r="J107" s="6" t="str">
        <f>VLOOKUP(A107,'[1]BASE DTPA'!A:CP,10,0)</f>
        <v>N/A</v>
      </c>
      <c r="K107" s="6">
        <f>VLOOKUP(A107,'[1]BASE DTPA'!A:CQ,11,0)</f>
        <v>80111600</v>
      </c>
      <c r="L107" s="7">
        <f>VLOOKUP(A107,'[1]BASE DTPA'!A:CR,15,0)</f>
        <v>2339000</v>
      </c>
      <c r="M107" s="7">
        <f>VLOOKUP(A107,'[1]BASE DTPA'!A:CS,16,0)</f>
        <v>20739133</v>
      </c>
      <c r="N107" s="6" t="str">
        <f>VLOOKUP(A107,'[1]BASE DTPA'!A:CT,18,0)</f>
        <v>1 PERSONA NATURAL</v>
      </c>
      <c r="O107" s="6" t="str">
        <f>VLOOKUP(A107,'[1]BASE DTPA'!A:CU,19,0)</f>
        <v>3 CÉDULA DE CIUDADANÍA</v>
      </c>
      <c r="P107" s="7">
        <f>VLOOKUP(A107,'[1]BASE DTPA'!A:CV,20,0)</f>
        <v>1061747902</v>
      </c>
      <c r="Q107" s="7">
        <f>VLOOKUP(A107,'[1]BASE DTPA'!A:CW,22,0)</f>
        <v>0</v>
      </c>
      <c r="R107" s="6" t="str">
        <f>VLOOKUP(A107,'[1]BASE DTPA'!A:CX,38,0)</f>
        <v>PNN MUNCHIQUE</v>
      </c>
      <c r="S107" s="6">
        <f>VLOOKUP(A107,'[1]BASE DTPA'!A:CY,43,0)</f>
        <v>266</v>
      </c>
      <c r="T107" s="8">
        <f>VLOOKUP(A107,'[1]BASE DTPA'!A:CZ,53,0)</f>
        <v>46037</v>
      </c>
      <c r="U107" s="9">
        <f>VLOOKUP(A107,'[1]BASE DTPA'!A:DA,54,0)</f>
        <v>46305</v>
      </c>
      <c r="V107" s="10">
        <f>VLOOKUP(A107,'[1]BASE DTPA'!A:DB,79,0)</f>
        <v>0</v>
      </c>
      <c r="W107" s="6" t="str">
        <f>VLOOKUP(A107,'[1]BASE DTPA'!A:DC,68,0)</f>
        <v>VIGENTE</v>
      </c>
      <c r="X107" s="23" t="str">
        <f>VLOOKUP(A107,'[1]BASE DTPA'!A:DD,70,0)</f>
        <v xml:space="preserve">https://community.secop.gov.co/Public/Tendering/ContractDetailView/Index?UniqueIdentifier=CO1.PCCNTR.8901904 </v>
      </c>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row>
    <row r="108" spans="1:92" ht="15.75" customHeight="1" x14ac:dyDescent="0.3">
      <c r="A108" s="13" t="s">
        <v>130</v>
      </c>
      <c r="B108" s="3" t="str">
        <f>VLOOKUP(A108,'[1]BASE DTPA'!A:CN,2,0)</f>
        <v>1 FONAM</v>
      </c>
      <c r="C108" s="3" t="str">
        <f>VLOOKUP(A108,'[1]BASE DTPA'!A:CN,3,0)</f>
        <v>CPS-DTPA-107-2026</v>
      </c>
      <c r="D108" s="3" t="str">
        <f>VLOOKUP(A108,'[1]BASE DTPA'!A:CN,4,0)</f>
        <v>JOSE FERNELY MENA DIAZ</v>
      </c>
      <c r="E108" s="4">
        <f>VLOOKUP(A108,'[1]BASE DTPA'!A:CN,5,0)</f>
        <v>46037</v>
      </c>
      <c r="F108" s="5" t="str">
        <f>VLOOKUP(A108,'[1]BASE DTPA'!A:CN,6,0)</f>
        <v>DP10-3202010-24-009 Prestar servicio de apoyo a la gestión, con plena autonomía técnica y administrativa, en el PNN Utría para ejecutar las operaciones derivadas del plan de ordenamiento ecoturístico del área protegida, en el marco de la conservación de la diversidad biológica de las áreas protegidas del SINAP a nivel nacional.</v>
      </c>
      <c r="G108" s="3" t="str">
        <f>VLOOKUP(A108,'[1]BASE DTPA'!A:CN,7,0)</f>
        <v>APOYO A LA GESTIÓN</v>
      </c>
      <c r="H108" s="3" t="str">
        <f>VLOOKUP(A108,'[1]BASE DTPA'!A:CN,8,0)</f>
        <v>2 CONTRATACIÓN DIRECTA</v>
      </c>
      <c r="I108" s="3" t="str">
        <f>VLOOKUP(A108,'[1]BASE DTPA'!A:CO,9,0)</f>
        <v>14 PRESTACIÓN DE SERVICIOS</v>
      </c>
      <c r="J108" s="6" t="str">
        <f>VLOOKUP(A108,'[1]BASE DTPA'!A:CP,10,0)</f>
        <v>N/A</v>
      </c>
      <c r="K108" s="6">
        <f>VLOOKUP(A108,'[1]BASE DTPA'!A:CQ,11,0)</f>
        <v>80111600</v>
      </c>
      <c r="L108" s="7">
        <f>VLOOKUP(A108,'[1]BASE DTPA'!A:CR,15,0)</f>
        <v>2437000</v>
      </c>
      <c r="M108" s="7">
        <f>VLOOKUP(A108,'[1]BASE DTPA'!A:CS,16,0)</f>
        <v>24045067</v>
      </c>
      <c r="N108" s="6" t="str">
        <f>VLOOKUP(A108,'[1]BASE DTPA'!A:CT,18,0)</f>
        <v>1 PERSONA NATURAL</v>
      </c>
      <c r="O108" s="6" t="str">
        <f>VLOOKUP(A108,'[1]BASE DTPA'!A:CU,19,0)</f>
        <v>3 CÉDULA DE CIUDADANÍA</v>
      </c>
      <c r="P108" s="7">
        <f>VLOOKUP(A108,'[1]BASE DTPA'!A:CV,20,0)</f>
        <v>4847360</v>
      </c>
      <c r="Q108" s="7">
        <f>VLOOKUP(A108,'[1]BASE DTPA'!A:CW,22,0)</f>
        <v>0</v>
      </c>
      <c r="R108" s="6" t="str">
        <f>VLOOKUP(A108,'[1]BASE DTPA'!A:CX,38,0)</f>
        <v>PNN UTRÍA</v>
      </c>
      <c r="S108" s="6">
        <f>VLOOKUP(A108,'[1]BASE DTPA'!A:CY,43,0)</f>
        <v>296</v>
      </c>
      <c r="T108" s="8">
        <f>VLOOKUP(A108,'[1]BASE DTPA'!A:CZ,53,0)</f>
        <v>46037</v>
      </c>
      <c r="U108" s="9">
        <f>VLOOKUP(A108,'[1]BASE DTPA'!A:DA,54,0)</f>
        <v>46336</v>
      </c>
      <c r="V108" s="10">
        <f>VLOOKUP(A108,'[1]BASE DTPA'!A:DB,79,0)</f>
        <v>0</v>
      </c>
      <c r="W108" s="6" t="str">
        <f>VLOOKUP(A108,'[1]BASE DTPA'!A:DC,68,0)</f>
        <v>VIGENTE</v>
      </c>
      <c r="X108" s="23" t="str">
        <f>VLOOKUP(A108,'[1]BASE DTPA'!A:DD,70,0)</f>
        <v xml:space="preserve">https://community.secop.gov.co/Public/Tendering/ContractDetailView/Index?UniqueIdentifier=CO1.PCCNTR.8899982 </v>
      </c>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row>
    <row r="109" spans="1:92" ht="15.75" customHeight="1" x14ac:dyDescent="0.3">
      <c r="A109" s="13" t="s">
        <v>131</v>
      </c>
      <c r="B109" s="3" t="str">
        <f>VLOOKUP(A109,'[1]BASE DTPA'!A:CN,2,0)</f>
        <v>2 NACION</v>
      </c>
      <c r="C109" s="3" t="str">
        <f>VLOOKUP(A109,'[1]BASE DTPA'!A:CN,3,0)</f>
        <v>CPS-DTPA-108-2026</v>
      </c>
      <c r="D109" s="3" t="str">
        <f>VLOOKUP(A109,'[1]BASE DTPA'!A:CN,4,0)</f>
        <v>JOHANA GERALDINNE NUÑEZ PEÑA</v>
      </c>
      <c r="E109" s="4">
        <f>VLOOKUP(A109,'[1]BASE DTPA'!A:CN,5,0)</f>
        <v>46037</v>
      </c>
      <c r="F109" s="5" t="str">
        <f>VLOOKUP(A109,'[1]BASE DTPA'!A:CN,6,0)</f>
        <v>DP05-3202008-9-006 Prestar servicios profesionales con plena autonomía técnica y administrativa en el PNN Gorgona para adelantar las acciones de investigación y monitoreo en el área protegida, en el marco de la conservación de la diversidad biológica de las áreas protegidas del SINAP nacional</v>
      </c>
      <c r="G109" s="3" t="str">
        <f>VLOOKUP(A109,'[1]BASE DTPA'!A:CN,7,0)</f>
        <v>PROFESIONAL</v>
      </c>
      <c r="H109" s="3" t="str">
        <f>VLOOKUP(A109,'[1]BASE DTPA'!A:CN,8,0)</f>
        <v>2 CONTRATACIÓN DIRECTA</v>
      </c>
      <c r="I109" s="3" t="str">
        <f>VLOOKUP(A109,'[1]BASE DTPA'!A:CO,9,0)</f>
        <v>14 PRESTACIÓN DE SERVICIOS</v>
      </c>
      <c r="J109" s="6" t="str">
        <f>VLOOKUP(A109,'[1]BASE DTPA'!A:CP,10,0)</f>
        <v>N/A</v>
      </c>
      <c r="K109" s="6">
        <f>VLOOKUP(A109,'[1]BASE DTPA'!A:CQ,11,0)</f>
        <v>80111600</v>
      </c>
      <c r="L109" s="7">
        <f>VLOOKUP(A109,'[1]BASE DTPA'!A:CR,15,0)</f>
        <v>5260000</v>
      </c>
      <c r="M109" s="7">
        <f>VLOOKUP(A109,'[1]BASE DTPA'!A:CS,16,0)</f>
        <v>58912000</v>
      </c>
      <c r="N109" s="6" t="str">
        <f>VLOOKUP(A109,'[1]BASE DTPA'!A:CT,18,0)</f>
        <v>1 PERSONA NATURAL</v>
      </c>
      <c r="O109" s="6" t="str">
        <f>VLOOKUP(A109,'[1]BASE DTPA'!A:CU,19,0)</f>
        <v>3 CÉDULA DE CIUDADANÍA</v>
      </c>
      <c r="P109" s="7">
        <f>VLOOKUP(A109,'[1]BASE DTPA'!A:CV,20,0)</f>
        <v>1023953632</v>
      </c>
      <c r="Q109" s="7">
        <f>VLOOKUP(A109,'[1]BASE DTPA'!A:CW,22,0)</f>
        <v>0</v>
      </c>
      <c r="R109" s="6" t="str">
        <f>VLOOKUP(A109,'[1]BASE DTPA'!A:CX,38,0)</f>
        <v>PNN GORGONA</v>
      </c>
      <c r="S109" s="6">
        <f>VLOOKUP(A109,'[1]BASE DTPA'!A:CY,43,0)</f>
        <v>336</v>
      </c>
      <c r="T109" s="8">
        <f>VLOOKUP(A109,'[1]BASE DTPA'!A:CZ,53,0)</f>
        <v>46037</v>
      </c>
      <c r="U109" s="9">
        <f>VLOOKUP(A109,'[1]BASE DTPA'!A:DA,54,0)</f>
        <v>46376</v>
      </c>
      <c r="V109" s="10">
        <f>VLOOKUP(A109,'[1]BASE DTPA'!A:DB,79,0)</f>
        <v>0</v>
      </c>
      <c r="W109" s="6" t="str">
        <f>VLOOKUP(A109,'[1]BASE DTPA'!A:DC,68,0)</f>
        <v>VIGENTE</v>
      </c>
      <c r="X109" s="23" t="str">
        <f>VLOOKUP(A109,'[1]BASE DTPA'!A:DD,70,0)</f>
        <v xml:space="preserve">https://community.secop.gov.co/Public/Tendering/ContractDetailView/Index?UniqueIdentifier=CO1.PCCNTR.8900448 </v>
      </c>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row>
    <row r="110" spans="1:92" ht="15.75" customHeight="1" x14ac:dyDescent="0.3">
      <c r="A110" s="13" t="s">
        <v>132</v>
      </c>
      <c r="B110" s="3" t="str">
        <f>VLOOKUP(A110,'[1]BASE DTPA'!A:CN,2,0)</f>
        <v>2 NACION</v>
      </c>
      <c r="C110" s="3" t="str">
        <f>VLOOKUP(A110,'[1]BASE DTPA'!A:CN,3,0)</f>
        <v>CPS-DTPA-109-2026</v>
      </c>
      <c r="D110" s="3" t="str">
        <f>VLOOKUP(A110,'[1]BASE DTPA'!A:CN,4,0)</f>
        <v>ANGELA PATRICIA ALEGRIA ORTEGA</v>
      </c>
      <c r="E110" s="4">
        <f>VLOOKUP(A110,'[1]BASE DTPA'!A:CN,5,0)</f>
        <v>46037</v>
      </c>
      <c r="F110" s="5" t="str">
        <f>VLOOKUP(A110,'[1]BASE DTPA'!A:CN,6,0)</f>
        <v>DP05-3202060-19_1-012 Prestar servicios profesionales con plena autonomía técnica y administrativa en el PNN Gorgona para adelantar las acciones de monitoreo y mantenimiento de procesos de restauración ecológica en el área protegida, en el marco de la conservación de la diversidad biológica de las áreas protegidas del SINAP nacional.</v>
      </c>
      <c r="G110" s="3" t="str">
        <f>VLOOKUP(A110,'[1]BASE DTPA'!A:CN,7,0)</f>
        <v>PROFESIONAL</v>
      </c>
      <c r="H110" s="3" t="str">
        <f>VLOOKUP(A110,'[1]BASE DTPA'!A:CN,8,0)</f>
        <v>2 CONTRATACIÓN DIRECTA</v>
      </c>
      <c r="I110" s="3" t="str">
        <f>VLOOKUP(A110,'[1]BASE DTPA'!A:CO,9,0)</f>
        <v>14 PRESTACIÓN DE SERVICIOS</v>
      </c>
      <c r="J110" s="6" t="str">
        <f>VLOOKUP(A110,'[1]BASE DTPA'!A:CP,10,0)</f>
        <v>N/A</v>
      </c>
      <c r="K110" s="6">
        <f>VLOOKUP(A110,'[1]BASE DTPA'!A:CQ,11,0)</f>
        <v>80111600</v>
      </c>
      <c r="L110" s="7">
        <f>VLOOKUP(A110,'[1]BASE DTPA'!A:CR,15,0)</f>
        <v>5260000</v>
      </c>
      <c r="M110" s="7">
        <f>VLOOKUP(A110,'[1]BASE DTPA'!A:CS,16,0)</f>
        <v>58912000</v>
      </c>
      <c r="N110" s="6" t="str">
        <f>VLOOKUP(A110,'[1]BASE DTPA'!A:CT,18,0)</f>
        <v>1 PERSONA NATURAL</v>
      </c>
      <c r="O110" s="6" t="str">
        <f>VLOOKUP(A110,'[1]BASE DTPA'!A:CU,19,0)</f>
        <v>3 CÉDULA DE CIUDADANÍA</v>
      </c>
      <c r="P110" s="7">
        <f>VLOOKUP(A110,'[1]BASE DTPA'!A:CV,20,0)</f>
        <v>1037593790</v>
      </c>
      <c r="Q110" s="7">
        <f>VLOOKUP(A110,'[1]BASE DTPA'!A:CW,22,0)</f>
        <v>0</v>
      </c>
      <c r="R110" s="6" t="str">
        <f>VLOOKUP(A110,'[1]BASE DTPA'!A:CX,38,0)</f>
        <v>PNN GORGONA</v>
      </c>
      <c r="S110" s="6">
        <f>VLOOKUP(A110,'[1]BASE DTPA'!A:CY,43,0)</f>
        <v>336</v>
      </c>
      <c r="T110" s="8">
        <f>VLOOKUP(A110,'[1]BASE DTPA'!A:CZ,53,0)</f>
        <v>46037</v>
      </c>
      <c r="U110" s="9">
        <f>VLOOKUP(A110,'[1]BASE DTPA'!A:DA,54,0)</f>
        <v>46376</v>
      </c>
      <c r="V110" s="10">
        <f>VLOOKUP(A110,'[1]BASE DTPA'!A:DB,79,0)</f>
        <v>0</v>
      </c>
      <c r="W110" s="6" t="str">
        <f>VLOOKUP(A110,'[1]BASE DTPA'!A:DC,68,0)</f>
        <v>VIGENTE</v>
      </c>
      <c r="X110" s="23" t="str">
        <f>VLOOKUP(A110,'[1]BASE DTPA'!A:DD,70,0)</f>
        <v xml:space="preserve">https://community.secop.gov.co/Public/Tendering/ContractDetailView/Index?UniqueIdentifier=CO1.PCCNTR.8906207 </v>
      </c>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row>
    <row r="111" spans="1:92" ht="15.75" customHeight="1" x14ac:dyDescent="0.3">
      <c r="A111" s="13" t="s">
        <v>133</v>
      </c>
      <c r="B111" s="3" t="str">
        <f>VLOOKUP(A111,'[1]BASE DTPA'!A:CN,2,0)</f>
        <v>1 FONAM</v>
      </c>
      <c r="C111" s="3" t="str">
        <f>VLOOKUP(A111,'[1]BASE DTPA'!A:CN,3,0)</f>
        <v>CPS-DTPA-110-2026</v>
      </c>
      <c r="D111" s="3" t="str">
        <f>VLOOKUP(A111,'[1]BASE DTPA'!A:CN,4,0)</f>
        <v>NARLY DAYANA HURTADO VIVAS</v>
      </c>
      <c r="E111" s="4">
        <f>VLOOKUP(A111,'[1]BASE DTPA'!A:CN,5,0)</f>
        <v>46037</v>
      </c>
      <c r="F111" s="5" t="str">
        <f>VLOOKUP(A111,'[1]BASE DTPA'!A:CN,6,0)</f>
        <v>DP08-3202008-10-016 Prestar servicios profesionales con plena autonomía técnica y administrativa en el PNN Sanquianga para la implementación de las estrategias especiales de manejo con grupos étnicos del área protegida, en el marco de la conservación de la diversidad biológica de las áreas protegidas del SINAP nacional.</v>
      </c>
      <c r="G111" s="3" t="str">
        <f>VLOOKUP(A111,'[1]BASE DTPA'!A:CN,7,0)</f>
        <v>PROFESIONAL</v>
      </c>
      <c r="H111" s="3" t="str">
        <f>VLOOKUP(A111,'[1]BASE DTPA'!A:CN,8,0)</f>
        <v>2 CONTRATACIÓN DIRECTA</v>
      </c>
      <c r="I111" s="3" t="str">
        <f>VLOOKUP(A111,'[1]BASE DTPA'!A:CO,9,0)</f>
        <v>14 PRESTACIÓN DE SERVICIOS</v>
      </c>
      <c r="J111" s="6" t="str">
        <f>VLOOKUP(A111,'[1]BASE DTPA'!A:CP,10,0)</f>
        <v>N/A</v>
      </c>
      <c r="K111" s="6">
        <f>VLOOKUP(A111,'[1]BASE DTPA'!A:CQ,11,0)</f>
        <v>80111600</v>
      </c>
      <c r="L111" s="7">
        <f>VLOOKUP(A111,'[1]BASE DTPA'!A:CR,15,0)</f>
        <v>4327000</v>
      </c>
      <c r="M111" s="7">
        <f>VLOOKUP(A111,'[1]BASE DTPA'!A:CS,16,0)</f>
        <v>48462400</v>
      </c>
      <c r="N111" s="6" t="str">
        <f>VLOOKUP(A111,'[1]BASE DTPA'!A:CT,18,0)</f>
        <v>1 PERSONA NATURAL</v>
      </c>
      <c r="O111" s="6" t="str">
        <f>VLOOKUP(A111,'[1]BASE DTPA'!A:CU,19,0)</f>
        <v>3 CÉDULA DE CIUDADANÍA</v>
      </c>
      <c r="P111" s="7">
        <f>VLOOKUP(A111,'[1]BASE DTPA'!A:CV,20,0)</f>
        <v>1004712612</v>
      </c>
      <c r="Q111" s="7">
        <f>VLOOKUP(A111,'[1]BASE DTPA'!A:CW,22,0)</f>
        <v>0</v>
      </c>
      <c r="R111" s="6" t="str">
        <f>VLOOKUP(A111,'[1]BASE DTPA'!A:CX,38,0)</f>
        <v>PNN SANQUIANGA</v>
      </c>
      <c r="S111" s="6">
        <f>VLOOKUP(A111,'[1]BASE DTPA'!A:CY,43,0)</f>
        <v>336</v>
      </c>
      <c r="T111" s="8">
        <f>VLOOKUP(A111,'[1]BASE DTPA'!A:CZ,53,0)</f>
        <v>46037</v>
      </c>
      <c r="U111" s="9">
        <f>VLOOKUP(A111,'[1]BASE DTPA'!A:DA,54,0)</f>
        <v>46376</v>
      </c>
      <c r="V111" s="10">
        <f>VLOOKUP(A111,'[1]BASE DTPA'!A:DB,79,0)</f>
        <v>0</v>
      </c>
      <c r="W111" s="6" t="str">
        <f>VLOOKUP(A111,'[1]BASE DTPA'!A:DC,68,0)</f>
        <v>VIGENTE</v>
      </c>
      <c r="X111" s="23" t="str">
        <f>VLOOKUP(A111,'[1]BASE DTPA'!A:DD,70,0)</f>
        <v xml:space="preserve">https://community.secop.gov.co/Public/Tendering/ContractDetailView/Index?UniqueIdentifier=CO1.PCCNTR.8906172 </v>
      </c>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row>
    <row r="112" spans="1:92" ht="15.75" customHeight="1" x14ac:dyDescent="0.3">
      <c r="A112" s="13" t="s">
        <v>134</v>
      </c>
      <c r="B112" s="3" t="str">
        <f>VLOOKUP(A112,'[1]BASE DTPA'!A:CN,2,0)</f>
        <v>2 NACION</v>
      </c>
      <c r="C112" s="3" t="str">
        <f>VLOOKUP(A112,'[1]BASE DTPA'!A:CN,3,0)</f>
        <v>CPS-DTPA-111-2026</v>
      </c>
      <c r="D112" s="3" t="str">
        <f>VLOOKUP(A112,'[1]BASE DTPA'!A:CN,4,0)</f>
        <v xml:space="preserve">WIDNIA CONQUISTA MEMBECHE </v>
      </c>
      <c r="E112" s="4">
        <f>VLOOKUP(A112,'[1]BASE DTPA'!A:CN,5,0)</f>
        <v>46037</v>
      </c>
      <c r="F112" s="5" t="str">
        <f>VLOOKUP(A112,'[1]BASE DTPA'!A:CN,6,0)</f>
        <v>DP06-3202008-10-010- Prestar servicios de apoyo a la gestion con plena autonomía tecnica y administrativa en el PNN los Katios para el desarrollo de actividades de las estrategias especiales de manejo en el area protegida, en el marco de la conservacion de la diversidad biologica de las areas protegidas del SINAP nacional</v>
      </c>
      <c r="G112" s="3" t="str">
        <f>VLOOKUP(A112,'[1]BASE DTPA'!A:CN,7,0)</f>
        <v>APOYO A LA GESTIÓN</v>
      </c>
      <c r="H112" s="3" t="str">
        <f>VLOOKUP(A112,'[1]BASE DTPA'!A:CN,8,0)</f>
        <v>2 CONTRATACIÓN DIRECTA</v>
      </c>
      <c r="I112" s="3" t="str">
        <f>VLOOKUP(A112,'[1]BASE DTPA'!A:CO,9,0)</f>
        <v>14 PRESTACIÓN DE SERVICIOS</v>
      </c>
      <c r="J112" s="6" t="str">
        <f>VLOOKUP(A112,'[1]BASE DTPA'!A:CP,10,0)</f>
        <v>N/A</v>
      </c>
      <c r="K112" s="6">
        <f>VLOOKUP(A112,'[1]BASE DTPA'!A:CQ,11,0)</f>
        <v>80111600</v>
      </c>
      <c r="L112" s="7">
        <f>VLOOKUP(A112,'[1]BASE DTPA'!A:CR,15,0)</f>
        <v>2293000</v>
      </c>
      <c r="M112" s="7">
        <f>VLOOKUP(A112,'[1]BASE DTPA'!A:CS,16,0)</f>
        <v>20484133</v>
      </c>
      <c r="N112" s="6" t="str">
        <f>VLOOKUP(A112,'[1]BASE DTPA'!A:CT,18,0)</f>
        <v>1 PERSONA NATURAL</v>
      </c>
      <c r="O112" s="6" t="str">
        <f>VLOOKUP(A112,'[1]BASE DTPA'!A:CU,19,0)</f>
        <v>3 CÉDULA DE CIUDADANÍA</v>
      </c>
      <c r="P112" s="7">
        <f>VLOOKUP(A112,'[1]BASE DTPA'!A:CV,20,0)</f>
        <v>1075088592</v>
      </c>
      <c r="Q112" s="7">
        <f>VLOOKUP(A112,'[1]BASE DTPA'!A:CW,22,0)</f>
        <v>0</v>
      </c>
      <c r="R112" s="6" t="str">
        <f>VLOOKUP(A112,'[1]BASE DTPA'!A:CX,38,0)</f>
        <v>PNN LOS KATIOS</v>
      </c>
      <c r="S112" s="6">
        <f>VLOOKUP(A112,'[1]BASE DTPA'!A:CY,43,0)</f>
        <v>270</v>
      </c>
      <c r="T112" s="8">
        <f>VLOOKUP(A112,'[1]BASE DTPA'!A:CZ,53,0)</f>
        <v>46037</v>
      </c>
      <c r="U112" s="9">
        <f>VLOOKUP(A112,'[1]BASE DTPA'!A:DA,54,0)</f>
        <v>46307</v>
      </c>
      <c r="V112" s="10">
        <f>VLOOKUP(A112,'[1]BASE DTPA'!A:DB,79,0)</f>
        <v>0</v>
      </c>
      <c r="W112" s="6" t="str">
        <f>VLOOKUP(A112,'[1]BASE DTPA'!A:DC,68,0)</f>
        <v>VIGENTE</v>
      </c>
      <c r="X112" s="23" t="str">
        <f>VLOOKUP(A112,'[1]BASE DTPA'!A:DD,70,0)</f>
        <v xml:space="preserve">https://community.secop.gov.co/Public/Tendering/ContractDetailView/Index?UniqueIdentifier=CO1.PCCNTR.8907138 </v>
      </c>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row>
    <row r="113" spans="1:92" ht="15.75" customHeight="1" x14ac:dyDescent="0.3">
      <c r="A113" s="13" t="s">
        <v>135</v>
      </c>
      <c r="B113" s="3" t="str">
        <f>VLOOKUP(A113,'[1]BASE DTPA'!A:CN,2,0)</f>
        <v>1 FONAM</v>
      </c>
      <c r="C113" s="3" t="str">
        <f>VLOOKUP(A113,'[1]BASE DTPA'!A:CN,3,0)</f>
        <v>CPS-DTPA-112-2026</v>
      </c>
      <c r="D113" s="3" t="str">
        <f>VLOOKUP(A113,'[1]BASE DTPA'!A:CN,4,0)</f>
        <v>MARIANNE ANDREA HOYOS MURILLAS</v>
      </c>
      <c r="E113" s="4">
        <f>VLOOKUP(A113,'[1]BASE DTPA'!A:CN,5,0)</f>
        <v>46038</v>
      </c>
      <c r="F113" s="5" t="str">
        <f>VLOOKUP(A113,'[1]BASE DTPA'!A:CN,6,0)</f>
        <v>DP04-3202032-1-089 DP04-3202032-1-090 Prestar servicios de apoyo a la gestión en el PNN Farallones de Cali, para contribuir al desarrollo de acciones de prevención, vigilancia y control orientadas a la reducción de presiones antrópicas en el área protegida, con enfoque en la gestión del riesgo y la seguridad y salud en el trabajo, con énfasis en los ecosistemas andinos y de páramo, en el marco de la conservación de la diversidad biológica de las Áreas Protegidas del SINAP Nacional.</v>
      </c>
      <c r="G113" s="3" t="str">
        <f>VLOOKUP(A113,'[1]BASE DTPA'!A:CN,7,0)</f>
        <v>APOYO A LA GESTIÓN</v>
      </c>
      <c r="H113" s="3" t="str">
        <f>VLOOKUP(A113,'[1]BASE DTPA'!A:CN,8,0)</f>
        <v>2 CONTRATACIÓN DIRECTA</v>
      </c>
      <c r="I113" s="3" t="str">
        <f>VLOOKUP(A113,'[1]BASE DTPA'!A:CO,9,0)</f>
        <v>14 PRESTACIÓN DE SERVICIOS</v>
      </c>
      <c r="J113" s="6" t="str">
        <f>VLOOKUP(A113,'[1]BASE DTPA'!A:CP,10,0)</f>
        <v>N/A</v>
      </c>
      <c r="K113" s="6">
        <f>VLOOKUP(A113,'[1]BASE DTPA'!A:CQ,11,0)</f>
        <v>80111600</v>
      </c>
      <c r="L113" s="7">
        <f>VLOOKUP(A113,'[1]BASE DTPA'!A:CR,15,0)</f>
        <v>2511000</v>
      </c>
      <c r="M113" s="7">
        <f>VLOOKUP(A113,'[1]BASE DTPA'!A:CS,16,0)</f>
        <v>27537300</v>
      </c>
      <c r="N113" s="6" t="str">
        <f>VLOOKUP(A113,'[1]BASE DTPA'!A:CT,18,0)</f>
        <v>1 PERSONA NATURAL</v>
      </c>
      <c r="O113" s="6" t="str">
        <f>VLOOKUP(A113,'[1]BASE DTPA'!A:CU,19,0)</f>
        <v>3 CÉDULA DE CIUDADANÍA</v>
      </c>
      <c r="P113" s="7">
        <f>VLOOKUP(A113,'[1]BASE DTPA'!A:CV,20,0)</f>
        <v>1107513038</v>
      </c>
      <c r="Q113" s="7">
        <f>VLOOKUP(A113,'[1]BASE DTPA'!A:CW,22,0)</f>
        <v>0</v>
      </c>
      <c r="R113" s="6" t="str">
        <f>VLOOKUP(A113,'[1]BASE DTPA'!A:CX,38,0)</f>
        <v>PNN FARALLONES DE CALI</v>
      </c>
      <c r="S113" s="6">
        <f>VLOOKUP(A113,'[1]BASE DTPA'!A:CY,43,0)</f>
        <v>270</v>
      </c>
      <c r="T113" s="8">
        <f>VLOOKUP(A113,'[1]BASE DTPA'!A:CZ,53,0)</f>
        <v>46038</v>
      </c>
      <c r="U113" s="9">
        <f>VLOOKUP(A113,'[1]BASE DTPA'!A:DA,54,0)</f>
        <v>46366</v>
      </c>
      <c r="V113" s="10">
        <f>VLOOKUP(A113,'[1]BASE DTPA'!A:DB,79,0)</f>
        <v>0</v>
      </c>
      <c r="W113" s="6" t="str">
        <f>VLOOKUP(A113,'[1]BASE DTPA'!A:DC,68,0)</f>
        <v>VIGENTE</v>
      </c>
      <c r="X113" s="23" t="str">
        <f>VLOOKUP(A113,'[1]BASE DTPA'!A:DD,70,0)</f>
        <v xml:space="preserve">https://community.secop.gov.co/Public/Tendering/ContractDetailView/Index?UniqueIdentifier=CO1.PCCNTR.8919948 </v>
      </c>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row>
    <row r="114" spans="1:92" ht="15.75" customHeight="1" x14ac:dyDescent="0.3">
      <c r="A114" s="2" t="s">
        <v>136</v>
      </c>
      <c r="B114" s="3" t="str">
        <f>VLOOKUP(A114,'[1]BASE DTPA'!A:CN,2,0)</f>
        <v>2 NACION</v>
      </c>
      <c r="C114" s="3" t="str">
        <f>VLOOKUP(A114,'[1]BASE DTPA'!A:CN,3,0)</f>
        <v>CPS-DTPA-113-2026</v>
      </c>
      <c r="D114" s="3" t="str">
        <f>VLOOKUP(A114,'[1]BASE DTPA'!A:CN,4,0)</f>
        <v>FREDY ORLANDO RODRIGUEZ ROJAS</v>
      </c>
      <c r="E114" s="4">
        <f>VLOOKUP(A114,'[1]BASE DTPA'!A:CN,5,0)</f>
        <v>46038</v>
      </c>
      <c r="F114" s="5" t="str">
        <f>VLOOKUP(A114,'[1]BASE DTPA'!A:CN,6,0)</f>
        <v>DP05-3202032-1-001Prestar servicios profesionales con plena autonomía técnica y administrativa en el PNN Gorgona en la implementación de la estrategia de prevención vigilancia y control, en el marco de la conservación de la diversidad biológica de las áreas protegidas del SINAP nacional</v>
      </c>
      <c r="G114" s="3" t="str">
        <f>VLOOKUP(A114,'[1]BASE DTPA'!A:CN,7,0)</f>
        <v>PROFESIONAL</v>
      </c>
      <c r="H114" s="3" t="str">
        <f>VLOOKUP(A114,'[1]BASE DTPA'!A:CN,8,0)</f>
        <v>2 CONTRATACIÓN DIRECTA</v>
      </c>
      <c r="I114" s="3" t="str">
        <f>VLOOKUP(A114,'[1]BASE DTPA'!A:CO,9,0)</f>
        <v>14 PRESTACIÓN DE SERVICIOS</v>
      </c>
      <c r="J114" s="6" t="str">
        <f>VLOOKUP(A114,'[1]BASE DTPA'!A:CP,10,0)</f>
        <v>N/A</v>
      </c>
      <c r="K114" s="6">
        <f>VLOOKUP(A114,'[1]BASE DTPA'!A:CQ,11,0)</f>
        <v>80111600</v>
      </c>
      <c r="L114" s="7">
        <f>VLOOKUP(A114,'[1]BASE DTPA'!A:CR,15,0)</f>
        <v>5260000</v>
      </c>
      <c r="M114" s="7">
        <f>VLOOKUP(A114,'[1]BASE DTPA'!A:CS,16,0)</f>
        <v>58912000</v>
      </c>
      <c r="N114" s="6" t="str">
        <f>VLOOKUP(A114,'[1]BASE DTPA'!A:CT,18,0)</f>
        <v>1 PERSONA NATURAL</v>
      </c>
      <c r="O114" s="6" t="str">
        <f>VLOOKUP(A114,'[1]BASE DTPA'!A:CU,19,0)</f>
        <v>3 CÉDULA DE CIUDADANÍA</v>
      </c>
      <c r="P114" s="7">
        <f>VLOOKUP(A114,'[1]BASE DTPA'!A:CV,20,0)</f>
        <v>1022333005</v>
      </c>
      <c r="Q114" s="7">
        <f>VLOOKUP(A114,'[1]BASE DTPA'!A:CW,22,0)</f>
        <v>0</v>
      </c>
      <c r="R114" s="6" t="str">
        <f>VLOOKUP(A114,'[1]BASE DTPA'!A:CX,38,0)</f>
        <v>PNN GORGONA</v>
      </c>
      <c r="S114" s="6">
        <f>VLOOKUP(A114,'[1]BASE DTPA'!A:CY,43,0)</f>
        <v>336</v>
      </c>
      <c r="T114" s="8">
        <f>VLOOKUP(A114,'[1]BASE DTPA'!A:CZ,53,0)</f>
        <v>46038</v>
      </c>
      <c r="U114" s="9">
        <f>VLOOKUP(A114,'[1]BASE DTPA'!A:DA,54,0)</f>
        <v>46377</v>
      </c>
      <c r="V114" s="10">
        <f>VLOOKUP(A114,'[1]BASE DTPA'!A:DB,79,0)</f>
        <v>0</v>
      </c>
      <c r="W114" s="6" t="str">
        <f>VLOOKUP(A114,'[1]BASE DTPA'!A:DC,68,0)</f>
        <v>VIGENTE</v>
      </c>
      <c r="X114" s="23" t="str">
        <f>VLOOKUP(A114,'[1]BASE DTPA'!A:DD,70,0)</f>
        <v xml:space="preserve">https://community.secop.gov.co/Public/Tendering/ContractDetailView/Index?UniqueIdentifier=CO1.PCCNTR.8919893 </v>
      </c>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row>
    <row r="115" spans="1:92" ht="15.75" customHeight="1" x14ac:dyDescent="0.3">
      <c r="A115" s="2" t="s">
        <v>137</v>
      </c>
      <c r="B115" s="3" t="str">
        <f>VLOOKUP(A115,'[1]BASE DTPA'!A:CN,2,0)</f>
        <v>2 NACION</v>
      </c>
      <c r="C115" s="3" t="str">
        <f>VLOOKUP(A115,'[1]BASE DTPA'!A:CN,3,0)</f>
        <v>CPS-DTPA-114-2026</v>
      </c>
      <c r="D115" s="3" t="str">
        <f>VLOOKUP(A115,'[1]BASE DTPA'!A:CN,4,0)</f>
        <v xml:space="preserve">SANTIAGO KALETH GARRIDO CARDENAS </v>
      </c>
      <c r="E115" s="4">
        <f>VLOOKUP(A115,'[1]BASE DTPA'!A:CN,5,0)</f>
        <v>46037</v>
      </c>
      <c r="F115" s="5" t="str">
        <f>VLOOKUP(A115,'[1]BASE DTPA'!A:CN,6,0)</f>
        <v>DP06-3202008-10-012 - Prestar servicios de apoyo a la gestion con plena autonomia tecnica y administrativa en el PNN los Katios para el desarrollo de actividades de las estrategias especiales de manejo en el area protegida, en el marco de la conservacion de la diversidad biologica de las areas protegidas del SINAP nacional</v>
      </c>
      <c r="G115" s="3" t="str">
        <f>VLOOKUP(A115,'[1]BASE DTPA'!A:CN,7,0)</f>
        <v>APOYO A LA GESTIÓN</v>
      </c>
      <c r="H115" s="3" t="str">
        <f>VLOOKUP(A115,'[1]BASE DTPA'!A:CN,8,0)</f>
        <v>2 CONTRATACIÓN DIRECTA</v>
      </c>
      <c r="I115" s="3" t="str">
        <f>VLOOKUP(A115,'[1]BASE DTPA'!A:CO,9,0)</f>
        <v>14 PRESTACIÓN DE SERVICIOS</v>
      </c>
      <c r="J115" s="6" t="str">
        <f>VLOOKUP(A115,'[1]BASE DTPA'!A:CP,10,0)</f>
        <v>N/A</v>
      </c>
      <c r="K115" s="6">
        <f>VLOOKUP(A115,'[1]BASE DTPA'!A:CQ,11,0)</f>
        <v>80111600</v>
      </c>
      <c r="L115" s="7">
        <f>VLOOKUP(A115,'[1]BASE DTPA'!A:CR,15,0)</f>
        <v>2293000</v>
      </c>
      <c r="M115" s="7">
        <f>VLOOKUP(A115,'[1]BASE DTPA'!A:CS,16,0)</f>
        <v>20484133</v>
      </c>
      <c r="N115" s="6" t="str">
        <f>VLOOKUP(A115,'[1]BASE DTPA'!A:CT,18,0)</f>
        <v>1 PERSONA NATURAL</v>
      </c>
      <c r="O115" s="6" t="str">
        <f>VLOOKUP(A115,'[1]BASE DTPA'!A:CU,19,0)</f>
        <v>3 CÉDULA DE CIUDADANÍA</v>
      </c>
      <c r="P115" s="7">
        <f>VLOOKUP(A115,'[1]BASE DTPA'!A:CV,20,0)</f>
        <v>1003757633</v>
      </c>
      <c r="Q115" s="7">
        <f>VLOOKUP(A115,'[1]BASE DTPA'!A:CW,22,0)</f>
        <v>0</v>
      </c>
      <c r="R115" s="6" t="str">
        <f>VLOOKUP(A115,'[1]BASE DTPA'!A:CX,38,0)</f>
        <v>PNN LOS KATIOS</v>
      </c>
      <c r="S115" s="6">
        <f>VLOOKUP(A115,'[1]BASE DTPA'!A:CY,43,0)</f>
        <v>270</v>
      </c>
      <c r="T115" s="8">
        <f>VLOOKUP(A115,'[1]BASE DTPA'!A:CZ,53,0)</f>
        <v>46038</v>
      </c>
      <c r="U115" s="9">
        <f>VLOOKUP(A115,'[1]BASE DTPA'!A:DA,54,0)</f>
        <v>46307</v>
      </c>
      <c r="V115" s="10">
        <f>VLOOKUP(A115,'[1]BASE DTPA'!A:DB,79,0)</f>
        <v>0</v>
      </c>
      <c r="W115" s="6" t="str">
        <f>VLOOKUP(A115,'[1]BASE DTPA'!A:DC,68,0)</f>
        <v>VIGENTE</v>
      </c>
      <c r="X115" s="23" t="str">
        <f>VLOOKUP(A115,'[1]BASE DTPA'!A:DD,70,0)</f>
        <v xml:space="preserve">https://community.secop.gov.co/Public/Tendering/ContractDetailView/Index?UniqueIdentifier=CO1.PCCNTR.8909232 </v>
      </c>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row>
    <row r="116" spans="1:92" ht="15.75" customHeight="1" x14ac:dyDescent="0.3">
      <c r="A116" s="13" t="s">
        <v>138</v>
      </c>
      <c r="B116" s="3" t="str">
        <f>VLOOKUP(A116,'[1]BASE DTPA'!A:CN,2,0)</f>
        <v>1 FONAM</v>
      </c>
      <c r="C116" s="3" t="str">
        <f>VLOOKUP(A116,'[1]BASE DTPA'!A:CN,3,0)</f>
        <v>CPS-DTPA-115-2026</v>
      </c>
      <c r="D116" s="3" t="str">
        <f>VLOOKUP(A116,'[1]BASE DTPA'!A:CN,4,0)</f>
        <v>ELVIN CONDE BANUVI</v>
      </c>
      <c r="E116" s="4">
        <f>VLOOKUP(A116,'[1]BASE DTPA'!A:CN,5,0)</f>
        <v>46038</v>
      </c>
      <c r="F116" s="5" t="str">
        <f>VLOOKUP(A116,'[1]BASE DTPA'!A:CN,6,0)</f>
        <v>DP10-3202038-17-005 Prestar servicio de apoyo a la gestión, con plena autonomía técnica y administrativa, en el PNN Utría y sus zonas de influencia para la ejecución operativa del proceso de restauración en zonas degradadas y/o intervenida, en el marco de la conservación de la diversidad biológica de las áreas protegidas del SINAP a nivel nacional.</v>
      </c>
      <c r="G116" s="3" t="str">
        <f>VLOOKUP(A116,'[1]BASE DTPA'!A:CN,7,0)</f>
        <v>APOYO A LA GESTIÓN</v>
      </c>
      <c r="H116" s="3" t="str">
        <f>VLOOKUP(A116,'[1]BASE DTPA'!A:CN,8,0)</f>
        <v>2 CONTRATACIÓN DIRECTA</v>
      </c>
      <c r="I116" s="3" t="str">
        <f>VLOOKUP(A116,'[1]BASE DTPA'!A:CO,9,0)</f>
        <v>14 PRESTACIÓN DE SERVICIOS</v>
      </c>
      <c r="J116" s="6" t="str">
        <f>VLOOKUP(A116,'[1]BASE DTPA'!A:CP,10,0)</f>
        <v>N/A</v>
      </c>
      <c r="K116" s="6">
        <f>VLOOKUP(A116,'[1]BASE DTPA'!A:CQ,11,0)</f>
        <v>80111600</v>
      </c>
      <c r="L116" s="7">
        <f>VLOOKUP(A116,'[1]BASE DTPA'!A:CR,15,0)</f>
        <v>2385000</v>
      </c>
      <c r="M116" s="7">
        <f>VLOOKUP(A116,'[1]BASE DTPA'!A:CS,16,0)</f>
        <v>22975500</v>
      </c>
      <c r="N116" s="6" t="str">
        <f>VLOOKUP(A116,'[1]BASE DTPA'!A:CT,18,0)</f>
        <v>1 PERSONA NATURAL</v>
      </c>
      <c r="O116" s="6" t="str">
        <f>VLOOKUP(A116,'[1]BASE DTPA'!A:CU,19,0)</f>
        <v>3 CÉDULA DE CIUDADANÍA</v>
      </c>
      <c r="P116" s="7">
        <f>VLOOKUP(A116,'[1]BASE DTPA'!A:CV,20,0)</f>
        <v>1149443847</v>
      </c>
      <c r="Q116" s="7">
        <f>VLOOKUP(A116,'[1]BASE DTPA'!A:CW,22,0)</f>
        <v>0</v>
      </c>
      <c r="R116" s="6" t="str">
        <f>VLOOKUP(A116,'[1]BASE DTPA'!A:CX,38,0)</f>
        <v>PNN UTRÍA</v>
      </c>
      <c r="S116" s="6">
        <f>VLOOKUP(A116,'[1]BASE DTPA'!A:CY,43,0)</f>
        <v>289</v>
      </c>
      <c r="T116" s="8">
        <f>VLOOKUP(A116,'[1]BASE DTPA'!A:CZ,53,0)</f>
        <v>46038</v>
      </c>
      <c r="U116" s="9">
        <f>VLOOKUP(A116,'[1]BASE DTPA'!A:DA,54,0)</f>
        <v>46330</v>
      </c>
      <c r="V116" s="10">
        <f>VLOOKUP(A116,'[1]BASE DTPA'!A:DB,79,0)</f>
        <v>0</v>
      </c>
      <c r="W116" s="6" t="str">
        <f>VLOOKUP(A116,'[1]BASE DTPA'!A:DC,68,0)</f>
        <v>VIGENTE</v>
      </c>
      <c r="X116" s="23" t="str">
        <f>VLOOKUP(A116,'[1]BASE DTPA'!A:DD,70,0)</f>
        <v xml:space="preserve">https://community.secop.gov.co/Public/Tendering/ContractDetailView/Index?UniqueIdentifier=CO1.PCCNTR.8919251 </v>
      </c>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row>
    <row r="117" spans="1:92" ht="15.75" customHeight="1" x14ac:dyDescent="0.3">
      <c r="A117" s="2" t="s">
        <v>139</v>
      </c>
      <c r="B117" s="3" t="str">
        <f>VLOOKUP(A117,'[1]BASE DTPA'!A:CN,2,0)</f>
        <v>2 NACION</v>
      </c>
      <c r="C117" s="3" t="str">
        <f>VLOOKUP(A117,'[1]BASE DTPA'!A:CN,3,0)</f>
        <v>CPS-DTPA-116-2026</v>
      </c>
      <c r="D117" s="3" t="str">
        <f>VLOOKUP(A117,'[1]BASE DTPA'!A:CN,4,0)</f>
        <v>CLAUDIA LILIAN LONDOÑO CASTAÑEDA</v>
      </c>
      <c r="E117" s="4">
        <f>VLOOKUP(A117,'[1]BASE DTPA'!A:CN,5,0)</f>
        <v>46038</v>
      </c>
      <c r="F117" s="5" t="str">
        <f>VLOOKUP(A117,'[1]BASE DTPA'!A:CN,6,0)</f>
        <v>DP00-3202008-12-022 Prestar servicios profesionales con plena autonomía técnica y administrativa para acompañar y aportar técnicamente en las acciones de los procesos SINAP de las áreas protegidas de la DTPA con los diferentes actores comunitarios, institucionales e intersectoriales de la región Pacífico, en el marco de la conservación de la diversidad biocultural de las Áreas Protegidas del SINAP a nivel nacional.</v>
      </c>
      <c r="G117" s="3" t="str">
        <f>VLOOKUP(A117,'[1]BASE DTPA'!A:CN,7,0)</f>
        <v>PROFESIONAL</v>
      </c>
      <c r="H117" s="3" t="str">
        <f>VLOOKUP(A117,'[1]BASE DTPA'!A:CN,8,0)</f>
        <v>2 CONTRATACIÓN DIRECTA</v>
      </c>
      <c r="I117" s="3" t="str">
        <f>VLOOKUP(A117,'[1]BASE DTPA'!A:CO,9,0)</f>
        <v>14 PRESTACIÓN DE SERVICIOS</v>
      </c>
      <c r="J117" s="6" t="str">
        <f>VLOOKUP(A117,'[1]BASE DTPA'!A:CP,10,0)</f>
        <v>N/A</v>
      </c>
      <c r="K117" s="6">
        <f>VLOOKUP(A117,'[1]BASE DTPA'!A:CQ,11,0)</f>
        <v>80111600</v>
      </c>
      <c r="L117" s="7">
        <f>VLOOKUP(A117,'[1]BASE DTPA'!A:CR,15,0)</f>
        <v>7225000</v>
      </c>
      <c r="M117" s="7">
        <f>VLOOKUP(A117,'[1]BASE DTPA'!A:CS,16,0)</f>
        <v>79475000</v>
      </c>
      <c r="N117" s="6" t="str">
        <f>VLOOKUP(A117,'[1]BASE DTPA'!A:CT,18,0)</f>
        <v>1 PERSONA NATURAL</v>
      </c>
      <c r="O117" s="6" t="str">
        <f>VLOOKUP(A117,'[1]BASE DTPA'!A:CU,19,0)</f>
        <v>3 CÉDULA DE CIUDADANÍA</v>
      </c>
      <c r="P117" s="7">
        <f>VLOOKUP(A117,'[1]BASE DTPA'!A:CV,20,0)</f>
        <v>66862849</v>
      </c>
      <c r="Q117" s="7">
        <f>VLOOKUP(A117,'[1]BASE DTPA'!A:CW,22,0)</f>
        <v>0</v>
      </c>
      <c r="R117" s="6" t="str">
        <f>VLOOKUP(A117,'[1]BASE DTPA'!A:CX,38,0)</f>
        <v>DTPA</v>
      </c>
      <c r="S117" s="6">
        <f>VLOOKUP(A117,'[1]BASE DTPA'!A:CY,43,0)</f>
        <v>330</v>
      </c>
      <c r="T117" s="8">
        <f>VLOOKUP(A117,'[1]BASE DTPA'!A:CZ,53,0)</f>
        <v>46038</v>
      </c>
      <c r="U117" s="9">
        <f>VLOOKUP(A117,'[1]BASE DTPA'!A:DA,54,0)</f>
        <v>46371</v>
      </c>
      <c r="V117" s="10">
        <f>VLOOKUP(A117,'[1]BASE DTPA'!A:DB,79,0)</f>
        <v>0</v>
      </c>
      <c r="W117" s="6" t="str">
        <f>VLOOKUP(A117,'[1]BASE DTPA'!A:DC,68,0)</f>
        <v>VIGENTE</v>
      </c>
      <c r="X117" s="23" t="str">
        <f>VLOOKUP(A117,'[1]BASE DTPA'!A:DD,70,0)</f>
        <v xml:space="preserve">https://community.secop.gov.co/Public/Tendering/ContractDetailView/Index?UniqueIdentifier=CO1.PCCNTR.8919090 </v>
      </c>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row>
    <row r="118" spans="1:92" ht="15.75" customHeight="1" x14ac:dyDescent="0.3">
      <c r="A118" s="13" t="s">
        <v>140</v>
      </c>
      <c r="B118" s="3" t="str">
        <f>VLOOKUP(A118,'[1]BASE DTPA'!A:CN,2,0)</f>
        <v>1 FONAM</v>
      </c>
      <c r="C118" s="3" t="str">
        <f>VLOOKUP(A118,'[1]BASE DTPA'!A:CN,3,0)</f>
        <v>CPS-DTPA-117-2026</v>
      </c>
      <c r="D118" s="3" t="str">
        <f>VLOOKUP(A118,'[1]BASE DTPA'!A:CN,4,0)</f>
        <v>SILVIA NATHALY VILLAMOR</v>
      </c>
      <c r="E118" s="4">
        <f>VLOOKUP(A118,'[1]BASE DTPA'!A:CN,5,0)</f>
        <v>46038</v>
      </c>
      <c r="F118" s="5" t="str">
        <f>VLOOKUP(A118,'[1]BASE DTPA'!A:CN,6,0)</f>
        <v>DP00-3202008-10-028. Prestar servicios profesionales con plena autonomía técnica y administrativa a la Dirección Territorial Pacífico para ejecutar las actividades requeridas en la implementación y seguimiento a las Estrategias Especiales de Manejo (EEM) con la comunidad indígenas y campesinas, en el marco de la conservación de la diversidad biológica de las áreas protegidas del SINAP Nacional.</v>
      </c>
      <c r="G118" s="3" t="str">
        <f>VLOOKUP(A118,'[1]BASE DTPA'!A:CN,7,0)</f>
        <v>PROFESIONAL</v>
      </c>
      <c r="H118" s="3" t="str">
        <f>VLOOKUP(A118,'[1]BASE DTPA'!A:CN,8,0)</f>
        <v>2 CONTRATACIÓN DIRECTA</v>
      </c>
      <c r="I118" s="3" t="str">
        <f>VLOOKUP(A118,'[1]BASE DTPA'!A:CO,9,0)</f>
        <v>14 PRESTACIÓN DE SERVICIOS</v>
      </c>
      <c r="J118" s="6" t="str">
        <f>VLOOKUP(A118,'[1]BASE DTPA'!A:CP,10,0)</f>
        <v>N/A</v>
      </c>
      <c r="K118" s="6">
        <f>VLOOKUP(A118,'[1]BASE DTPA'!A:CQ,11,0)</f>
        <v>80111600</v>
      </c>
      <c r="L118" s="7">
        <f>VLOOKUP(A118,'[1]BASE DTPA'!A:CR,15,0)</f>
        <v>7225000</v>
      </c>
      <c r="M118" s="7">
        <f>VLOOKUP(A118,'[1]BASE DTPA'!A:CS,16,0)</f>
        <v>79475000</v>
      </c>
      <c r="N118" s="6" t="str">
        <f>VLOOKUP(A118,'[1]BASE DTPA'!A:CT,18,0)</f>
        <v>1 PERSONA NATURAL</v>
      </c>
      <c r="O118" s="6" t="str">
        <f>VLOOKUP(A118,'[1]BASE DTPA'!A:CU,19,0)</f>
        <v>3 CÉDULA DE CIUDADANÍA</v>
      </c>
      <c r="P118" s="7">
        <f>VLOOKUP(A118,'[1]BASE DTPA'!A:CV,20,0)</f>
        <v>39759679</v>
      </c>
      <c r="Q118" s="7">
        <f>VLOOKUP(A118,'[1]BASE DTPA'!A:CW,22,0)</f>
        <v>0</v>
      </c>
      <c r="R118" s="6" t="str">
        <f>VLOOKUP(A118,'[1]BASE DTPA'!A:CX,38,0)</f>
        <v>DTPA</v>
      </c>
      <c r="S118" s="6">
        <f>VLOOKUP(A118,'[1]BASE DTPA'!A:CY,43,0)</f>
        <v>330</v>
      </c>
      <c r="T118" s="8">
        <f>VLOOKUP(A118,'[1]BASE DTPA'!A:CZ,53,0)</f>
        <v>46038</v>
      </c>
      <c r="U118" s="9">
        <f>VLOOKUP(A118,'[1]BASE DTPA'!A:DA,54,0)</f>
        <v>46371</v>
      </c>
      <c r="V118" s="10">
        <f>VLOOKUP(A118,'[1]BASE DTPA'!A:DB,79,0)</f>
        <v>0</v>
      </c>
      <c r="W118" s="6" t="str">
        <f>VLOOKUP(A118,'[1]BASE DTPA'!A:DC,68,0)</f>
        <v>VIGENTE</v>
      </c>
      <c r="X118" s="23" t="str">
        <f>VLOOKUP(A118,'[1]BASE DTPA'!A:DD,70,0)</f>
        <v xml:space="preserve">https://community.secop.gov.co/Public/Tendering/ContractDetailView/Index?UniqueIdentifier=CO1.PCCNTR.8919070 </v>
      </c>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row>
    <row r="119" spans="1:92" ht="15.75" customHeight="1" x14ac:dyDescent="0.3">
      <c r="A119" s="2" t="s">
        <v>141</v>
      </c>
      <c r="B119" s="3" t="str">
        <f>VLOOKUP(A119,'[1]BASE DTPA'!A:CN,2,0)</f>
        <v>2 NACION</v>
      </c>
      <c r="C119" s="3" t="str">
        <f>VLOOKUP(A119,'[1]BASE DTPA'!A:CN,3,0)</f>
        <v>CPS-DTPA-118-2026</v>
      </c>
      <c r="D119" s="3" t="str">
        <f>VLOOKUP(A119,'[1]BASE DTPA'!A:CN,4,0)</f>
        <v xml:space="preserve">KEILA ROMAÑA ASPRILLA </v>
      </c>
      <c r="E119" s="4">
        <f>VLOOKUP(A119,'[1]BASE DTPA'!A:CN,5,0)</f>
        <v>46038</v>
      </c>
      <c r="F119" s="5" t="str">
        <f>VLOOKUP(A119,'[1]BASE DTPA'!A:CN,6,0)</f>
        <v>DP06-3202008-10-009 - Prestar servicios de apoyo a la gestion con plena autonomia tecnica y administrativa en el PNN los Katios para el desarrollo de actividades de las estrategias especiales de manejo que contribuyan a los procesos de gobernanza y fortalecen las diversas formas de participacion con los grupos etnicos presentes en el area protegida, en el marco de la conservacion de la diversidad biologica de las áreas protegidas del SINAP nacional</v>
      </c>
      <c r="G119" s="3" t="str">
        <f>VLOOKUP(A119,'[1]BASE DTPA'!A:CN,7,0)</f>
        <v>APOYO A LA GESTIÓN</v>
      </c>
      <c r="H119" s="3" t="str">
        <f>VLOOKUP(A119,'[1]BASE DTPA'!A:CN,8,0)</f>
        <v>2 CONTRATACIÓN DIRECTA</v>
      </c>
      <c r="I119" s="3" t="str">
        <f>VLOOKUP(A119,'[1]BASE DTPA'!A:CO,9,0)</f>
        <v>14 PRESTACIÓN DE SERVICIOS</v>
      </c>
      <c r="J119" s="6" t="str">
        <f>VLOOKUP(A119,'[1]BASE DTPA'!A:CP,10,0)</f>
        <v>N/A</v>
      </c>
      <c r="K119" s="6">
        <f>VLOOKUP(A119,'[1]BASE DTPA'!A:CQ,11,0)</f>
        <v>80111600</v>
      </c>
      <c r="L119" s="7">
        <f>VLOOKUP(A119,'[1]BASE DTPA'!A:CR,15,0)</f>
        <v>3037000</v>
      </c>
      <c r="M119" s="7">
        <f>VLOOKUP(A119,'[1]BASE DTPA'!A:CS,16,0)</f>
        <v>34014400</v>
      </c>
      <c r="N119" s="6" t="str">
        <f>VLOOKUP(A119,'[1]BASE DTPA'!A:CT,18,0)</f>
        <v>1 PERSONA NATURAL</v>
      </c>
      <c r="O119" s="6" t="str">
        <f>VLOOKUP(A119,'[1]BASE DTPA'!A:CU,19,0)</f>
        <v>3 CÉDULA DE CIUDADANÍA</v>
      </c>
      <c r="P119" s="7">
        <f>VLOOKUP(A119,'[1]BASE DTPA'!A:CV,20,0)</f>
        <v>1075093218</v>
      </c>
      <c r="Q119" s="7">
        <f>VLOOKUP(A119,'[1]BASE DTPA'!A:CW,22,0)</f>
        <v>0</v>
      </c>
      <c r="R119" s="6" t="str">
        <f>VLOOKUP(A119,'[1]BASE DTPA'!A:CX,38,0)</f>
        <v>PNN LOS KATIOS</v>
      </c>
      <c r="S119" s="6">
        <f>VLOOKUP(A119,'[1]BASE DTPA'!A:CY,43,0)</f>
        <v>339</v>
      </c>
      <c r="T119" s="8">
        <f>VLOOKUP(A119,'[1]BASE DTPA'!A:CZ,53,0)</f>
        <v>46038</v>
      </c>
      <c r="U119" s="9">
        <f>VLOOKUP(A119,'[1]BASE DTPA'!A:DA,54,0)</f>
        <v>46377</v>
      </c>
      <c r="V119" s="10">
        <f>VLOOKUP(A119,'[1]BASE DTPA'!A:DB,79,0)</f>
        <v>0</v>
      </c>
      <c r="W119" s="6" t="str">
        <f>VLOOKUP(A119,'[1]BASE DTPA'!A:DC,68,0)</f>
        <v>VIGENTE</v>
      </c>
      <c r="X119" s="23" t="str">
        <f>VLOOKUP(A119,'[1]BASE DTPA'!A:DD,70,0)</f>
        <v xml:space="preserve">https://community.secop.gov.co/Public/Tendering/ContractDetailView/Index?UniqueIdentifier=CO1.PCCNTR.8920090 </v>
      </c>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row>
    <row r="120" spans="1:92" ht="15.75" customHeight="1" x14ac:dyDescent="0.3">
      <c r="A120" s="13" t="s">
        <v>142</v>
      </c>
      <c r="B120" s="3" t="str">
        <f>VLOOKUP(A120,'[1]BASE DTPA'!A:CN,2,0)</f>
        <v>1 FONAM</v>
      </c>
      <c r="C120" s="3" t="str">
        <f>VLOOKUP(A120,'[1]BASE DTPA'!A:CN,3,0)</f>
        <v>CPS-DTPA-119-2026</v>
      </c>
      <c r="D120" s="3" t="str">
        <f>VLOOKUP(A120,'[1]BASE DTPA'!A:CN,4,0)</f>
        <v>GUSTAVO ADOLFO RODRÍGUEZ SALAZAR</v>
      </c>
      <c r="E120" s="4">
        <f>VLOOKUP(A120,'[1]BASE DTPA'!A:CN,5,0)</f>
        <v>46038</v>
      </c>
      <c r="F120" s="5" t="str">
        <f>VLOOKUP(A120,'[1]BASE DTPA'!A:CN,6,0)</f>
        <v>DP04-3202008-9-017Prestar servicios profesionales con plena autonomía técnica y administrativa en el PNN Farallones de Cali, para brindar acompañamiento en la implementación de los instrumentos de planeación, a través de la ejecución de acciones de monitoreo e investigacion, orientadas al fortalecimiento técnico, científico y de gestión del conocimiento en el área protegida, con énfasis en los ecosistemas andinos y de páramo, en el marco de la conservación de la diversidad biológica de las Áreas</v>
      </c>
      <c r="G120" s="3" t="str">
        <f>VLOOKUP(A120,'[1]BASE DTPA'!A:CN,7,0)</f>
        <v>PROFESIONAL</v>
      </c>
      <c r="H120" s="3" t="str">
        <f>VLOOKUP(A120,'[1]BASE DTPA'!A:CN,8,0)</f>
        <v>2 CONTRATACIÓN DIRECTA</v>
      </c>
      <c r="I120" s="3" t="str">
        <f>VLOOKUP(A120,'[1]BASE DTPA'!A:CO,9,0)</f>
        <v>14 PRESTACIÓN DE SERVICIOS</v>
      </c>
      <c r="J120" s="6" t="str">
        <f>VLOOKUP(A120,'[1]BASE DTPA'!A:CP,10,0)</f>
        <v>N/A</v>
      </c>
      <c r="K120" s="6">
        <f>VLOOKUP(A120,'[1]BASE DTPA'!A:CQ,11,0)</f>
        <v>80111600</v>
      </c>
      <c r="L120" s="7">
        <f>VLOOKUP(A120,'[1]BASE DTPA'!A:CR,15,0)</f>
        <v>6539000</v>
      </c>
      <c r="M120" s="7">
        <f>VLOOKUP(A120,'[1]BASE DTPA'!A:CS,16,0)</f>
        <v>71711033</v>
      </c>
      <c r="N120" s="6" t="str">
        <f>VLOOKUP(A120,'[1]BASE DTPA'!A:CT,18,0)</f>
        <v>1 PERSONA NATURAL</v>
      </c>
      <c r="O120" s="6" t="str">
        <f>VLOOKUP(A120,'[1]BASE DTPA'!A:CU,19,0)</f>
        <v>3 CÉDULA DE CIUDADANÍA</v>
      </c>
      <c r="P120" s="7">
        <f>VLOOKUP(A120,'[1]BASE DTPA'!A:CV,20,0)</f>
        <v>1114034064</v>
      </c>
      <c r="Q120" s="7">
        <f>VLOOKUP(A120,'[1]BASE DTPA'!A:CW,22,0)</f>
        <v>0</v>
      </c>
      <c r="R120" s="6" t="str">
        <f>VLOOKUP(A120,'[1]BASE DTPA'!A:CX,38,0)</f>
        <v>PNN FARALLONES DE CALI</v>
      </c>
      <c r="S120" s="6">
        <f>VLOOKUP(A120,'[1]BASE DTPA'!A:CY,43,0)</f>
        <v>329</v>
      </c>
      <c r="T120" s="8">
        <f>VLOOKUP(A120,'[1]BASE DTPA'!A:CZ,53,0)</f>
        <v>46038</v>
      </c>
      <c r="U120" s="9">
        <f>VLOOKUP(A120,'[1]BASE DTPA'!A:DA,54,0)</f>
        <v>46370</v>
      </c>
      <c r="V120" s="10">
        <f>VLOOKUP(A120,'[1]BASE DTPA'!A:DB,79,0)</f>
        <v>0</v>
      </c>
      <c r="W120" s="6" t="str">
        <f>VLOOKUP(A120,'[1]BASE DTPA'!A:DC,68,0)</f>
        <v>VIGENTE</v>
      </c>
      <c r="X120" s="23" t="str">
        <f>VLOOKUP(A120,'[1]BASE DTPA'!A:DD,70,0)</f>
        <v>https://community.secop.gov.co/Public/Tendering/ContractDetailView/Index?UniqueIdentifier=</v>
      </c>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row>
    <row r="121" spans="1:92" ht="15.75" customHeight="1" x14ac:dyDescent="0.3">
      <c r="A121" s="13" t="s">
        <v>143</v>
      </c>
      <c r="B121" s="3" t="str">
        <f>VLOOKUP(A121,'[1]BASE DTPA'!A:CN,2,0)</f>
        <v>1 FONAM</v>
      </c>
      <c r="C121" s="3" t="str">
        <f>VLOOKUP(A121,'[1]BASE DTPA'!A:CN,3,0)</f>
        <v>CPS-DTPA-120-2026</v>
      </c>
      <c r="D121" s="3" t="str">
        <f>VLOOKUP(A121,'[1]BASE DTPA'!A:CN,4,0)</f>
        <v>JESICA ALEJANDRA GARCIA CASTRO</v>
      </c>
      <c r="E121" s="4">
        <f>VLOOKUP(A121,'[1]BASE DTPA'!A:CN,5,0)</f>
        <v>46038</v>
      </c>
      <c r="F121" s="5" t="str">
        <f>VLOOKUP(A121,'[1]BASE DTPA'!A:CN,6,0)</f>
        <v>DP04-3202032-1-053DP04-3202032-1-54 Prestar servicios de apoyo a la gestión con autonomía técnica y administrativa en el PNN Farallones de Cali, para contribuir a la articulación y consolidación de información técnica, y ejecución de acciones que permita el fortalecimiento de los procesos de prevención, vigilancia y control en el área protegida, con énfasis en los ecosistemas andinos y de páramo, en el marco de la conservación de la diversidad biológica de las Áreas Protegidas del SINAP Nacional.</v>
      </c>
      <c r="G121" s="3" t="str">
        <f>VLOOKUP(A121,'[1]BASE DTPA'!A:CN,7,0)</f>
        <v>APOYO A LA GESTIÓN</v>
      </c>
      <c r="H121" s="3" t="str">
        <f>VLOOKUP(A121,'[1]BASE DTPA'!A:CN,8,0)</f>
        <v>2 CONTRATACIÓN DIRECTA</v>
      </c>
      <c r="I121" s="3" t="str">
        <f>VLOOKUP(A121,'[1]BASE DTPA'!A:CO,9,0)</f>
        <v>14 PRESTACIÓN DE SERVICIOS</v>
      </c>
      <c r="J121" s="6" t="str">
        <f>VLOOKUP(A121,'[1]BASE DTPA'!A:CP,10,0)</f>
        <v>N/A</v>
      </c>
      <c r="K121" s="6">
        <f>VLOOKUP(A121,'[1]BASE DTPA'!A:CQ,11,0)</f>
        <v>80111600</v>
      </c>
      <c r="L121" s="7">
        <f>VLOOKUP(A121,'[1]BASE DTPA'!A:CR,15,0)</f>
        <v>3782000</v>
      </c>
      <c r="M121" s="7">
        <f>VLOOKUP(A121,'[1]BASE DTPA'!A:CS,16,0)</f>
        <v>41475933</v>
      </c>
      <c r="N121" s="6" t="str">
        <f>VLOOKUP(A121,'[1]BASE DTPA'!A:CT,18,0)</f>
        <v>1 PERSONA NATURAL</v>
      </c>
      <c r="O121" s="6" t="str">
        <f>VLOOKUP(A121,'[1]BASE DTPA'!A:CU,19,0)</f>
        <v>3 CÉDULA DE CIUDADANÍA</v>
      </c>
      <c r="P121" s="7">
        <f>VLOOKUP(A121,'[1]BASE DTPA'!A:CV,20,0)</f>
        <v>1097396717</v>
      </c>
      <c r="Q121" s="7">
        <f>VLOOKUP(A121,'[1]BASE DTPA'!A:CW,22,0)</f>
        <v>0</v>
      </c>
      <c r="R121" s="6" t="str">
        <f>VLOOKUP(A121,'[1]BASE DTPA'!A:CX,38,0)</f>
        <v>PNN FARALLONES DE CALI</v>
      </c>
      <c r="S121" s="6">
        <f>VLOOKUP(A121,'[1]BASE DTPA'!A:CY,43,0)</f>
        <v>329</v>
      </c>
      <c r="T121" s="8">
        <f>VLOOKUP(A121,'[1]BASE DTPA'!A:CZ,53,0)</f>
        <v>46038</v>
      </c>
      <c r="U121" s="9">
        <f>VLOOKUP(A121,'[1]BASE DTPA'!A:DA,54,0)</f>
        <v>46370</v>
      </c>
      <c r="V121" s="10">
        <f>VLOOKUP(A121,'[1]BASE DTPA'!A:DB,79,0)</f>
        <v>0</v>
      </c>
      <c r="W121" s="6" t="str">
        <f>VLOOKUP(A121,'[1]BASE DTPA'!A:DC,68,0)</f>
        <v>VIGENTE</v>
      </c>
      <c r="X121" s="23" t="str">
        <f>VLOOKUP(A121,'[1]BASE DTPA'!A:DD,70,0)</f>
        <v xml:space="preserve">https://community.secop.gov.co/Public/Tendering/ContractDetailView/Index?UniqueIdentifier=CO1.PCCNTR.8920126 </v>
      </c>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row>
    <row r="122" spans="1:92" ht="15.75" customHeight="1" x14ac:dyDescent="0.3">
      <c r="A122" s="13" t="s">
        <v>144</v>
      </c>
      <c r="B122" s="3" t="str">
        <f>VLOOKUP(A122,'[1]BASE DTPA'!A:CN,2,0)</f>
        <v>1 FONAM</v>
      </c>
      <c r="C122" s="3" t="str">
        <f>VLOOKUP(A122,'[1]BASE DTPA'!A:CN,3,0)</f>
        <v>CPS-DTPA-121-2026</v>
      </c>
      <c r="D122" s="3" t="str">
        <f>VLOOKUP(A122,'[1]BASE DTPA'!A:CN,4,0)</f>
        <v>LADY ROSANA RICO FUENTES</v>
      </c>
      <c r="E122" s="4">
        <f>VLOOKUP(A122,'[1]BASE DTPA'!A:CN,5,0)</f>
        <v>46038</v>
      </c>
      <c r="F122" s="5" t="str">
        <f>VLOOKUP(A122,'[1]BASE DTPA'!A:CN,6,0)</f>
        <v>DP04-3202032-1-061 Prestar servicios de apoyo a la gestión con autonomIa tecnica y administrativa en el PNN Farallones de Cali, para contribuir a la articulacion y consolidación de información tecnica, y ejecución de acciones que permita el fortalecimiento de los procesos de prevencion, vigilancia y control en el area protegida, con anfasis en los ecosistemas andinos y de paramo, en el marco de la conservación de la diversidad biológica de las Áreas Protegidas del SINAP Nacional.</v>
      </c>
      <c r="G122" s="3" t="str">
        <f>VLOOKUP(A122,'[1]BASE DTPA'!A:CN,7,0)</f>
        <v>APOYO A LA GESTIÓN</v>
      </c>
      <c r="H122" s="3" t="str">
        <f>VLOOKUP(A122,'[1]BASE DTPA'!A:CN,8,0)</f>
        <v>2 CONTRATACIÓN DIRECTA</v>
      </c>
      <c r="I122" s="3" t="str">
        <f>VLOOKUP(A122,'[1]BASE DTPA'!A:CO,9,0)</f>
        <v>14 PRESTACIÓN DE SERVICIOS</v>
      </c>
      <c r="J122" s="6" t="str">
        <f>VLOOKUP(A122,'[1]BASE DTPA'!A:CP,10,0)</f>
        <v>N/A</v>
      </c>
      <c r="K122" s="6">
        <f>VLOOKUP(A122,'[1]BASE DTPA'!A:CQ,11,0)</f>
        <v>80111600</v>
      </c>
      <c r="L122" s="7">
        <f>VLOOKUP(A122,'[1]BASE DTPA'!A:CR,15,0)</f>
        <v>3782000</v>
      </c>
      <c r="M122" s="7">
        <f>VLOOKUP(A122,'[1]BASE DTPA'!A:CS,16,0)</f>
        <v>41475933</v>
      </c>
      <c r="N122" s="6" t="str">
        <f>VLOOKUP(A122,'[1]BASE DTPA'!A:CT,18,0)</f>
        <v>1 PERSONA NATURAL</v>
      </c>
      <c r="O122" s="6" t="str">
        <f>VLOOKUP(A122,'[1]BASE DTPA'!A:CU,19,0)</f>
        <v>3 CÉDULA DE CIUDADANÍA</v>
      </c>
      <c r="P122" s="7">
        <f>VLOOKUP(A122,'[1]BASE DTPA'!A:CV,20,0)</f>
        <v>1143861547</v>
      </c>
      <c r="Q122" s="7">
        <f>VLOOKUP(A122,'[1]BASE DTPA'!A:CW,22,0)</f>
        <v>0</v>
      </c>
      <c r="R122" s="6" t="str">
        <f>VLOOKUP(A122,'[1]BASE DTPA'!A:CX,38,0)</f>
        <v>PNN FARALLONES DE CALI</v>
      </c>
      <c r="S122" s="6">
        <f>VLOOKUP(A122,'[1]BASE DTPA'!A:CY,43,0)</f>
        <v>329</v>
      </c>
      <c r="T122" s="8">
        <f>VLOOKUP(A122,'[1]BASE DTPA'!A:CZ,53,0)</f>
        <v>46038</v>
      </c>
      <c r="U122" s="9">
        <f>VLOOKUP(A122,'[1]BASE DTPA'!A:DA,54,0)</f>
        <v>46370</v>
      </c>
      <c r="V122" s="10">
        <f>VLOOKUP(A122,'[1]BASE DTPA'!A:DB,79,0)</f>
        <v>0</v>
      </c>
      <c r="W122" s="6" t="str">
        <f>VLOOKUP(A122,'[1]BASE DTPA'!A:DC,68,0)</f>
        <v>VIGENTE</v>
      </c>
      <c r="X122" s="23" t="str">
        <f>VLOOKUP(A122,'[1]BASE DTPA'!A:DD,70,0)</f>
        <v xml:space="preserve">https://community.secop.gov.co/Public/Tendering/ContractDetailView/Index?UniqueIdentifier=CO1.PCCNTR.8920153 </v>
      </c>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row>
    <row r="123" spans="1:92" ht="15.75" customHeight="1" x14ac:dyDescent="0.3">
      <c r="A123" s="13" t="s">
        <v>145</v>
      </c>
      <c r="B123" s="3" t="str">
        <f>VLOOKUP(A123,'[1]BASE DTPA'!A:CN,2,0)</f>
        <v>1 FONAM</v>
      </c>
      <c r="C123" s="3" t="str">
        <f>VLOOKUP(A123,'[1]BASE DTPA'!A:CN,3,0)</f>
        <v>CPS-DTPA-122-2026</v>
      </c>
      <c r="D123" s="3" t="str">
        <f>VLOOKUP(A123,'[1]BASE DTPA'!A:CN,4,0)</f>
        <v>JAVIER STIVEN ATOY PAZ</v>
      </c>
      <c r="E123" s="4">
        <f>VLOOKUP(A123,'[1]BASE DTPA'!A:CN,5,0)</f>
        <v>46038</v>
      </c>
      <c r="F123" s="5" t="str">
        <f>VLOOKUP(A123,'[1]BASE DTPA'!A:CN,6,0)</f>
        <v>DP04-3202032-1-069DP04-3202032-1-070Prestar servicios de apoyo a la gestión con autonomía técnica y administrativa en el PNN Farallones de Cali, para contribuir a la articulación y consolidación de información técnica, y ejecución de acciones que permita el fortalecimiento de los procesos de prevención, vigilancia y control en el área protegida, con énfasis en los ecosistemas andinos y de páramo, en el marco de la conservación de la diversidad biológica de las Áreas Protegidas del SINAP Nacional</v>
      </c>
      <c r="G123" s="3" t="str">
        <f>VLOOKUP(A123,'[1]BASE DTPA'!A:CN,7,0)</f>
        <v>APOYO A LA GESTIÓN</v>
      </c>
      <c r="H123" s="3" t="str">
        <f>VLOOKUP(A123,'[1]BASE DTPA'!A:CN,8,0)</f>
        <v>2 CONTRATACIÓN DIRECTA</v>
      </c>
      <c r="I123" s="3" t="str">
        <f>VLOOKUP(A123,'[1]BASE DTPA'!A:CO,9,0)</f>
        <v>14 PRESTACIÓN DE SERVICIOS</v>
      </c>
      <c r="J123" s="6" t="str">
        <f>VLOOKUP(A123,'[1]BASE DTPA'!A:CP,10,0)</f>
        <v>N/A</v>
      </c>
      <c r="K123" s="6">
        <f>VLOOKUP(A123,'[1]BASE DTPA'!A:CQ,11,0)</f>
        <v>80111600</v>
      </c>
      <c r="L123" s="7">
        <f>VLOOKUP(A123,'[1]BASE DTPA'!A:CR,15,0)</f>
        <v>3782000</v>
      </c>
      <c r="M123" s="7">
        <f>VLOOKUP(A123,'[1]BASE DTPA'!A:CS,16,0)</f>
        <v>41475933</v>
      </c>
      <c r="N123" s="6" t="str">
        <f>VLOOKUP(A123,'[1]BASE DTPA'!A:CT,18,0)</f>
        <v>1 PERSONA NATURAL</v>
      </c>
      <c r="O123" s="6" t="str">
        <f>VLOOKUP(A123,'[1]BASE DTPA'!A:CU,19,0)</f>
        <v>3 CÉDULA DE CIUDADANÍA</v>
      </c>
      <c r="P123" s="7">
        <f>VLOOKUP(A123,'[1]BASE DTPA'!A:CV,20,0)</f>
        <v>1114732646</v>
      </c>
      <c r="Q123" s="7">
        <f>VLOOKUP(A123,'[1]BASE DTPA'!A:CW,22,0)</f>
        <v>0</v>
      </c>
      <c r="R123" s="6" t="str">
        <f>VLOOKUP(A123,'[1]BASE DTPA'!A:CX,38,0)</f>
        <v>PNN FARALLONES DE CALI</v>
      </c>
      <c r="S123" s="6">
        <f>VLOOKUP(A123,'[1]BASE DTPA'!A:CY,43,0)</f>
        <v>329</v>
      </c>
      <c r="T123" s="8">
        <f>VLOOKUP(A123,'[1]BASE DTPA'!A:CZ,53,0)</f>
        <v>46038</v>
      </c>
      <c r="U123" s="9">
        <f>VLOOKUP(A123,'[1]BASE DTPA'!A:DA,54,0)</f>
        <v>46370</v>
      </c>
      <c r="V123" s="10">
        <f>VLOOKUP(A123,'[1]BASE DTPA'!A:DB,79,0)</f>
        <v>0</v>
      </c>
      <c r="W123" s="6" t="str">
        <f>VLOOKUP(A123,'[1]BASE DTPA'!A:DC,68,0)</f>
        <v>VIGENTE</v>
      </c>
      <c r="X123" s="23" t="str">
        <f>VLOOKUP(A123,'[1]BASE DTPA'!A:DD,70,0)</f>
        <v xml:space="preserve">https://community.secop.gov.co/Public/Tendering/ContractDetailView/Index?UniqueIdentifier=CO1.PCCNTR.8920803 </v>
      </c>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row>
    <row r="124" spans="1:92" ht="15.75" customHeight="1" x14ac:dyDescent="0.3">
      <c r="A124" s="13" t="s">
        <v>146</v>
      </c>
      <c r="B124" s="3" t="str">
        <f>VLOOKUP(A124,'[1]BASE DTPA'!A:CN,2,0)</f>
        <v>1 FONAM</v>
      </c>
      <c r="C124" s="3" t="str">
        <f>VLOOKUP(A124,'[1]BASE DTPA'!A:CN,3,0)</f>
        <v>CPS-DTPA-123-2026</v>
      </c>
      <c r="D124" s="3" t="str">
        <f>VLOOKUP(A124,'[1]BASE DTPA'!A:CN,4,0)</f>
        <v>JOSE MARCELIANO VALLEJO ORDOÑEZ</v>
      </c>
      <c r="E124" s="4">
        <f>VLOOKUP(A124,'[1]BASE DTPA'!A:CN,5,0)</f>
        <v>46038</v>
      </c>
      <c r="F124" s="5" t="str">
        <f>VLOOKUP(A124,'[1]BASE DTPA'!A:CN,6,0)</f>
        <v>DP00-3202032-1-033Prestar servicios profesionales con plena autonomía técnica y administrativa en la Dirección Territorial Pacífico para el desarrollo de las acciones de implementación del proceso sancionatorio de Autoridad Ambiental, en el marco de la conservación de la diversidad biológica de las áreas protegidas del SINAP nacional</v>
      </c>
      <c r="G124" s="3" t="str">
        <f>VLOOKUP(A124,'[1]BASE DTPA'!A:CN,7,0)</f>
        <v>PROFESIONAL</v>
      </c>
      <c r="H124" s="3" t="str">
        <f>VLOOKUP(A124,'[1]BASE DTPA'!A:CN,8,0)</f>
        <v>2 CONTRATACIÓN DIRECTA</v>
      </c>
      <c r="I124" s="3" t="str">
        <f>VLOOKUP(A124,'[1]BASE DTPA'!A:CO,9,0)</f>
        <v>14 PRESTACIÓN DE SERVICIOS</v>
      </c>
      <c r="J124" s="6" t="str">
        <f>VLOOKUP(A124,'[1]BASE DTPA'!A:CP,10,0)</f>
        <v>N/A</v>
      </c>
      <c r="K124" s="6">
        <f>VLOOKUP(A124,'[1]BASE DTPA'!A:CQ,11,0)</f>
        <v>80111600</v>
      </c>
      <c r="L124" s="7">
        <f>VLOOKUP(A124,'[1]BASE DTPA'!A:CR,15,0)</f>
        <v>6539000</v>
      </c>
      <c r="M124" s="7">
        <f>VLOOKUP(A124,'[1]BASE DTPA'!A:CS,16,0)</f>
        <v>43375367</v>
      </c>
      <c r="N124" s="6" t="str">
        <f>VLOOKUP(A124,'[1]BASE DTPA'!A:CT,18,0)</f>
        <v>1 PERSONA NATURAL</v>
      </c>
      <c r="O124" s="6" t="str">
        <f>VLOOKUP(A124,'[1]BASE DTPA'!A:CU,19,0)</f>
        <v>3 CÉDULA DE CIUDADANÍA</v>
      </c>
      <c r="P124" s="7">
        <f>VLOOKUP(A124,'[1]BASE DTPA'!A:CV,20,0)</f>
        <v>76309208</v>
      </c>
      <c r="Q124" s="7">
        <f>VLOOKUP(A124,'[1]BASE DTPA'!A:CW,22,0)</f>
        <v>0</v>
      </c>
      <c r="R124" s="6" t="str">
        <f>VLOOKUP(A124,'[1]BASE DTPA'!A:CX,38,0)</f>
        <v>DTPA</v>
      </c>
      <c r="S124" s="6">
        <f>VLOOKUP(A124,'[1]BASE DTPA'!A:CY,43,0)</f>
        <v>199</v>
      </c>
      <c r="T124" s="8">
        <f>VLOOKUP(A124,'[1]BASE DTPA'!A:CZ,53,0)</f>
        <v>46038</v>
      </c>
      <c r="U124" s="9">
        <f>VLOOKUP(A124,'[1]BASE DTPA'!A:DA,54,0)</f>
        <v>46238</v>
      </c>
      <c r="V124" s="10">
        <f>VLOOKUP(A124,'[1]BASE DTPA'!A:DB,79,0)</f>
        <v>0</v>
      </c>
      <c r="W124" s="6" t="str">
        <f>VLOOKUP(A124,'[1]BASE DTPA'!A:DC,68,0)</f>
        <v>VIGENTE</v>
      </c>
      <c r="X124" s="23" t="str">
        <f>VLOOKUP(A124,'[1]BASE DTPA'!A:DD,70,0)</f>
        <v xml:space="preserve">https://community.secop.gov.co/Public/Tendering/ContractDetailView/Index?UniqueIdentifier=CO1.PCCNTR.8919715 </v>
      </c>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row>
    <row r="125" spans="1:92" ht="15.75" customHeight="1" x14ac:dyDescent="0.3">
      <c r="A125" s="2" t="s">
        <v>147</v>
      </c>
      <c r="B125" s="3" t="str">
        <f>VLOOKUP(A125,'[1]BASE DTPA'!A:CN,2,0)</f>
        <v>2 NACION</v>
      </c>
      <c r="C125" s="3" t="str">
        <f>VLOOKUP(A125,'[1]BASE DTPA'!A:CN,3,0)</f>
        <v>CPS-DTPA-124-2026</v>
      </c>
      <c r="D125" s="3" t="str">
        <f>VLOOKUP(A125,'[1]BASE DTPA'!A:CN,4,0)</f>
        <v>LUIS FELIPE TORRES</v>
      </c>
      <c r="E125" s="4">
        <f>VLOOKUP(A125,'[1]BASE DTPA'!A:CN,5,0)</f>
        <v>46038</v>
      </c>
      <c r="F125" s="5" t="str">
        <f>VLOOKUP(A125,'[1]BASE DTPA'!A:CN,6,0)</f>
        <v>DP07-3202032-1-001 - Prestar servicios profesionales, con plena autonomía técnica y administrativa, en el Parque Nacional Natural Munchique, orientados a la consolidación, revisión, análisis y reporte de información resultante de la gestión de PVC, así como a la ejecución de otras actividades necesarias para apoyar la gestión del AP en el marco de la conservación de diversidad biológica de las AP del SINAP nacional.</v>
      </c>
      <c r="G125" s="3" t="str">
        <f>VLOOKUP(A125,'[1]BASE DTPA'!A:CN,7,0)</f>
        <v>PROFESIONAL</v>
      </c>
      <c r="H125" s="3" t="str">
        <f>VLOOKUP(A125,'[1]BASE DTPA'!A:CN,8,0)</f>
        <v>2 CONTRATACIÓN DIRECTA</v>
      </c>
      <c r="I125" s="3" t="str">
        <f>VLOOKUP(A125,'[1]BASE DTPA'!A:CO,9,0)</f>
        <v>14 PRESTACIÓN DE SERVICIOS</v>
      </c>
      <c r="J125" s="6" t="str">
        <f>VLOOKUP(A125,'[1]BASE DTPA'!A:CP,10,0)</f>
        <v>N/A</v>
      </c>
      <c r="K125" s="6">
        <f>VLOOKUP(A125,'[1]BASE DTPA'!A:CQ,11,0)</f>
        <v>80111600</v>
      </c>
      <c r="L125" s="7">
        <f>VLOOKUP(A125,'[1]BASE DTPA'!A:CR,15,0)</f>
        <v>4327000</v>
      </c>
      <c r="M125" s="7">
        <f>VLOOKUP(A125,'[1]BASE DTPA'!A:CS,16,0)</f>
        <v>47452767</v>
      </c>
      <c r="N125" s="6" t="str">
        <f>VLOOKUP(A125,'[1]BASE DTPA'!A:CT,18,0)</f>
        <v>1 PERSONA NATURAL</v>
      </c>
      <c r="O125" s="6" t="str">
        <f>VLOOKUP(A125,'[1]BASE DTPA'!A:CU,19,0)</f>
        <v>3 CÉDULA DE CIUDADANÍA</v>
      </c>
      <c r="P125" s="7">
        <f>VLOOKUP(A125,'[1]BASE DTPA'!A:CV,20,0)</f>
        <v>1061796248</v>
      </c>
      <c r="Q125" s="7">
        <f>VLOOKUP(A125,'[1]BASE DTPA'!A:CW,22,0)</f>
        <v>0</v>
      </c>
      <c r="R125" s="6" t="str">
        <f>VLOOKUP(A125,'[1]BASE DTPA'!A:CX,38,0)</f>
        <v>PNN MUNCHIQUE</v>
      </c>
      <c r="S125" s="6">
        <f>VLOOKUP(A125,'[1]BASE DTPA'!A:CY,43,0)</f>
        <v>329</v>
      </c>
      <c r="T125" s="8">
        <f>VLOOKUP(A125,'[1]BASE DTPA'!A:CZ,53,0)</f>
        <v>46038</v>
      </c>
      <c r="U125" s="9">
        <f>VLOOKUP(A125,'[1]BASE DTPA'!A:DA,54,0)</f>
        <v>46370</v>
      </c>
      <c r="V125" s="10">
        <f>VLOOKUP(A125,'[1]BASE DTPA'!A:DB,79,0)</f>
        <v>0</v>
      </c>
      <c r="W125" s="6" t="str">
        <f>VLOOKUP(A125,'[1]BASE DTPA'!A:DC,68,0)</f>
        <v>VIGENTE</v>
      </c>
      <c r="X125" s="23" t="str">
        <f>VLOOKUP(A125,'[1]BASE DTPA'!A:DD,70,0)</f>
        <v xml:space="preserve">https://community.secop.gov.co/Public/Tendering/ContractDetailView/Index?UniqueIdentifier=CO1.PCCNTR.8919850 </v>
      </c>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row>
    <row r="126" spans="1:92" ht="15.75" customHeight="1" x14ac:dyDescent="0.3">
      <c r="A126" s="13" t="s">
        <v>148</v>
      </c>
      <c r="B126" s="3" t="str">
        <f>VLOOKUP(A126,'[1]BASE DTPA'!A:CN,2,0)</f>
        <v>1 FONAM</v>
      </c>
      <c r="C126" s="3" t="str">
        <f>VLOOKUP(A126,'[1]BASE DTPA'!A:CN,3,0)</f>
        <v>CPS-DTPA-125-2026</v>
      </c>
      <c r="D126" s="3" t="str">
        <f>VLOOKUP(A126,'[1]BASE DTPA'!A:CN,4,0)</f>
        <v>JUAN SEBASTIAN PAZ SEPULVEDA</v>
      </c>
      <c r="E126" s="4">
        <f>VLOOKUP(A126,'[1]BASE DTPA'!A:CN,5,0)</f>
        <v>46038</v>
      </c>
      <c r="F126" s="5" t="str">
        <f>VLOOKUP(A126,'[1]BASE DTPA'!A:CN,6,0)</f>
        <v>DP00-3202032-1-056 Prestar servicios profesionales con plena autonomia tecnica y administrativa en la Dirección Territorial Pacífico y sus areas protegidas, en el desarrollo de las acciones de implementacion del proceso sancionatorio de Autoridad Ambiental, en el marco de la conservaciionde la diversidad biologica de las areas protegidas del SINAP nacional.</v>
      </c>
      <c r="G126" s="3" t="str">
        <f>VLOOKUP(A126,'[1]BASE DTPA'!A:CN,7,0)</f>
        <v>PROFESIONAL</v>
      </c>
      <c r="H126" s="3" t="str">
        <f>VLOOKUP(A126,'[1]BASE DTPA'!A:CN,8,0)</f>
        <v>2 CONTRATACIÓN DIRECTA</v>
      </c>
      <c r="I126" s="3" t="str">
        <f>VLOOKUP(A126,'[1]BASE DTPA'!A:CO,9,0)</f>
        <v>14 PRESTACIÓN DE SERVICIOS</v>
      </c>
      <c r="J126" s="6" t="str">
        <f>VLOOKUP(A126,'[1]BASE DTPA'!A:CP,10,0)</f>
        <v>N/A</v>
      </c>
      <c r="K126" s="6">
        <f>VLOOKUP(A126,'[1]BASE DTPA'!A:CQ,11,0)</f>
        <v>80111600</v>
      </c>
      <c r="L126" s="7">
        <f>VLOOKUP(A126,'[1]BASE DTPA'!A:CR,15,0)</f>
        <v>4760000</v>
      </c>
      <c r="M126" s="7">
        <f>VLOOKUP(A126,'[1]BASE DTPA'!A:CS,16,0)</f>
        <v>28560000</v>
      </c>
      <c r="N126" s="6" t="str">
        <f>VLOOKUP(A126,'[1]BASE DTPA'!A:CT,18,0)</f>
        <v>1 PERSONA NATURAL</v>
      </c>
      <c r="O126" s="6" t="str">
        <f>VLOOKUP(A126,'[1]BASE DTPA'!A:CU,19,0)</f>
        <v>3 CÉDULA DE CIUDADANÍA</v>
      </c>
      <c r="P126" s="7">
        <f>VLOOKUP(A126,'[1]BASE DTPA'!A:CV,20,0)</f>
        <v>1144071002</v>
      </c>
      <c r="Q126" s="7">
        <f>VLOOKUP(A126,'[1]BASE DTPA'!A:CW,22,0)</f>
        <v>0</v>
      </c>
      <c r="R126" s="6" t="str">
        <f>VLOOKUP(A126,'[1]BASE DTPA'!A:CX,38,0)</f>
        <v>DTPA</v>
      </c>
      <c r="S126" s="6">
        <f>VLOOKUP(A126,'[1]BASE DTPA'!A:CY,43,0)</f>
        <v>180</v>
      </c>
      <c r="T126" s="8">
        <f>VLOOKUP(A126,'[1]BASE DTPA'!A:CZ,53,0)</f>
        <v>46038</v>
      </c>
      <c r="U126" s="9">
        <f>VLOOKUP(A126,'[1]BASE DTPA'!A:DA,54,0)</f>
        <v>46371</v>
      </c>
      <c r="V126" s="10">
        <f>VLOOKUP(A126,'[1]BASE DTPA'!A:DB,79,0)</f>
        <v>0</v>
      </c>
      <c r="W126" s="6" t="str">
        <f>VLOOKUP(A126,'[1]BASE DTPA'!A:DC,68,0)</f>
        <v>VIGENTE</v>
      </c>
      <c r="X126" s="23" t="str">
        <f>VLOOKUP(A126,'[1]BASE DTPA'!A:DD,70,0)</f>
        <v xml:space="preserve">https://community.secop.gov.co/Public/Tendering/ContractDetailView/Index?UniqueIdentifier=CO1.PCCNTR.8927088 </v>
      </c>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row>
    <row r="127" spans="1:92" ht="15.75" customHeight="1" x14ac:dyDescent="0.3">
      <c r="A127" s="13" t="s">
        <v>149</v>
      </c>
      <c r="B127" s="3" t="str">
        <f>VLOOKUP(A127,'[1]BASE DTPA'!A:CN,2,0)</f>
        <v>2 NACION</v>
      </c>
      <c r="C127" s="3" t="str">
        <f>VLOOKUP(A127,'[1]BASE DTPA'!A:CN,3,0)</f>
        <v>CPS-DTPA-126-2026</v>
      </c>
      <c r="D127" s="3" t="str">
        <f>VLOOKUP(A127,'[1]BASE DTPA'!A:CN,4,0)</f>
        <v>WILNER PERLAZA ORTIZ</v>
      </c>
      <c r="E127" s="4">
        <f>VLOOKUP(A127,'[1]BASE DTPA'!A:CN,5,0)</f>
        <v>46038</v>
      </c>
      <c r="F127" s="5" t="str">
        <f>VLOOKUP(A127,'[1]BASE DTPA'!A:CN,6,0)</f>
        <v>DP07-3202008-10-010 - Prestar servicios de apoyo a la gestión con plena autonomía técnica y administrativa en el PNN Munchique, mediante la ejecución de actividades necesarias para la implementación de las Estrategias Especiales de Manejo en el Consejo Comunitario Playón del Sigüí, en el marco de a la conservación de diversidad biológica de las áreas protegidas del SINAP nacional.</v>
      </c>
      <c r="G127" s="3" t="str">
        <f>VLOOKUP(A127,'[1]BASE DTPA'!A:CN,7,0)</f>
        <v>APOYO A LA GESTIÓN</v>
      </c>
      <c r="H127" s="3" t="str">
        <f>VLOOKUP(A127,'[1]BASE DTPA'!A:CN,8,0)</f>
        <v>2 CONTRATACIÓN DIRECTA</v>
      </c>
      <c r="I127" s="3" t="str">
        <f>VLOOKUP(A127,'[1]BASE DTPA'!A:CO,9,0)</f>
        <v>14 PRESTACIÓN DE SERVICIOS</v>
      </c>
      <c r="J127" s="6" t="str">
        <f>VLOOKUP(A127,'[1]BASE DTPA'!A:CP,10,0)</f>
        <v>N/A</v>
      </c>
      <c r="K127" s="6">
        <f>VLOOKUP(A127,'[1]BASE DTPA'!A:CQ,11,0)</f>
        <v>80111600</v>
      </c>
      <c r="L127" s="7">
        <f>VLOOKUP(A127,'[1]BASE DTPA'!A:CR,15,0)</f>
        <v>3037000</v>
      </c>
      <c r="M127" s="7">
        <f>VLOOKUP(A127,'[1]BASE DTPA'!A:CS,16,0)</f>
        <v>27231767</v>
      </c>
      <c r="N127" s="6" t="str">
        <f>VLOOKUP(A127,'[1]BASE DTPA'!A:CT,18,0)</f>
        <v>1 PERSONA NATURAL</v>
      </c>
      <c r="O127" s="6" t="str">
        <f>VLOOKUP(A127,'[1]BASE DTPA'!A:CU,19,0)</f>
        <v>3 CÉDULA DE CIUDADANÍA</v>
      </c>
      <c r="P127" s="7">
        <f>VLOOKUP(A127,'[1]BASE DTPA'!A:CV,20,0)</f>
        <v>1059046762</v>
      </c>
      <c r="Q127" s="7">
        <f>VLOOKUP(A127,'[1]BASE DTPA'!A:CW,22,0)</f>
        <v>0</v>
      </c>
      <c r="R127" s="6" t="str">
        <f>VLOOKUP(A127,'[1]BASE DTPA'!A:CX,38,0)</f>
        <v>PNN MUNCHIQUE</v>
      </c>
      <c r="S127" s="6">
        <f>VLOOKUP(A127,'[1]BASE DTPA'!A:CY,43,0)</f>
        <v>269</v>
      </c>
      <c r="T127" s="8">
        <f>VLOOKUP(A127,'[1]BASE DTPA'!A:CZ,53,0)</f>
        <v>46038</v>
      </c>
      <c r="U127" s="9">
        <f>VLOOKUP(A127,'[1]BASE DTPA'!A:DA,54,0)</f>
        <v>46309</v>
      </c>
      <c r="V127" s="10">
        <f>VLOOKUP(A127,'[1]BASE DTPA'!A:DB,79,0)</f>
        <v>0</v>
      </c>
      <c r="W127" s="6" t="str">
        <f>VLOOKUP(A127,'[1]BASE DTPA'!A:DC,68,0)</f>
        <v>VIGENTE</v>
      </c>
      <c r="X127" s="23" t="str">
        <f>VLOOKUP(A127,'[1]BASE DTPA'!A:DD,70,0)</f>
        <v xml:space="preserve">https://community.secop.gov.co/Public/Tendering/ContractDetailView/Index?UniqueIdentifier=CO1.PCCNTR.8921045 </v>
      </c>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row>
    <row r="128" spans="1:92" ht="15.75" customHeight="1" x14ac:dyDescent="0.3">
      <c r="A128" s="13" t="s">
        <v>150</v>
      </c>
      <c r="B128" s="3" t="str">
        <f>VLOOKUP(A128,'[1]BASE DTPA'!A:CN,2,0)</f>
        <v>1 FONAM</v>
      </c>
      <c r="C128" s="3" t="str">
        <f>VLOOKUP(A128,'[1]BASE DTPA'!A:CN,3,0)</f>
        <v>CPS-DTPA-127-2026</v>
      </c>
      <c r="D128" s="3" t="str">
        <f>VLOOKUP(A128,'[1]BASE DTPA'!A:CN,4,0)</f>
        <v>HUVER ARLEY PECHENE HUILA</v>
      </c>
      <c r="E128" s="4">
        <f>VLOOKUP(A128,'[1]BASE DTPA'!A:CN,5,0)</f>
        <v>46038</v>
      </c>
      <c r="F128" s="5" t="str">
        <f>VLOOKUP(A128,'[1]BASE DTPA'!A:CN,6,0)</f>
        <v>DP07-3202008-9-012 Prestar servicios de apoyo a la gestión con plena autonomía técnica y administrativa, ejecutando actividades operativas en el Pnn Munchique en la estrategia de monitoreo e investigación, en el marco de conservación de diversidad biológica de las áreas protegidas del SINAP nacional.</v>
      </c>
      <c r="G128" s="3" t="str">
        <f>VLOOKUP(A128,'[1]BASE DTPA'!A:CN,7,0)</f>
        <v>APOYO A LA GESTIÓN</v>
      </c>
      <c r="H128" s="3" t="str">
        <f>VLOOKUP(A128,'[1]BASE DTPA'!A:CN,8,0)</f>
        <v>2 CONTRATACIÓN DIRECTA</v>
      </c>
      <c r="I128" s="3" t="str">
        <f>VLOOKUP(A128,'[1]BASE DTPA'!A:CO,9,0)</f>
        <v>14 PRESTACIÓN DE SERVICIOS</v>
      </c>
      <c r="J128" s="6" t="str">
        <f>VLOOKUP(A128,'[1]BASE DTPA'!A:CP,10,0)</f>
        <v>N/A</v>
      </c>
      <c r="K128" s="6">
        <f>VLOOKUP(A128,'[1]BASE DTPA'!A:CQ,11,0)</f>
        <v>80111600</v>
      </c>
      <c r="L128" s="7">
        <f>VLOOKUP(A128,'[1]BASE DTPA'!A:CR,15,0)</f>
        <v>2339000</v>
      </c>
      <c r="M128" s="7">
        <f>VLOOKUP(A128,'[1]BASE DTPA'!A:CS,16,0)</f>
        <v>20739133</v>
      </c>
      <c r="N128" s="6" t="str">
        <f>VLOOKUP(A128,'[1]BASE DTPA'!A:CT,18,0)</f>
        <v>1 PERSONA NATURAL</v>
      </c>
      <c r="O128" s="6" t="str">
        <f>VLOOKUP(A128,'[1]BASE DTPA'!A:CU,19,0)</f>
        <v>3 CÉDULA DE CIUDADANÍA</v>
      </c>
      <c r="P128" s="7">
        <f>VLOOKUP(A128,'[1]BASE DTPA'!A:CV,20,0)</f>
        <v>4721834</v>
      </c>
      <c r="Q128" s="7">
        <f>VLOOKUP(A128,'[1]BASE DTPA'!A:CW,22,0)</f>
        <v>0</v>
      </c>
      <c r="R128" s="6" t="str">
        <f>VLOOKUP(A128,'[1]BASE DTPA'!A:CX,38,0)</f>
        <v>PNN MUNCHIQUE</v>
      </c>
      <c r="S128" s="6">
        <f>VLOOKUP(A128,'[1]BASE DTPA'!A:CY,43,0)</f>
        <v>266</v>
      </c>
      <c r="T128" s="8">
        <f>VLOOKUP(A128,'[1]BASE DTPA'!A:CZ,53,0)</f>
        <v>46038</v>
      </c>
      <c r="U128" s="9">
        <f>VLOOKUP(A128,'[1]BASE DTPA'!A:DA,54,0)</f>
        <v>46336</v>
      </c>
      <c r="V128" s="10">
        <f>VLOOKUP(A128,'[1]BASE DTPA'!A:DB,79,0)</f>
        <v>0</v>
      </c>
      <c r="W128" s="6" t="str">
        <f>VLOOKUP(A128,'[1]BASE DTPA'!A:DC,68,0)</f>
        <v>VIGENTE</v>
      </c>
      <c r="X128" s="23" t="str">
        <f>VLOOKUP(A128,'[1]BASE DTPA'!A:DD,70,0)</f>
        <v xml:space="preserve">https://community.secop.gov.co/Public/Tendering/ContractDetailView/Index?UniqueIdentifier=CO1.PCCNTR.8923071 </v>
      </c>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row>
    <row r="129" spans="1:92" ht="15.75" customHeight="1" x14ac:dyDescent="0.3">
      <c r="A129" s="13" t="s">
        <v>151</v>
      </c>
      <c r="B129" s="3" t="str">
        <f>VLOOKUP(A129,'[1]BASE DTPA'!A:CN,2,0)</f>
        <v>2 NACION</v>
      </c>
      <c r="C129" s="3" t="str">
        <f>VLOOKUP(A129,'[1]BASE DTPA'!A:CN,3,0)</f>
        <v>CPS-DTPA-128-2026</v>
      </c>
      <c r="D129" s="3" t="str">
        <f>VLOOKUP(A129,'[1]BASE DTPA'!A:CN,4,0)</f>
        <v>DIEGO ANDRES MURILLO SANCLEMENTE</v>
      </c>
      <c r="E129" s="4">
        <f>VLOOKUP(A129,'[1]BASE DTPA'!A:CN,5,0)</f>
        <v>46038</v>
      </c>
      <c r="F129" s="5" t="str">
        <f>VLOOKUP(A129,'[1]BASE DTPA'!A:CN,6,0)</f>
        <v>DP10-3202032-1-002 Prestar servicio de apoyo a la gestión, con plena autonomía técnica y administrativa, en el PNN Utría, para realizar los recorridos de prevención, vigilancia y control en el marco de la conservación de la diversidad biológica de las áreas protegidas del SINAP a nivel nacional</v>
      </c>
      <c r="G129" s="3" t="str">
        <f>VLOOKUP(A129,'[1]BASE DTPA'!A:CN,7,0)</f>
        <v>APOYO A LA GESTIÓN</v>
      </c>
      <c r="H129" s="3" t="str">
        <f>VLOOKUP(A129,'[1]BASE DTPA'!A:CN,8,0)</f>
        <v>2 CONTRATACIÓN DIRECTA</v>
      </c>
      <c r="I129" s="3" t="str">
        <f>VLOOKUP(A129,'[1]BASE DTPA'!A:CO,9,0)</f>
        <v>14 PRESTACIÓN DE SERVICIOS</v>
      </c>
      <c r="J129" s="6" t="str">
        <f>VLOOKUP(A129,'[1]BASE DTPA'!A:CP,10,0)</f>
        <v>N/A</v>
      </c>
      <c r="K129" s="6">
        <f>VLOOKUP(A129,'[1]BASE DTPA'!A:CQ,11,0)</f>
        <v>80111600</v>
      </c>
      <c r="L129" s="7">
        <f>VLOOKUP(A129,'[1]BASE DTPA'!A:CR,15,0)</f>
        <v>2437000</v>
      </c>
      <c r="M129" s="7">
        <f>VLOOKUP(A129,'[1]BASE DTPA'!A:CS,16,0)</f>
        <v>28025500</v>
      </c>
      <c r="N129" s="6" t="str">
        <f>VLOOKUP(A129,'[1]BASE DTPA'!A:CT,18,0)</f>
        <v>1 PERSONA NATURAL</v>
      </c>
      <c r="O129" s="6" t="str">
        <f>VLOOKUP(A129,'[1]BASE DTPA'!A:CU,19,0)</f>
        <v>3 CÉDULA DE CIUDADANÍA</v>
      </c>
      <c r="P129" s="7">
        <f>VLOOKUP(A129,'[1]BASE DTPA'!A:CV,20,0)</f>
        <v>1193581598</v>
      </c>
      <c r="Q129" s="7">
        <f>VLOOKUP(A129,'[1]BASE DTPA'!A:CW,22,0)</f>
        <v>0</v>
      </c>
      <c r="R129" s="6" t="str">
        <f>VLOOKUP(A129,'[1]BASE DTPA'!A:CX,38,0)</f>
        <v>PNN UTRÍA</v>
      </c>
      <c r="S129" s="6">
        <f>VLOOKUP(A129,'[1]BASE DTPA'!A:CY,43,0)</f>
        <v>345</v>
      </c>
      <c r="T129" s="8">
        <f>VLOOKUP(A129,'[1]BASE DTPA'!A:CZ,53,0)</f>
        <v>46038</v>
      </c>
      <c r="U129" s="9">
        <f>VLOOKUP(A129,'[1]BASE DTPA'!A:DA,54,0)</f>
        <v>46387</v>
      </c>
      <c r="V129" s="10">
        <f>VLOOKUP(A129,'[1]BASE DTPA'!A:DB,79,0)</f>
        <v>0</v>
      </c>
      <c r="W129" s="6" t="str">
        <f>VLOOKUP(A129,'[1]BASE DTPA'!A:DC,68,0)</f>
        <v>VIGENTE</v>
      </c>
      <c r="X129" s="23" t="str">
        <f>VLOOKUP(A129,'[1]BASE DTPA'!A:DD,70,0)</f>
        <v xml:space="preserve">https://community.secop.gov.co/Public/Tendering/ContractDetailView/Index?UniqueIdentifier=CO1.PCCNTR.8922716 </v>
      </c>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row>
    <row r="130" spans="1:92" ht="15.75" customHeight="1" x14ac:dyDescent="0.3">
      <c r="A130" s="13" t="s">
        <v>152</v>
      </c>
      <c r="B130" s="3" t="str">
        <f>VLOOKUP(A130,'[1]BASE DTPA'!A:CN,2,0)</f>
        <v>1 FONAM</v>
      </c>
      <c r="C130" s="3" t="str">
        <f>VLOOKUP(A130,'[1]BASE DTPA'!A:CN,3,0)</f>
        <v>CPS-DTPA-129-2026</v>
      </c>
      <c r="D130" s="3" t="str">
        <f>VLOOKUP(A130,'[1]BASE DTPA'!A:CN,4,0)</f>
        <v>NUBIA STELLA MOSQUERA QUILINDO</v>
      </c>
      <c r="E130" s="4">
        <f>VLOOKUP(A130,'[1]BASE DTPA'!A:CN,5,0)</f>
        <v>46038</v>
      </c>
      <c r="F130" s="5" t="str">
        <f>VLOOKUP(A130,'[1]BASE DTPA'!A:CN,6,0)</f>
        <v>DP04-3202008-15-007DP04-3202008-15-008 Prestar servicios profesionales con plena autonomía técnica y administrativa en el PNN Farallones de Cali para el desarrollo de actividades en los procesos de gestión precontractual, postcontractual y administrativos, con énfasis en los ecosistemas andinos y de páramo, en el marco de la conservación de la diversidad biológica de las Áreas Protegidas del SINAP Nacional.</v>
      </c>
      <c r="G130" s="3" t="str">
        <f>VLOOKUP(A130,'[1]BASE DTPA'!A:CN,7,0)</f>
        <v>PROFESIONAL</v>
      </c>
      <c r="H130" s="3" t="str">
        <f>VLOOKUP(A130,'[1]BASE DTPA'!A:CN,8,0)</f>
        <v>2 CONTRATACIÓN DIRECTA</v>
      </c>
      <c r="I130" s="3" t="str">
        <f>VLOOKUP(A130,'[1]BASE DTPA'!A:CO,9,0)</f>
        <v>14 PRESTACIÓN DE SERVICIOS</v>
      </c>
      <c r="J130" s="6" t="str">
        <f>VLOOKUP(A130,'[1]BASE DTPA'!A:CP,10,0)</f>
        <v>N/A</v>
      </c>
      <c r="K130" s="6">
        <f>VLOOKUP(A130,'[1]BASE DTPA'!A:CQ,11,0)</f>
        <v>80111600</v>
      </c>
      <c r="L130" s="7">
        <f>VLOOKUP(A130,'[1]BASE DTPA'!A:CR,15,0)</f>
        <v>6539000</v>
      </c>
      <c r="M130" s="7">
        <f>VLOOKUP(A130,'[1]BASE DTPA'!A:CS,16,0)</f>
        <v>75198500</v>
      </c>
      <c r="N130" s="6" t="str">
        <f>VLOOKUP(A130,'[1]BASE DTPA'!A:CT,18,0)</f>
        <v>1 PERSONA NATURAL</v>
      </c>
      <c r="O130" s="6" t="str">
        <f>VLOOKUP(A130,'[1]BASE DTPA'!A:CU,19,0)</f>
        <v>3 CÉDULA DE CIUDADANÍA</v>
      </c>
      <c r="P130" s="7">
        <f>VLOOKUP(A130,'[1]BASE DTPA'!A:CV,20,0)</f>
        <v>52072983</v>
      </c>
      <c r="Q130" s="7">
        <f>VLOOKUP(A130,'[1]BASE DTPA'!A:CW,22,0)</f>
        <v>0</v>
      </c>
      <c r="R130" s="6" t="str">
        <f>VLOOKUP(A130,'[1]BASE DTPA'!A:CX,38,0)</f>
        <v>PNN FARALLONES DE CALI</v>
      </c>
      <c r="S130" s="6">
        <f>VLOOKUP(A130,'[1]BASE DTPA'!A:CY,43,0)</f>
        <v>345</v>
      </c>
      <c r="T130" s="8">
        <f>VLOOKUP(A130,'[1]BASE DTPA'!A:CZ,53,0)</f>
        <v>46038</v>
      </c>
      <c r="U130" s="9">
        <f>VLOOKUP(A130,'[1]BASE DTPA'!A:DA,54,0)</f>
        <v>46387</v>
      </c>
      <c r="V130" s="10">
        <f>VLOOKUP(A130,'[1]BASE DTPA'!A:DB,79,0)</f>
        <v>0</v>
      </c>
      <c r="W130" s="6" t="str">
        <f>VLOOKUP(A130,'[1]BASE DTPA'!A:DC,68,0)</f>
        <v>VIGENTE</v>
      </c>
      <c r="X130" s="23" t="str">
        <f>VLOOKUP(A130,'[1]BASE DTPA'!A:DD,70,0)</f>
        <v xml:space="preserve">https://community.secop.gov.co/Public/Tendering/ContractDetailView/Index?UniqueIdentifier=CO1.PCCNTR.8926993 </v>
      </c>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row>
    <row r="131" spans="1:92" ht="15.75" customHeight="1" x14ac:dyDescent="0.3">
      <c r="A131" s="13" t="s">
        <v>153</v>
      </c>
      <c r="B131" s="3" t="str">
        <f>VLOOKUP(A131,'[1]BASE DTPA'!A:CN,2,0)</f>
        <v>2 NACION</v>
      </c>
      <c r="C131" s="3" t="str">
        <f>VLOOKUP(A131,'[1]BASE DTPA'!A:CN,3,0)</f>
        <v>CPS-DTPA-130-2026</v>
      </c>
      <c r="D131" s="3" t="str">
        <f>VLOOKUP(A131,'[1]BASE DTPA'!A:CN,4,0)</f>
        <v xml:space="preserve">ISAUL TIGRE TABORDA </v>
      </c>
      <c r="E131" s="4">
        <f>VLOOKUP(A131,'[1]BASE DTPA'!A:CN,5,0)</f>
        <v>46038</v>
      </c>
      <c r="F131" s="5" t="str">
        <f>VLOOKUP(A131,'[1]BASE DTPA'!A:CN,6,0)</f>
        <v>DP01-3202008-9-005 - Prestar servicio de apoyo a la gestiion con plena autonomia tecnica y administrativa para el desarrollo de las actividades operativas de la estrategia de ecoturismo, en la gestion e implementacion del plan de ordenamiento ecoturistico en el DNMI Cabo Manglares en el marco de la conservacion de la diversidad biológica de las areas protegidas del SINAP.</v>
      </c>
      <c r="G131" s="3" t="str">
        <f>VLOOKUP(A131,'[1]BASE DTPA'!A:CN,7,0)</f>
        <v>APOYO A LA GESTIÓN</v>
      </c>
      <c r="H131" s="3" t="str">
        <f>VLOOKUP(A131,'[1]BASE DTPA'!A:CN,8,0)</f>
        <v>2 CONTRATACIÓN DIRECTA</v>
      </c>
      <c r="I131" s="3" t="str">
        <f>VLOOKUP(A131,'[1]BASE DTPA'!A:CO,9,0)</f>
        <v>14 PRESTACIÓN DE SERVICIOS</v>
      </c>
      <c r="J131" s="6" t="str">
        <f>VLOOKUP(A131,'[1]BASE DTPA'!A:CP,10,0)</f>
        <v>N/A</v>
      </c>
      <c r="K131" s="6">
        <f>VLOOKUP(A131,'[1]BASE DTPA'!A:CQ,11,0)</f>
        <v>80111600</v>
      </c>
      <c r="L131" s="7">
        <f>VLOOKUP(A131,'[1]BASE DTPA'!A:CR,15,0)</f>
        <v>2293000</v>
      </c>
      <c r="M131" s="7">
        <f>VLOOKUP(A131,'[1]BASE DTPA'!A:CS,16,0)</f>
        <v>21401333</v>
      </c>
      <c r="N131" s="6" t="str">
        <f>VLOOKUP(A131,'[1]BASE DTPA'!A:CT,18,0)</f>
        <v>1 PERSONA NATURAL</v>
      </c>
      <c r="O131" s="6" t="str">
        <f>VLOOKUP(A131,'[1]BASE DTPA'!A:CU,19,0)</f>
        <v>3 CÉDULA DE CIUDADANÍA</v>
      </c>
      <c r="P131" s="7">
        <f>VLOOKUP(A131,'[1]BASE DTPA'!A:CV,20,0)</f>
        <v>1004611022</v>
      </c>
      <c r="Q131" s="7">
        <f>VLOOKUP(A131,'[1]BASE DTPA'!A:CW,22,0)</f>
        <v>0</v>
      </c>
      <c r="R131" s="6" t="str">
        <f>VLOOKUP(A131,'[1]BASE DTPA'!A:CX,38,0)</f>
        <v>DNMI CABO MANGLARES</v>
      </c>
      <c r="S131" s="6">
        <f>VLOOKUP(A131,'[1]BASE DTPA'!A:CY,43,0)</f>
        <v>280</v>
      </c>
      <c r="T131" s="8">
        <f>VLOOKUP(A131,'[1]BASE DTPA'!A:CZ,53,0)</f>
        <v>46038</v>
      </c>
      <c r="U131" s="9">
        <f>VLOOKUP(A131,'[1]BASE DTPA'!A:DA,54,0)</f>
        <v>46320</v>
      </c>
      <c r="V131" s="10">
        <f>VLOOKUP(A131,'[1]BASE DTPA'!A:DB,79,0)</f>
        <v>0</v>
      </c>
      <c r="W131" s="6" t="str">
        <f>VLOOKUP(A131,'[1]BASE DTPA'!A:DC,68,0)</f>
        <v>VIGENTE</v>
      </c>
      <c r="X131" s="23" t="str">
        <f>VLOOKUP(A131,'[1]BASE DTPA'!A:DD,70,0)</f>
        <v xml:space="preserve">https://community.secop.gov.co/Public/Tendering/ContractDetailView/Index?UniqueIdentifier=CO1.PCCNTR.8925160 </v>
      </c>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row>
    <row r="132" spans="1:92" ht="15.75" customHeight="1" x14ac:dyDescent="0.3">
      <c r="A132" s="13" t="s">
        <v>154</v>
      </c>
      <c r="B132" s="3" t="str">
        <f>VLOOKUP(A132,'[1]BASE DTPA'!A:CN,2,0)</f>
        <v>1 FONAM</v>
      </c>
      <c r="C132" s="3" t="str">
        <f>VLOOKUP(A132,'[1]BASE DTPA'!A:CN,3,0)</f>
        <v>CPS-DTPA-131-2026</v>
      </c>
      <c r="D132" s="3" t="str">
        <f>VLOOKUP(A132,'[1]BASE DTPA'!A:CN,4,0)</f>
        <v>EDILEUNIS BEATRIZ PITRE SOLANO</v>
      </c>
      <c r="E132" s="4">
        <f>VLOOKUP(A132,'[1]BASE DTPA'!A:CN,5,0)</f>
        <v>46038</v>
      </c>
      <c r="F132" s="5" t="str">
        <f>VLOOKUP(A132,'[1]BASE DTPA'!A:CN,6,0)</f>
        <v>DP04-3202008-15-009 DP04-3202008-15-010 Prestar servicios profesionales con plena autonomía técnica y administrativa en el PNN Farallones de Cali para el desarrollo de actividades en los procesos de gestión precontractual, postcontractual y administrativos, con énfasis en los ecosistemas andinos y de páramo, en el marco de la conservación de la diversidad biológica de las Áreas Protegidas del SINAP Nacional.</v>
      </c>
      <c r="G132" s="3" t="str">
        <f>VLOOKUP(A132,'[1]BASE DTPA'!A:CN,7,0)</f>
        <v>PROFESIONAL</v>
      </c>
      <c r="H132" s="3" t="str">
        <f>VLOOKUP(A132,'[1]BASE DTPA'!A:CN,8,0)</f>
        <v>2 CONTRATACIÓN DIRECTA</v>
      </c>
      <c r="I132" s="3" t="str">
        <f>VLOOKUP(A132,'[1]BASE DTPA'!A:CO,9,0)</f>
        <v>14 PRESTACIÓN DE SERVICIOS</v>
      </c>
      <c r="J132" s="6" t="str">
        <f>VLOOKUP(A132,'[1]BASE DTPA'!A:CP,10,0)</f>
        <v>N/A</v>
      </c>
      <c r="K132" s="6">
        <f>VLOOKUP(A132,'[1]BASE DTPA'!A:CQ,11,0)</f>
        <v>80111600</v>
      </c>
      <c r="L132" s="7">
        <f>VLOOKUP(A132,'[1]BASE DTPA'!A:CR,15,0)</f>
        <v>6539000</v>
      </c>
      <c r="M132" s="7">
        <f>VLOOKUP(A132,'[1]BASE DTPA'!A:CS,16,0)</f>
        <v>75198500</v>
      </c>
      <c r="N132" s="6" t="str">
        <f>VLOOKUP(A132,'[1]BASE DTPA'!A:CT,18,0)</f>
        <v>1 PERSONA NATURAL</v>
      </c>
      <c r="O132" s="6" t="str">
        <f>VLOOKUP(A132,'[1]BASE DTPA'!A:CU,19,0)</f>
        <v>3 CÉDULA DE CIUDADANÍA</v>
      </c>
      <c r="P132" s="7">
        <f>VLOOKUP(A132,'[1]BASE DTPA'!A:CV,20,0)</f>
        <v>1124012625</v>
      </c>
      <c r="Q132" s="7">
        <f>VLOOKUP(A132,'[1]BASE DTPA'!A:CW,22,0)</f>
        <v>0</v>
      </c>
      <c r="R132" s="6" t="str">
        <f>VLOOKUP(A132,'[1]BASE DTPA'!A:CX,38,0)</f>
        <v>PNN FARALLONES DE CALI</v>
      </c>
      <c r="S132" s="6">
        <f>VLOOKUP(A132,'[1]BASE DTPA'!A:CY,43,0)</f>
        <v>345</v>
      </c>
      <c r="T132" s="8">
        <f>VLOOKUP(A132,'[1]BASE DTPA'!A:CZ,53,0)</f>
        <v>46038</v>
      </c>
      <c r="U132" s="9">
        <f>VLOOKUP(A132,'[1]BASE DTPA'!A:DA,54,0)</f>
        <v>46387</v>
      </c>
      <c r="V132" s="10">
        <f>VLOOKUP(A132,'[1]BASE DTPA'!A:DB,79,0)</f>
        <v>0</v>
      </c>
      <c r="W132" s="6" t="str">
        <f>VLOOKUP(A132,'[1]BASE DTPA'!A:DC,68,0)</f>
        <v>VIGENTE</v>
      </c>
      <c r="X132" s="23" t="str">
        <f>VLOOKUP(A132,'[1]BASE DTPA'!A:DD,70,0)</f>
        <v xml:space="preserve">https://community.secop.gov.co/Public/Tendering/ContractDetailView/Index?UniqueIdentifier=CO1.PCCNTR.8927380 </v>
      </c>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row>
    <row r="133" spans="1:92" ht="15.75" customHeight="1" x14ac:dyDescent="0.3">
      <c r="A133" s="2" t="s">
        <v>155</v>
      </c>
      <c r="B133" s="3" t="str">
        <f>VLOOKUP(A133,'[1]BASE DTPA'!A:CN,2,0)</f>
        <v>2 NACION</v>
      </c>
      <c r="C133" s="3" t="str">
        <f>VLOOKUP(A133,'[1]BASE DTPA'!A:CN,3,0)</f>
        <v>CPS-DTPA-132-2026</v>
      </c>
      <c r="D133" s="3" t="str">
        <f>VLOOKUP(A133,'[1]BASE DTPA'!A:CN,4,0)</f>
        <v>KERLY JHOANA MUÑOZ HOYOS</v>
      </c>
      <c r="E133" s="4">
        <f>VLOOKUP(A133,'[1]BASE DTPA'!A:CN,5,0)</f>
        <v>46038</v>
      </c>
      <c r="F133" s="5" t="str">
        <f>VLOOKUP(A133,'[1]BASE DTPA'!A:CN,6,0)</f>
        <v>DP07-3202008-10-008 - Prestar servicios profesionales con plena autonomía técnica y administrativa en el PNN Munchique, mediante la ejecución de acciones necesarias para la implementación de las Estrategias Especiales de Manejo y relacionamiento comunitario contribuyendo a la conservación den el marco de la conservación de diversidad biológica de las Áreas Protegidas del SINAP Nacional.</v>
      </c>
      <c r="G133" s="3" t="str">
        <f>VLOOKUP(A133,'[1]BASE DTPA'!A:CN,7,0)</f>
        <v>PROFESIONAL</v>
      </c>
      <c r="H133" s="3" t="str">
        <f>VLOOKUP(A133,'[1]BASE DTPA'!A:CN,8,0)</f>
        <v>2 CONTRATACIÓN DIRECTA</v>
      </c>
      <c r="I133" s="3" t="str">
        <f>VLOOKUP(A133,'[1]BASE DTPA'!A:CO,9,0)</f>
        <v>14 PRESTACIÓN DE SERVICIOS</v>
      </c>
      <c r="J133" s="6" t="str">
        <f>VLOOKUP(A133,'[1]BASE DTPA'!A:CP,10,0)</f>
        <v>N/A</v>
      </c>
      <c r="K133" s="6">
        <f>VLOOKUP(A133,'[1]BASE DTPA'!A:CQ,11,0)</f>
        <v>80111600</v>
      </c>
      <c r="L133" s="7">
        <f>VLOOKUP(A133,'[1]BASE DTPA'!A:CR,15,0)</f>
        <v>4327000</v>
      </c>
      <c r="M133" s="7">
        <f>VLOOKUP(A133,'[1]BASE DTPA'!A:CS,16,0)</f>
        <v>47452767</v>
      </c>
      <c r="N133" s="6" t="str">
        <f>VLOOKUP(A133,'[1]BASE DTPA'!A:CT,18,0)</f>
        <v>1 PERSONA NATURAL</v>
      </c>
      <c r="O133" s="6" t="str">
        <f>VLOOKUP(A133,'[1]BASE DTPA'!A:CU,19,0)</f>
        <v>3 CÉDULA DE CIUDADANÍA</v>
      </c>
      <c r="P133" s="7">
        <f>VLOOKUP(A133,'[1]BASE DTPA'!A:CV,20,0)</f>
        <v>1081421998</v>
      </c>
      <c r="Q133" s="7">
        <f>VLOOKUP(A133,'[1]BASE DTPA'!A:CW,22,0)</f>
        <v>0</v>
      </c>
      <c r="R133" s="6" t="str">
        <f>VLOOKUP(A133,'[1]BASE DTPA'!A:CX,38,0)</f>
        <v>PNN MUNCHIQUE</v>
      </c>
      <c r="S133" s="6">
        <f>VLOOKUP(A133,'[1]BASE DTPA'!A:CY,43,0)</f>
        <v>329</v>
      </c>
      <c r="T133" s="8">
        <f>VLOOKUP(A133,'[1]BASE DTPA'!A:CZ,53,0)</f>
        <v>46038</v>
      </c>
      <c r="U133" s="9">
        <f>VLOOKUP(A133,'[1]BASE DTPA'!A:DA,54,0)</f>
        <v>46370</v>
      </c>
      <c r="V133" s="10">
        <f>VLOOKUP(A133,'[1]BASE DTPA'!A:DB,79,0)</f>
        <v>0</v>
      </c>
      <c r="W133" s="6" t="str">
        <f>VLOOKUP(A133,'[1]BASE DTPA'!A:DC,68,0)</f>
        <v>VIGENTE</v>
      </c>
      <c r="X133" s="23" t="str">
        <f>VLOOKUP(A133,'[1]BASE DTPA'!A:DD,70,0)</f>
        <v xml:space="preserve">https://community.secop.gov.co/Public/Tendering/ContractDetailView/Index?UniqueIdentifier=CO1.PCCNTR.8928266 </v>
      </c>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row>
    <row r="134" spans="1:92" ht="15.75" customHeight="1" x14ac:dyDescent="0.3">
      <c r="A134" s="13" t="s">
        <v>156</v>
      </c>
      <c r="B134" s="3" t="str">
        <f>VLOOKUP(A134,'[1]BASE DTPA'!A:CN,2,0)</f>
        <v>1 FONAM</v>
      </c>
      <c r="C134" s="3" t="str">
        <f>VLOOKUP(A134,'[1]BASE DTPA'!A:CN,3,0)</f>
        <v>CPS-DTPA-133-2026</v>
      </c>
      <c r="D134" s="3" t="str">
        <f>VLOOKUP(A134,'[1]BASE DTPA'!A:CN,4,0)</f>
        <v>ALEX YANIRA PISMAG PORTILLA</v>
      </c>
      <c r="E134" s="4">
        <f>VLOOKUP(A134,'[1]BASE DTPA'!A:CN,5,0)</f>
        <v>46038</v>
      </c>
      <c r="F134" s="5" t="str">
        <f>VLOOKUP(A134,'[1]BASE DTPA'!A:CN,6,0)</f>
        <v>DP04-3202008-15-003 y DP04-3202008-15-004, Prestar servicios profesionales con plena autonomía técnica y administrativa para realizar el proceso contractual de la Direcciòn territorial pacifico, y particularmente la contrataciòn de bienes y servicios en el PNN farallones de Cali con énfasis en los ecosistemas andinos y de páramo, en el marco de la conservación de la diversidad biológica de las Áreas Protegidas del SINAP Nacional</v>
      </c>
      <c r="G134" s="3" t="str">
        <f>VLOOKUP(A134,'[1]BASE DTPA'!A:CN,7,0)</f>
        <v>PROFESIONAL</v>
      </c>
      <c r="H134" s="3" t="str">
        <f>VLOOKUP(A134,'[1]BASE DTPA'!A:CN,8,0)</f>
        <v>2 CONTRATACIÓN DIRECTA</v>
      </c>
      <c r="I134" s="3" t="str">
        <f>VLOOKUP(A134,'[1]BASE DTPA'!A:CO,9,0)</f>
        <v>14 PRESTACIÓN DE SERVICIOS</v>
      </c>
      <c r="J134" s="6" t="str">
        <f>VLOOKUP(A134,'[1]BASE DTPA'!A:CP,10,0)</f>
        <v>N/A</v>
      </c>
      <c r="K134" s="6">
        <f>VLOOKUP(A134,'[1]BASE DTPA'!A:CQ,11,0)</f>
        <v>80111600</v>
      </c>
      <c r="L134" s="7">
        <f>VLOOKUP(A134,'[1]BASE DTPA'!A:CR,15,0)</f>
        <v>7225000</v>
      </c>
      <c r="M134" s="7">
        <f>VLOOKUP(A134,'[1]BASE DTPA'!A:CS,16,0)</f>
        <v>57559167</v>
      </c>
      <c r="N134" s="6" t="str">
        <f>VLOOKUP(A134,'[1]BASE DTPA'!A:CT,18,0)</f>
        <v>1 PERSONA NATURAL</v>
      </c>
      <c r="O134" s="6" t="str">
        <f>VLOOKUP(A134,'[1]BASE DTPA'!A:CU,19,0)</f>
        <v>3 CÉDULA DE CIUDADANÍA</v>
      </c>
      <c r="P134" s="7">
        <f>VLOOKUP(A134,'[1]BASE DTPA'!A:CV,20,0)</f>
        <v>37124905</v>
      </c>
      <c r="Q134" s="7">
        <f>VLOOKUP(A134,'[1]BASE DTPA'!A:CW,22,0)</f>
        <v>0</v>
      </c>
      <c r="R134" s="6" t="str">
        <f>VLOOKUP(A134,'[1]BASE DTPA'!A:CX,38,0)</f>
        <v>PNN FARALLONES DE CALI</v>
      </c>
      <c r="S134" s="6">
        <f>VLOOKUP(A134,'[1]BASE DTPA'!A:CY,43,0)</f>
        <v>239</v>
      </c>
      <c r="T134" s="8">
        <f>VLOOKUP(A134,'[1]BASE DTPA'!A:CZ,53,0)</f>
        <v>46038</v>
      </c>
      <c r="U134" s="9">
        <f>VLOOKUP(A134,'[1]BASE DTPA'!A:DA,54,0)</f>
        <v>46279</v>
      </c>
      <c r="V134" s="10">
        <f>VLOOKUP(A134,'[1]BASE DTPA'!A:DB,79,0)</f>
        <v>0</v>
      </c>
      <c r="W134" s="6" t="str">
        <f>VLOOKUP(A134,'[1]BASE DTPA'!A:DC,68,0)</f>
        <v>VIGENTE</v>
      </c>
      <c r="X134" s="23" t="str">
        <f>VLOOKUP(A134,'[1]BASE DTPA'!A:DD,70,0)</f>
        <v xml:space="preserve">https://community.secop.gov.co/Public/Tendering/ContractDetailView/Index?UniqueIdentifier=CO1.PCCNTR.8927190 </v>
      </c>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row>
    <row r="135" spans="1:92" ht="15.75" customHeight="1" x14ac:dyDescent="0.3">
      <c r="A135" s="13" t="s">
        <v>157</v>
      </c>
      <c r="B135" s="3" t="str">
        <f>VLOOKUP(A135,'[1]BASE DTPA'!A:CN,2,0)</f>
        <v>1 FONAM</v>
      </c>
      <c r="C135" s="3" t="str">
        <f>VLOOKUP(A135,'[1]BASE DTPA'!A:CN,3,0)</f>
        <v>CPS-DTPA-134-2026</v>
      </c>
      <c r="D135" s="3" t="str">
        <f>VLOOKUP(A135,'[1]BASE DTPA'!A:CN,4,0)</f>
        <v>CARLOS ACOSTA PINZON</v>
      </c>
      <c r="E135" s="4">
        <f>VLOOKUP(A135,'[1]BASE DTPA'!A:CN,5,0)</f>
        <v>46038</v>
      </c>
      <c r="F135" s="5" t="str">
        <f>VLOOKUP(A135,'[1]BASE DTPA'!A:CN,6,0)</f>
        <v>DP00-3202008-15-018Prestar servicios profesionales con plena autonomía técnica y administrativa en Dirección Territorial Pacífico en la formulación, presentación y seguimiento de proyectos, en el marco de la conservación de la diversidad biológica de las áreas protegidas del SINAP nacional</v>
      </c>
      <c r="G135" s="3" t="str">
        <f>VLOOKUP(A135,'[1]BASE DTPA'!A:CN,7,0)</f>
        <v>PROFESIONAL</v>
      </c>
      <c r="H135" s="3" t="str">
        <f>VLOOKUP(A135,'[1]BASE DTPA'!A:CN,8,0)</f>
        <v>2 CONTRATACIÓN DIRECTA</v>
      </c>
      <c r="I135" s="3" t="str">
        <f>VLOOKUP(A135,'[1]BASE DTPA'!A:CO,9,0)</f>
        <v>14 PRESTACIÓN DE SERVICIOS</v>
      </c>
      <c r="J135" s="6" t="str">
        <f>VLOOKUP(A135,'[1]BASE DTPA'!A:CP,10,0)</f>
        <v>N/A</v>
      </c>
      <c r="K135" s="6">
        <f>VLOOKUP(A135,'[1]BASE DTPA'!A:CQ,11,0)</f>
        <v>80111600</v>
      </c>
      <c r="L135" s="7">
        <f>VLOOKUP(A135,'[1]BASE DTPA'!A:CR,15,0)</f>
        <v>7225000</v>
      </c>
      <c r="M135" s="7">
        <f>VLOOKUP(A135,'[1]BASE DTPA'!A:CS,16,0)</f>
        <v>79475000</v>
      </c>
      <c r="N135" s="6" t="str">
        <f>VLOOKUP(A135,'[1]BASE DTPA'!A:CT,18,0)</f>
        <v>1 PERSONA NATURAL</v>
      </c>
      <c r="O135" s="6" t="str">
        <f>VLOOKUP(A135,'[1]BASE DTPA'!A:CU,19,0)</f>
        <v>3 CÉDULA DE CIUDADANÍA</v>
      </c>
      <c r="P135" s="7">
        <f>VLOOKUP(A135,'[1]BASE DTPA'!A:CV,20,0)</f>
        <v>16821288</v>
      </c>
      <c r="Q135" s="7">
        <f>VLOOKUP(A135,'[1]BASE DTPA'!A:CW,22,0)</f>
        <v>0</v>
      </c>
      <c r="R135" s="6" t="str">
        <f>VLOOKUP(A135,'[1]BASE DTPA'!A:CX,38,0)</f>
        <v>DTPA</v>
      </c>
      <c r="S135" s="6">
        <f>VLOOKUP(A135,'[1]BASE DTPA'!A:CY,43,0)</f>
        <v>330</v>
      </c>
      <c r="T135" s="8">
        <f>VLOOKUP(A135,'[1]BASE DTPA'!A:CZ,53,0)</f>
        <v>46038</v>
      </c>
      <c r="U135" s="9">
        <f>VLOOKUP(A135,'[1]BASE DTPA'!A:DA,54,0)</f>
        <v>46371</v>
      </c>
      <c r="V135" s="10">
        <f>VLOOKUP(A135,'[1]BASE DTPA'!A:DB,79,0)</f>
        <v>0</v>
      </c>
      <c r="W135" s="6" t="str">
        <f>VLOOKUP(A135,'[1]BASE DTPA'!A:DC,68,0)</f>
        <v>VIGENTE</v>
      </c>
      <c r="X135" s="23" t="str">
        <f>VLOOKUP(A135,'[1]BASE DTPA'!A:DD,70,0)</f>
        <v xml:space="preserve">https://community.secop.gov.co/Public/Tendering/ContractDetailView/Index?UniqueIdentifier=CO1.PCCNTR.8926508 </v>
      </c>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row>
    <row r="136" spans="1:92" ht="15.75" customHeight="1" x14ac:dyDescent="0.3">
      <c r="A136" s="13" t="s">
        <v>158</v>
      </c>
      <c r="B136" s="3" t="str">
        <f>VLOOKUP(A136,'[1]BASE DTPA'!A:CN,2,0)</f>
        <v>2 NACION</v>
      </c>
      <c r="C136" s="3" t="str">
        <f>VLOOKUP(A136,'[1]BASE DTPA'!A:CN,3,0)</f>
        <v>CPS-DTPA-135-2026</v>
      </c>
      <c r="D136" s="3" t="str">
        <f>VLOOKUP(A136,'[1]BASE DTPA'!A:CN,4,0)</f>
        <v>JUAN CAMILO LARGO COMETA</v>
      </c>
      <c r="E136" s="4">
        <f>VLOOKUP(A136,'[1]BASE DTPA'!A:CN,5,0)</f>
        <v>46038</v>
      </c>
      <c r="F136" s="5" t="str">
        <f>VLOOKUP(A136,'[1]BASE DTPA'!A:CN,6,0)</f>
        <v>DP05-3202032-1-002Prestar servicios de apoyo a la gestión con plena autonomía técnica y administrativa en el PNN Gorgona para el desarrollo de acciones técnicas en la implementación de la estrategia de prevención, vigilancia y control en el área protegida, en el marco de la conservación de la diversidad biológica de las áreas protegidas del SINAP nacional.</v>
      </c>
      <c r="G136" s="3" t="str">
        <f>VLOOKUP(A136,'[1]BASE DTPA'!A:CN,7,0)</f>
        <v>APOYO A LA GESTIÓN</v>
      </c>
      <c r="H136" s="3" t="str">
        <f>VLOOKUP(A136,'[1]BASE DTPA'!A:CN,8,0)</f>
        <v>2 CONTRATACIÓN DIRECTA</v>
      </c>
      <c r="I136" s="3" t="str">
        <f>VLOOKUP(A136,'[1]BASE DTPA'!A:CO,9,0)</f>
        <v>14 PRESTACIÓN DE SERVICIOS</v>
      </c>
      <c r="J136" s="6" t="str">
        <f>VLOOKUP(A136,'[1]BASE DTPA'!A:CP,10,0)</f>
        <v>N/A</v>
      </c>
      <c r="K136" s="6">
        <f>VLOOKUP(A136,'[1]BASE DTPA'!A:CQ,11,0)</f>
        <v>80111600</v>
      </c>
      <c r="L136" s="7">
        <f>VLOOKUP(A136,'[1]BASE DTPA'!A:CR,15,0)</f>
        <v>3782000</v>
      </c>
      <c r="M136" s="7">
        <f>VLOOKUP(A136,'[1]BASE DTPA'!A:CS,16,0)</f>
        <v>42358400</v>
      </c>
      <c r="N136" s="6" t="str">
        <f>VLOOKUP(A136,'[1]BASE DTPA'!A:CT,18,0)</f>
        <v>1 PERSONA NATURAL</v>
      </c>
      <c r="O136" s="6" t="str">
        <f>VLOOKUP(A136,'[1]BASE DTPA'!A:CU,19,0)</f>
        <v>3 CÉDULA DE CIUDADANÍA</v>
      </c>
      <c r="P136" s="7">
        <f>VLOOKUP(A136,'[1]BASE DTPA'!A:CV,20,0)</f>
        <v>1144106122</v>
      </c>
      <c r="Q136" s="7">
        <f>VLOOKUP(A136,'[1]BASE DTPA'!A:CW,22,0)</f>
        <v>0</v>
      </c>
      <c r="R136" s="6" t="str">
        <f>VLOOKUP(A136,'[1]BASE DTPA'!A:CX,38,0)</f>
        <v>PNN GORGONA</v>
      </c>
      <c r="S136" s="6">
        <f>VLOOKUP(A136,'[1]BASE DTPA'!A:CY,43,0)</f>
        <v>336</v>
      </c>
      <c r="T136" s="8">
        <f>VLOOKUP(A136,'[1]BASE DTPA'!A:CZ,53,0)</f>
        <v>46038</v>
      </c>
      <c r="U136" s="9">
        <f>VLOOKUP(A136,'[1]BASE DTPA'!A:DA,54,0)</f>
        <v>46377</v>
      </c>
      <c r="V136" s="10">
        <f>VLOOKUP(A136,'[1]BASE DTPA'!A:DB,79,0)</f>
        <v>0</v>
      </c>
      <c r="W136" s="6" t="str">
        <f>VLOOKUP(A136,'[1]BASE DTPA'!A:DC,68,0)</f>
        <v>VIGENTE</v>
      </c>
      <c r="X136" s="23" t="str">
        <f>VLOOKUP(A136,'[1]BASE DTPA'!A:DD,70,0)</f>
        <v xml:space="preserve">https://community.secop.gov.co/Public/Tendering/ContractDetailView/Index?UniqueIdentifier=CO1.PCCNTR.8926720 </v>
      </c>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row>
    <row r="137" spans="1:92" ht="15.75" customHeight="1" x14ac:dyDescent="0.3">
      <c r="A137" s="13" t="s">
        <v>159</v>
      </c>
      <c r="B137" s="3" t="str">
        <f>VLOOKUP(A137,'[1]BASE DTPA'!A:CN,2,0)</f>
        <v>1 FONAM</v>
      </c>
      <c r="C137" s="3" t="str">
        <f>VLOOKUP(A137,'[1]BASE DTPA'!A:CN,3,0)</f>
        <v>CPS-DTPA-136-2026</v>
      </c>
      <c r="D137" s="3" t="str">
        <f>VLOOKUP(A137,'[1]BASE DTPA'!A:CN,4,0)</f>
        <v>MÓNICA PATRICIA RAMÍREZ LÓPEZ</v>
      </c>
      <c r="E137" s="4">
        <f>VLOOKUP(A137,'[1]BASE DTPA'!A:CN,5,0)</f>
        <v>46038</v>
      </c>
      <c r="F137" s="5" t="str">
        <f>VLOOKUP(A137,'[1]BASE DTPA'!A:CN,6,0)</f>
        <v>DP04-3202008-15-011Prestación de servicios profesionales con plena autonomía técnica y administrativa en el PNN Farallones de Cali , para apoyar procesos administrativos, de seguimiento a los instrumentos de planeación del área y articulación institucional, orientados al fortalecimiento de la gestión del área protegida y su integración con los diferentes niveles de planificación territorial, con énfasis en los ecosistemas andinos y de páramo, en el marco de la conservación de la diversidad</v>
      </c>
      <c r="G137" s="3" t="str">
        <f>VLOOKUP(A137,'[1]BASE DTPA'!A:CN,7,0)</f>
        <v>PROFESIONAL</v>
      </c>
      <c r="H137" s="3" t="str">
        <f>VLOOKUP(A137,'[1]BASE DTPA'!A:CN,8,0)</f>
        <v>2 CONTRATACIÓN DIRECTA</v>
      </c>
      <c r="I137" s="3" t="str">
        <f>VLOOKUP(A137,'[1]BASE DTPA'!A:CO,9,0)</f>
        <v>14 PRESTACIÓN DE SERVICIOS</v>
      </c>
      <c r="J137" s="6" t="str">
        <f>VLOOKUP(A137,'[1]BASE DTPA'!A:CP,10,0)</f>
        <v>N/A</v>
      </c>
      <c r="K137" s="6">
        <f>VLOOKUP(A137,'[1]BASE DTPA'!A:CQ,11,0)</f>
        <v>80111600</v>
      </c>
      <c r="L137" s="7">
        <f>VLOOKUP(A137,'[1]BASE DTPA'!A:CR,15,0)</f>
        <v>7225000</v>
      </c>
      <c r="M137" s="7">
        <f>VLOOKUP(A137,'[1]BASE DTPA'!A:CS,16,0)</f>
        <v>82365000</v>
      </c>
      <c r="N137" s="6" t="str">
        <f>VLOOKUP(A137,'[1]BASE DTPA'!A:CT,18,0)</f>
        <v>1 PERSONA NATURAL</v>
      </c>
      <c r="O137" s="6" t="str">
        <f>VLOOKUP(A137,'[1]BASE DTPA'!A:CU,19,0)</f>
        <v>3 CÉDULA DE CIUDADANÍA</v>
      </c>
      <c r="P137" s="7">
        <f>VLOOKUP(A137,'[1]BASE DTPA'!A:CV,20,0)</f>
        <v>41945866</v>
      </c>
      <c r="Q137" s="7">
        <f>VLOOKUP(A137,'[1]BASE DTPA'!A:CW,22,0)</f>
        <v>0</v>
      </c>
      <c r="R137" s="6" t="str">
        <f>VLOOKUP(A137,'[1]BASE DTPA'!A:CX,38,0)</f>
        <v>PNN FARALLONES DE CALI</v>
      </c>
      <c r="S137" s="6">
        <f>VLOOKUP(A137,'[1]BASE DTPA'!A:CY,43,0)</f>
        <v>342</v>
      </c>
      <c r="T137" s="8">
        <f>VLOOKUP(A137,'[1]BASE DTPA'!A:CZ,53,0)</f>
        <v>46041</v>
      </c>
      <c r="U137" s="9">
        <f>VLOOKUP(A137,'[1]BASE DTPA'!A:DA,54,0)</f>
        <v>46386</v>
      </c>
      <c r="V137" s="10">
        <f>VLOOKUP(A137,'[1]BASE DTPA'!A:DB,79,0)</f>
        <v>0</v>
      </c>
      <c r="W137" s="6" t="str">
        <f>VLOOKUP(A137,'[1]BASE DTPA'!A:DC,68,0)</f>
        <v>VIGENTE</v>
      </c>
      <c r="X137" s="23" t="str">
        <f>VLOOKUP(A137,'[1]BASE DTPA'!A:DD,70,0)</f>
        <v xml:space="preserve">https://community.secop.gov.co/Public/Tendering/ContractDetailView/Index?UniqueIdentifier=CO1.PCCNTR.8927000 </v>
      </c>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row>
    <row r="138" spans="1:92" ht="15.75" customHeight="1" x14ac:dyDescent="0.3">
      <c r="A138" s="13" t="s">
        <v>160</v>
      </c>
      <c r="B138" s="3" t="str">
        <f>VLOOKUP(A138,'[1]BASE DTPA'!A:CN,2,0)</f>
        <v>1 FONAM</v>
      </c>
      <c r="C138" s="3" t="str">
        <f>VLOOKUP(A138,'[1]BASE DTPA'!A:CN,3,0)</f>
        <v>CPS-DTPA-137-2026</v>
      </c>
      <c r="D138" s="3" t="str">
        <f>VLOOKUP(A138,'[1]BASE DTPA'!A:CN,4,0)</f>
        <v xml:space="preserve">STEFANY CHALA GALLEGO </v>
      </c>
      <c r="E138" s="4">
        <f>VLOOKUP(A138,'[1]BASE DTPA'!A:CN,5,0)</f>
        <v>46038</v>
      </c>
      <c r="F138" s="5" t="str">
        <f>VLOOKUP(A138,'[1]BASE DTPA'!A:CN,6,0)</f>
        <v>DP06-3202038-17-021 - Prestar servicios de apoyo a la gestion con plena autonomia tecnica y administrativa en el PNN Los Katios para el desarrollo de las actividades de mantenimiento de viveros para la produccion de plantulas, en el marco de la conservacion de la diversidad biologica de las areas protegidas del SINAP</v>
      </c>
      <c r="G138" s="3" t="str">
        <f>VLOOKUP(A138,'[1]BASE DTPA'!A:CN,7,0)</f>
        <v>APOYO A LA GESTIÓN</v>
      </c>
      <c r="H138" s="3" t="str">
        <f>VLOOKUP(A138,'[1]BASE DTPA'!A:CN,8,0)</f>
        <v>2 CONTRATACIÓN DIRECTA</v>
      </c>
      <c r="I138" s="3" t="str">
        <f>VLOOKUP(A138,'[1]BASE DTPA'!A:CO,9,0)</f>
        <v>14 PRESTACIÓN DE SERVICIOS</v>
      </c>
      <c r="J138" s="6" t="str">
        <f>VLOOKUP(A138,'[1]BASE DTPA'!A:CP,10,0)</f>
        <v>N/A</v>
      </c>
      <c r="K138" s="6">
        <f>VLOOKUP(A138,'[1]BASE DTPA'!A:CQ,11,0)</f>
        <v>80111600</v>
      </c>
      <c r="L138" s="7">
        <f>VLOOKUP(A138,'[1]BASE DTPA'!A:CR,15,0)</f>
        <v>2293000</v>
      </c>
      <c r="M138" s="7">
        <f>VLOOKUP(A138,'[1]BASE DTPA'!A:CS,16,0)</f>
        <v>20637000</v>
      </c>
      <c r="N138" s="6" t="str">
        <f>VLOOKUP(A138,'[1]BASE DTPA'!A:CT,18,0)</f>
        <v>1 PERSONA NATURAL</v>
      </c>
      <c r="O138" s="6" t="str">
        <f>VLOOKUP(A138,'[1]BASE DTPA'!A:CU,19,0)</f>
        <v>3 CÉDULA DE CIUDADANÍA</v>
      </c>
      <c r="P138" s="7">
        <f>VLOOKUP(A138,'[1]BASE DTPA'!A:CV,20,0)</f>
        <v>1003758464</v>
      </c>
      <c r="Q138" s="7">
        <f>VLOOKUP(A138,'[1]BASE DTPA'!A:CW,22,0)</f>
        <v>0</v>
      </c>
      <c r="R138" s="6" t="str">
        <f>VLOOKUP(A138,'[1]BASE DTPA'!A:CX,38,0)</f>
        <v>PNN LOS KATIOS</v>
      </c>
      <c r="S138" s="6">
        <f>VLOOKUP(A138,'[1]BASE DTPA'!A:CY,43,0)</f>
        <v>272</v>
      </c>
      <c r="T138" s="8">
        <f>VLOOKUP(A138,'[1]BASE DTPA'!A:CZ,53,0)</f>
        <v>46038</v>
      </c>
      <c r="U138" s="9">
        <f>VLOOKUP(A138,'[1]BASE DTPA'!A:DA,54,0)</f>
        <v>46371</v>
      </c>
      <c r="V138" s="10">
        <f>VLOOKUP(A138,'[1]BASE DTPA'!A:DB,79,0)</f>
        <v>0</v>
      </c>
      <c r="W138" s="6" t="str">
        <f>VLOOKUP(A138,'[1]BASE DTPA'!A:DC,68,0)</f>
        <v>VIGENTE</v>
      </c>
      <c r="X138" s="23" t="str">
        <f>VLOOKUP(A138,'[1]BASE DTPA'!A:DD,70,0)</f>
        <v xml:space="preserve">https://community.secop.gov.co/Public/Tendering/ContractDetailView/Index?UniqueIdentifier=CO1.PCCNTR.8929810 </v>
      </c>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row>
    <row r="139" spans="1:92" ht="15.75" customHeight="1" x14ac:dyDescent="0.3">
      <c r="A139" s="13" t="s">
        <v>161</v>
      </c>
      <c r="B139" s="3" t="str">
        <f>VLOOKUP(A139,'[1]BASE DTPA'!A:CN,2,0)</f>
        <v>1 FONAM</v>
      </c>
      <c r="C139" s="3" t="str">
        <f>VLOOKUP(A139,'[1]BASE DTPA'!A:CN,3,0)</f>
        <v>CPS-DTPA-138-2026</v>
      </c>
      <c r="D139" s="3" t="str">
        <f>VLOOKUP(A139,'[1]BASE DTPA'!A:CN,4,0)</f>
        <v>RUBEN ARMANDO HURTADO PALMA</v>
      </c>
      <c r="E139" s="4">
        <f>VLOOKUP(A139,'[1]BASE DTPA'!A:CN,5,0)</f>
        <v>46038</v>
      </c>
      <c r="F139" s="5" t="str">
        <f>VLOOKUP(A139,'[1]BASE DTPA'!A:CN,6,0)</f>
        <v>DP00-3202032-1-055 Prestar servicios de apoyo a la gestión con autonomia tecnica y administrativa en la DTPA, para contribuir al fortalecimiento de la gestion documental en las diferentes etapas de los procesos sancionatorios ambientales y demas actuaciones administrativas de la DTPA y sus areas protegidas, en el marco de la conservaciion de la diversidad biologica de las areas s Protegidas del SINAP Nacional.</v>
      </c>
      <c r="G139" s="3" t="str">
        <f>VLOOKUP(A139,'[1]BASE DTPA'!A:CN,7,0)</f>
        <v>APOYO A LA GESTIÓN</v>
      </c>
      <c r="H139" s="3" t="str">
        <f>VLOOKUP(A139,'[1]BASE DTPA'!A:CN,8,0)</f>
        <v>2 CONTRATACIÓN DIRECTA</v>
      </c>
      <c r="I139" s="3" t="str">
        <f>VLOOKUP(A139,'[1]BASE DTPA'!A:CO,9,0)</f>
        <v>14 PRESTACIÓN DE SERVICIOS</v>
      </c>
      <c r="J139" s="6" t="str">
        <f>VLOOKUP(A139,'[1]BASE DTPA'!A:CP,10,0)</f>
        <v>N/A</v>
      </c>
      <c r="K139" s="6">
        <f>VLOOKUP(A139,'[1]BASE DTPA'!A:CQ,11,0)</f>
        <v>80111600</v>
      </c>
      <c r="L139" s="7">
        <f>VLOOKUP(A139,'[1]BASE DTPA'!A:CR,15,0)</f>
        <v>3782000</v>
      </c>
      <c r="M139" s="7">
        <f>VLOOKUP(A139,'[1]BASE DTPA'!A:CS,16,0)</f>
        <v>19918533</v>
      </c>
      <c r="N139" s="6" t="str">
        <f>VLOOKUP(A139,'[1]BASE DTPA'!A:CT,18,0)</f>
        <v>1 PERSONA NATURAL</v>
      </c>
      <c r="O139" s="6" t="str">
        <f>VLOOKUP(A139,'[1]BASE DTPA'!A:CU,19,0)</f>
        <v>3 CÉDULA DE CIUDADANÍA</v>
      </c>
      <c r="P139" s="7">
        <f>VLOOKUP(A139,'[1]BASE DTPA'!A:CV,20,0)</f>
        <v>94070463</v>
      </c>
      <c r="Q139" s="7">
        <f>VLOOKUP(A139,'[1]BASE DTPA'!A:CW,22,0)</f>
        <v>0</v>
      </c>
      <c r="R139" s="6" t="str">
        <f>VLOOKUP(A139,'[1]BASE DTPA'!A:CX,38,0)</f>
        <v>DTPA</v>
      </c>
      <c r="S139" s="6">
        <f>VLOOKUP(A139,'[1]BASE DTPA'!A:CY,43,0)</f>
        <v>158</v>
      </c>
      <c r="T139" s="8">
        <f>VLOOKUP(A139,'[1]BASE DTPA'!A:CZ,53,0)</f>
        <v>46038</v>
      </c>
      <c r="U139" s="9">
        <f>VLOOKUP(A139,'[1]BASE DTPA'!A:DA,54,0)</f>
        <v>46196</v>
      </c>
      <c r="V139" s="10">
        <f>VLOOKUP(A139,'[1]BASE DTPA'!A:DB,79,0)</f>
        <v>0</v>
      </c>
      <c r="W139" s="6" t="str">
        <f>VLOOKUP(A139,'[1]BASE DTPA'!A:DC,68,0)</f>
        <v>VIGENTE</v>
      </c>
      <c r="X139" s="23" t="str">
        <f>VLOOKUP(A139,'[1]BASE DTPA'!A:DD,70,0)</f>
        <v xml:space="preserve">https://community.secop.gov.co/Public/Tendering/ContractDetailView/Index?UniqueIdentifier=CO1.PCCNTR.8928824 </v>
      </c>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row>
    <row r="140" spans="1:92" ht="15.75" customHeight="1" x14ac:dyDescent="0.3">
      <c r="A140" s="13" t="s">
        <v>162</v>
      </c>
      <c r="B140" s="3" t="str">
        <f>VLOOKUP(A140,'[1]BASE DTPA'!A:CN,2,0)</f>
        <v>2 NACION</v>
      </c>
      <c r="C140" s="3" t="str">
        <f>VLOOKUP(A140,'[1]BASE DTPA'!A:CN,3,0)</f>
        <v>CPS-DTPA-139-2026</v>
      </c>
      <c r="D140" s="3" t="str">
        <f>VLOOKUP(A140,'[1]BASE DTPA'!A:CN,4,0)</f>
        <v>JUAN CARLOS CORTES ANDRADES</v>
      </c>
      <c r="E140" s="4">
        <f>VLOOKUP(A140,'[1]BASE DTPA'!A:CN,5,0)</f>
        <v>46038</v>
      </c>
      <c r="F140" s="5" t="str">
        <f>VLOOKUP(A140,'[1]BASE DTPA'!A:CN,6,0)</f>
        <v>DP10-3202060-18-1-018 Prestar servicios profesionales con plena autonomía técnica y administrativa para ejecutar el proceso de restauración en las áreas degradadas y/o intervenidas del PNN Utría y/o sus zonas de influencia, en el marco de la conservación de la diversidad biológica de las áreas del SINAP a nivel nacional."</v>
      </c>
      <c r="G140" s="3" t="str">
        <f>VLOOKUP(A140,'[1]BASE DTPA'!A:CN,7,0)</f>
        <v>PROFESIONAL</v>
      </c>
      <c r="H140" s="3" t="str">
        <f>VLOOKUP(A140,'[1]BASE DTPA'!A:CN,8,0)</f>
        <v>2 CONTRATACIÓN DIRECTA</v>
      </c>
      <c r="I140" s="3" t="str">
        <f>VLOOKUP(A140,'[1]BASE DTPA'!A:CO,9,0)</f>
        <v>14 PRESTACIÓN DE SERVICIOS</v>
      </c>
      <c r="J140" s="6" t="str">
        <f>VLOOKUP(A140,'[1]BASE DTPA'!A:CP,10,0)</f>
        <v>N/A</v>
      </c>
      <c r="K140" s="6">
        <f>VLOOKUP(A140,'[1]BASE DTPA'!A:CQ,11,0)</f>
        <v>80111600</v>
      </c>
      <c r="L140" s="7">
        <f>VLOOKUP(A140,'[1]BASE DTPA'!A:CR,15,0)</f>
        <v>5260000</v>
      </c>
      <c r="M140" s="7">
        <f>VLOOKUP(A140,'[1]BASE DTPA'!A:CS,16,0)</f>
        <v>56282000</v>
      </c>
      <c r="N140" s="6" t="str">
        <f>VLOOKUP(A140,'[1]BASE DTPA'!A:CT,18,0)</f>
        <v>1 PERSONA NATURAL</v>
      </c>
      <c r="O140" s="6" t="str">
        <f>VLOOKUP(A140,'[1]BASE DTPA'!A:CU,19,0)</f>
        <v>3 CÉDULA DE CIUDADANÍA</v>
      </c>
      <c r="P140" s="7">
        <f>VLOOKUP(A140,'[1]BASE DTPA'!A:CV,20,0)</f>
        <v>80739561</v>
      </c>
      <c r="Q140" s="7">
        <f>VLOOKUP(A140,'[1]BASE DTPA'!A:CW,22,0)</f>
        <v>0</v>
      </c>
      <c r="R140" s="6" t="str">
        <f>VLOOKUP(A140,'[1]BASE DTPA'!A:CX,38,0)</f>
        <v>PNN UTRÍA</v>
      </c>
      <c r="S140" s="6">
        <f>VLOOKUP(A140,'[1]BASE DTPA'!A:CY,43,0)</f>
        <v>321</v>
      </c>
      <c r="T140" s="8">
        <f>VLOOKUP(A140,'[1]BASE DTPA'!A:CZ,53,0)</f>
        <v>46038</v>
      </c>
      <c r="U140" s="9">
        <f>VLOOKUP(A140,'[1]BASE DTPA'!A:DA,54,0)</f>
        <v>46362</v>
      </c>
      <c r="V140" s="10">
        <f>VLOOKUP(A140,'[1]BASE DTPA'!A:DB,79,0)</f>
        <v>0</v>
      </c>
      <c r="W140" s="6" t="str">
        <f>VLOOKUP(A140,'[1]BASE DTPA'!A:DC,68,0)</f>
        <v>VIGENTE</v>
      </c>
      <c r="X140" s="23" t="str">
        <f>VLOOKUP(A140,'[1]BASE DTPA'!A:DD,70,0)</f>
        <v xml:space="preserve">https://community.secop.gov.co/Public/Tendering/ContractDetailView/Index?UniqueIdentifier=CO1.PCCNTR.8929162 </v>
      </c>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c r="CA140" s="12"/>
      <c r="CB140" s="12"/>
      <c r="CC140" s="12"/>
      <c r="CD140" s="12"/>
      <c r="CE140" s="12"/>
      <c r="CF140" s="12"/>
      <c r="CG140" s="12"/>
      <c r="CH140" s="12"/>
      <c r="CI140" s="12"/>
      <c r="CJ140" s="12"/>
      <c r="CK140" s="12"/>
      <c r="CL140" s="12"/>
      <c r="CM140" s="12"/>
      <c r="CN140" s="12"/>
    </row>
    <row r="141" spans="1:92" ht="15.75" customHeight="1" x14ac:dyDescent="0.3">
      <c r="A141" s="13" t="s">
        <v>163</v>
      </c>
      <c r="B141" s="3" t="str">
        <f>VLOOKUP(A141,'[1]BASE DTPA'!A:CN,2,0)</f>
        <v>1 FONAM</v>
      </c>
      <c r="C141" s="3" t="str">
        <f>VLOOKUP(A141,'[1]BASE DTPA'!A:CN,3,0)</f>
        <v>CPS-DTPA-140-2026</v>
      </c>
      <c r="D141" s="3" t="str">
        <f>VLOOKUP(A141,'[1]BASE DTPA'!A:CN,4,0)</f>
        <v xml:space="preserve">JUAN CAMILO CUESTA MORENO </v>
      </c>
      <c r="E141" s="4">
        <f>VLOOKUP(A141,'[1]BASE DTPA'!A:CN,5,0)</f>
        <v>46038</v>
      </c>
      <c r="F141" s="5" t="str">
        <f>VLOOKUP(A141,'[1]BASE DTPA'!A:CN,6,0)</f>
        <v>DP06-3202008-9-007 - Prestar servicios de apoyo a la gestion con plena autonomia tecnica y administrativa en el PNN los Katios, para la implementacion de las acciones del Plan de Ordenamiento Ecoturistico, en el marco de la conservacion de la diversidad biologica de las areas protegidas del SINAP nacional</v>
      </c>
      <c r="G141" s="3" t="str">
        <f>VLOOKUP(A141,'[1]BASE DTPA'!A:CN,7,0)</f>
        <v>APOYO A LA GESTIÓN</v>
      </c>
      <c r="H141" s="3" t="str">
        <f>VLOOKUP(A141,'[1]BASE DTPA'!A:CN,8,0)</f>
        <v>2 CONTRATACIÓN DIRECTA</v>
      </c>
      <c r="I141" s="3" t="str">
        <f>VLOOKUP(A141,'[1]BASE DTPA'!A:CO,9,0)</f>
        <v>14 PRESTACIÓN DE SERVICIOS</v>
      </c>
      <c r="J141" s="6" t="str">
        <f>VLOOKUP(A141,'[1]BASE DTPA'!A:CP,10,0)</f>
        <v>N/A</v>
      </c>
      <c r="K141" s="6">
        <f>VLOOKUP(A141,'[1]BASE DTPA'!A:CQ,11,0)</f>
        <v>80111600</v>
      </c>
      <c r="L141" s="7">
        <f>VLOOKUP(A141,'[1]BASE DTPA'!A:CR,15,0)</f>
        <v>3037000</v>
      </c>
      <c r="M141" s="7">
        <f>VLOOKUP(A141,'[1]BASE DTPA'!A:CS,16,0)</f>
        <v>33508233</v>
      </c>
      <c r="N141" s="6" t="str">
        <f>VLOOKUP(A141,'[1]BASE DTPA'!A:CT,18,0)</f>
        <v>1 PERSONA NATURAL</v>
      </c>
      <c r="O141" s="6" t="str">
        <f>VLOOKUP(A141,'[1]BASE DTPA'!A:CU,19,0)</f>
        <v>3 CÉDULA DE CIUDADANÍA</v>
      </c>
      <c r="P141" s="7">
        <f>VLOOKUP(A141,'[1]BASE DTPA'!A:CV,20,0)</f>
        <v>1193549020</v>
      </c>
      <c r="Q141" s="7">
        <f>VLOOKUP(A141,'[1]BASE DTPA'!A:CW,22,0)</f>
        <v>0</v>
      </c>
      <c r="R141" s="6" t="str">
        <f>VLOOKUP(A141,'[1]BASE DTPA'!A:CX,38,0)</f>
        <v>PNN LOS KATIOS</v>
      </c>
      <c r="S141" s="6">
        <f>VLOOKUP(A141,'[1]BASE DTPA'!A:CY,43,0)</f>
        <v>334</v>
      </c>
      <c r="T141" s="8">
        <f>VLOOKUP(A141,'[1]BASE DTPA'!A:CZ,53,0)</f>
        <v>46038</v>
      </c>
      <c r="U141" s="9">
        <f>VLOOKUP(A141,'[1]BASE DTPA'!A:DA,54,0)</f>
        <v>46372</v>
      </c>
      <c r="V141" s="10">
        <f>VLOOKUP(A141,'[1]BASE DTPA'!A:DB,79,0)</f>
        <v>0</v>
      </c>
      <c r="W141" s="6" t="str">
        <f>VLOOKUP(A141,'[1]BASE DTPA'!A:DC,68,0)</f>
        <v>VIGENTE</v>
      </c>
      <c r="X141" s="23" t="str">
        <f>VLOOKUP(A141,'[1]BASE DTPA'!A:DD,70,0)</f>
        <v xml:space="preserve">https://community.secop.gov.co/Public/Tendering/ContractDetailView/Index?UniqueIdentifier=CO1.PCCNTR.8934817 </v>
      </c>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row>
    <row r="142" spans="1:92" ht="15.75" customHeight="1" x14ac:dyDescent="0.3">
      <c r="A142" s="13" t="s">
        <v>164</v>
      </c>
      <c r="B142" s="3" t="str">
        <f>VLOOKUP(A142,'[1]BASE DTPA'!A:CN,2,0)</f>
        <v>2 NACION</v>
      </c>
      <c r="C142" s="3" t="str">
        <f>VLOOKUP(A142,'[1]BASE DTPA'!A:CN,3,0)</f>
        <v>CPS-DTPA-141-2026</v>
      </c>
      <c r="D142" s="3" t="str">
        <f>VLOOKUP(A142,'[1]BASE DTPA'!A:CN,4,0)</f>
        <v>LUIS MIGUEL VARGAS AGUAS-CANCELADO</v>
      </c>
      <c r="E142" s="4">
        <f>VLOOKUP(A142,'[1]BASE DTPA'!A:CN,5,0)</f>
        <v>46038</v>
      </c>
      <c r="F142" s="5">
        <f>VLOOKUP(A142,'[1]BASE DTPA'!A:CN,6,0)</f>
        <v>0</v>
      </c>
      <c r="G142" s="3">
        <f>VLOOKUP(A142,'[1]BASE DTPA'!A:CN,7,0)</f>
        <v>0</v>
      </c>
      <c r="H142" s="3" t="str">
        <f>VLOOKUP(A142,'[1]BASE DTPA'!A:CN,8,0)</f>
        <v>2 CONTRATACIÓN DIRECTA</v>
      </c>
      <c r="I142" s="3" t="str">
        <f>VLOOKUP(A142,'[1]BASE DTPA'!A:CO,9,0)</f>
        <v>14 PRESTACIÓN DE SERVICIOS</v>
      </c>
      <c r="J142" s="6" t="str">
        <f>VLOOKUP(A142,'[1]BASE DTPA'!A:CP,10,0)</f>
        <v>N/A</v>
      </c>
      <c r="K142" s="6">
        <f>VLOOKUP(A142,'[1]BASE DTPA'!A:CQ,11,0)</f>
        <v>80111600</v>
      </c>
      <c r="L142" s="7">
        <f>VLOOKUP(A142,'[1]BASE DTPA'!A:CR,15,0)</f>
        <v>0</v>
      </c>
      <c r="M142" s="7">
        <f>VLOOKUP(A142,'[1]BASE DTPA'!A:CS,16,0)</f>
        <v>0</v>
      </c>
      <c r="N142" s="6" t="str">
        <f>VLOOKUP(A142,'[1]BASE DTPA'!A:CT,18,0)</f>
        <v>1 PERSONA NATURAL</v>
      </c>
      <c r="O142" s="6" t="str">
        <f>VLOOKUP(A142,'[1]BASE DTPA'!A:CU,19,0)</f>
        <v>3 CÉDULA DE CIUDADANÍA</v>
      </c>
      <c r="P142" s="7">
        <f>VLOOKUP(A142,'[1]BASE DTPA'!A:CV,20,0)</f>
        <v>0</v>
      </c>
      <c r="Q142" s="7">
        <f>VLOOKUP(A142,'[1]BASE DTPA'!A:CW,22,0)</f>
        <v>0</v>
      </c>
      <c r="R142" s="6">
        <f>VLOOKUP(A142,'[1]BASE DTPA'!A:CX,38,0)</f>
        <v>0</v>
      </c>
      <c r="S142" s="6">
        <f>VLOOKUP(A142,'[1]BASE DTPA'!A:CY,43,0)</f>
        <v>0</v>
      </c>
      <c r="T142" s="8">
        <f>VLOOKUP(A142,'[1]BASE DTPA'!A:CZ,53,0)</f>
        <v>0</v>
      </c>
      <c r="U142" s="9">
        <f>VLOOKUP(A142,'[1]BASE DTPA'!A:DA,54,0)</f>
        <v>0</v>
      </c>
      <c r="V142" s="10">
        <f>VLOOKUP(A142,'[1]BASE DTPA'!A:DB,79,0)</f>
        <v>0</v>
      </c>
      <c r="W142" s="6" t="str">
        <f>VLOOKUP(A142,'[1]BASE DTPA'!A:DC,68,0)</f>
        <v>VIGENTE</v>
      </c>
      <c r="X142" s="23" t="str">
        <f>VLOOKUP(A142,'[1]BASE DTPA'!A:DD,70,0)</f>
        <v>https://community.secop.gov.co/Public/Tendering/ContractDetailView/Index?UniqueIdentifier=</v>
      </c>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row>
    <row r="143" spans="1:92" ht="15.75" customHeight="1" x14ac:dyDescent="0.3">
      <c r="A143" s="2" t="s">
        <v>165</v>
      </c>
      <c r="B143" s="3" t="str">
        <f>VLOOKUP(A143,'[1]BASE DTPA'!A:CN,2,0)</f>
        <v>2 NACION</v>
      </c>
      <c r="C143" s="3" t="str">
        <f>VLOOKUP(A143,'[1]BASE DTPA'!A:CN,3,0)</f>
        <v>CPS-DTPA-142-2026</v>
      </c>
      <c r="D143" s="3" t="str">
        <f>VLOOKUP(A143,'[1]BASE DTPA'!A:CN,4,0)</f>
        <v>ANGELICA MARIA HERNANDEZ PALMA</v>
      </c>
      <c r="E143" s="4">
        <f>VLOOKUP(A143,'[1]BASE DTPA'!A:CN,5,0)</f>
        <v>46038</v>
      </c>
      <c r="F143" s="5" t="str">
        <f>VLOOKUP(A143,'[1]BASE DTPA'!A:CN,6,0)</f>
        <v>DP00-3202008-15-020 Prestar servicios profesionales con plena autonomía técnica y administrativa en Dirección Territorial Pacífico en la implementación y seguimiento de los programas de cooperación nacional e internacional que se desarrollan en la Dirección Territorial y sus áreas protegidas, en el marco de la conservación de la diversidad biológica de las áreas protegidas del SINAP nacional</v>
      </c>
      <c r="G143" s="3" t="str">
        <f>VLOOKUP(A143,'[1]BASE DTPA'!A:CN,7,0)</f>
        <v>PROFESIONAL</v>
      </c>
      <c r="H143" s="3" t="str">
        <f>VLOOKUP(A143,'[1]BASE DTPA'!A:CN,8,0)</f>
        <v>2 CONTRATACIÓN DIRECTA</v>
      </c>
      <c r="I143" s="3" t="str">
        <f>VLOOKUP(A143,'[1]BASE DTPA'!A:CO,9,0)</f>
        <v>14 PRESTACIÓN DE SERVICIOS</v>
      </c>
      <c r="J143" s="6" t="str">
        <f>VLOOKUP(A143,'[1]BASE DTPA'!A:CP,10,0)</f>
        <v>N/A</v>
      </c>
      <c r="K143" s="6">
        <f>VLOOKUP(A143,'[1]BASE DTPA'!A:CQ,11,0)</f>
        <v>80111600</v>
      </c>
      <c r="L143" s="7">
        <f>VLOOKUP(A143,'[1]BASE DTPA'!A:CR,15,0)</f>
        <v>7225000</v>
      </c>
      <c r="M143" s="7">
        <f>VLOOKUP(A143,'[1]BASE DTPA'!A:CS,16,0)</f>
        <v>79475000</v>
      </c>
      <c r="N143" s="6" t="str">
        <f>VLOOKUP(A143,'[1]BASE DTPA'!A:CT,18,0)</f>
        <v>1 PERSONA NATURAL</v>
      </c>
      <c r="O143" s="6" t="str">
        <f>VLOOKUP(A143,'[1]BASE DTPA'!A:CU,19,0)</f>
        <v>3 CÉDULA DE CIUDADANÍA</v>
      </c>
      <c r="P143" s="7">
        <f>VLOOKUP(A143,'[1]BASE DTPA'!A:CV,20,0)</f>
        <v>1130604226</v>
      </c>
      <c r="Q143" s="7">
        <f>VLOOKUP(A143,'[1]BASE DTPA'!A:CW,22,0)</f>
        <v>0</v>
      </c>
      <c r="R143" s="6" t="str">
        <f>VLOOKUP(A143,'[1]BASE DTPA'!A:CX,38,0)</f>
        <v>DTPA</v>
      </c>
      <c r="S143" s="6">
        <f>VLOOKUP(A143,'[1]BASE DTPA'!A:CY,43,0)</f>
        <v>330</v>
      </c>
      <c r="T143" s="8">
        <f>VLOOKUP(A143,'[1]BASE DTPA'!A:CZ,53,0)</f>
        <v>46038</v>
      </c>
      <c r="U143" s="9">
        <f>VLOOKUP(A143,'[1]BASE DTPA'!A:DA,54,0)</f>
        <v>46371</v>
      </c>
      <c r="V143" s="10">
        <f>VLOOKUP(A143,'[1]BASE DTPA'!A:DB,79,0)</f>
        <v>0</v>
      </c>
      <c r="W143" s="6" t="str">
        <f>VLOOKUP(A143,'[1]BASE DTPA'!A:DC,68,0)</f>
        <v>VIGENTE</v>
      </c>
      <c r="X143" s="23" t="str">
        <f>VLOOKUP(A143,'[1]BASE DTPA'!A:DD,70,0)</f>
        <v xml:space="preserve">https://community.secop.gov.co/Public/Tendering/ContractDetailView/Index?UniqueIdentifier=CO1.PCCNTR.8934989 </v>
      </c>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12"/>
      <c r="CK143" s="12"/>
      <c r="CL143" s="12"/>
      <c r="CM143" s="12"/>
      <c r="CN143" s="12"/>
    </row>
    <row r="144" spans="1:92" ht="15.75" customHeight="1" x14ac:dyDescent="0.3">
      <c r="A144" s="13" t="s">
        <v>166</v>
      </c>
      <c r="B144" s="3" t="str">
        <f>VLOOKUP(A144,'[1]BASE DTPA'!A:CN,2,0)</f>
        <v>1 FONAM</v>
      </c>
      <c r="C144" s="3" t="str">
        <f>VLOOKUP(A144,'[1]BASE DTPA'!A:CN,3,0)</f>
        <v>CPS-DTPA-143-2026</v>
      </c>
      <c r="D144" s="3" t="str">
        <f>VLOOKUP(A144,'[1]BASE DTPA'!A:CN,4,0)</f>
        <v>ANDRES GARCIA VELASQUEZ</v>
      </c>
      <c r="E144" s="4">
        <f>VLOOKUP(A144,'[1]BASE DTPA'!A:CN,5,0)</f>
        <v>46038</v>
      </c>
      <c r="F144" s="5" t="str">
        <f>VLOOKUP(A144,'[1]BASE DTPA'!A:CN,6,0)</f>
        <v>DP05-3202052-8-005 Prestar servicios profesionales con plena autonomía técnica y administrativa en el PNN Gorgona para la actualización del planes de manejo y sus anexos, en el marco de la conservación de la diversidad biológica de las áreas protegidas del SINAP nacional</v>
      </c>
      <c r="G144" s="3" t="str">
        <f>VLOOKUP(A144,'[1]BASE DTPA'!A:CN,7,0)</f>
        <v>PROFESIONAL</v>
      </c>
      <c r="H144" s="3" t="str">
        <f>VLOOKUP(A144,'[1]BASE DTPA'!A:CN,8,0)</f>
        <v>2 CONTRATACIÓN DIRECTA</v>
      </c>
      <c r="I144" s="3" t="str">
        <f>VLOOKUP(A144,'[1]BASE DTPA'!A:CO,9,0)</f>
        <v>14 PRESTACIÓN DE SERVICIOS</v>
      </c>
      <c r="J144" s="6" t="str">
        <f>VLOOKUP(A144,'[1]BASE DTPA'!A:CP,10,0)</f>
        <v>N/A</v>
      </c>
      <c r="K144" s="6">
        <f>VLOOKUP(A144,'[1]BASE DTPA'!A:CQ,11,0)</f>
        <v>80111600</v>
      </c>
      <c r="L144" s="7">
        <f>VLOOKUP(A144,'[1]BASE DTPA'!A:CR,15,0)</f>
        <v>6540000</v>
      </c>
      <c r="M144" s="7">
        <f>VLOOKUP(A144,'[1]BASE DTPA'!A:CS,16,0)</f>
        <v>73248000</v>
      </c>
      <c r="N144" s="6" t="str">
        <f>VLOOKUP(A144,'[1]BASE DTPA'!A:CT,18,0)</f>
        <v>1 PERSONA NATURAL</v>
      </c>
      <c r="O144" s="6" t="str">
        <f>VLOOKUP(A144,'[1]BASE DTPA'!A:CU,19,0)</f>
        <v>3 CÉDULA DE CIUDADANÍA</v>
      </c>
      <c r="P144" s="7">
        <f>VLOOKUP(A144,'[1]BASE DTPA'!A:CV,20,0)</f>
        <v>10003070</v>
      </c>
      <c r="Q144" s="7">
        <f>VLOOKUP(A144,'[1]BASE DTPA'!A:CW,22,0)</f>
        <v>0</v>
      </c>
      <c r="R144" s="6" t="str">
        <f>VLOOKUP(A144,'[1]BASE DTPA'!A:CX,38,0)</f>
        <v>PNN GORGONA</v>
      </c>
      <c r="S144" s="6">
        <f>VLOOKUP(A144,'[1]BASE DTPA'!A:CY,43,0)</f>
        <v>333</v>
      </c>
      <c r="T144" s="8">
        <f>VLOOKUP(A144,'[1]BASE DTPA'!A:CZ,53,0)</f>
        <v>46038</v>
      </c>
      <c r="U144" s="9">
        <f>VLOOKUP(A144,'[1]BASE DTPA'!A:DA,54,0)</f>
        <v>46377</v>
      </c>
      <c r="V144" s="10">
        <f>VLOOKUP(A144,'[1]BASE DTPA'!A:DB,79,0)</f>
        <v>0</v>
      </c>
      <c r="W144" s="6" t="str">
        <f>VLOOKUP(A144,'[1]BASE DTPA'!A:DC,68,0)</f>
        <v>VIGENTE</v>
      </c>
      <c r="X144" s="23" t="str">
        <f>VLOOKUP(A144,'[1]BASE DTPA'!A:DD,70,0)</f>
        <v xml:space="preserve">https://community.secop.gov.co/Public/Tendering/ContractDetailView/Index?UniqueIdentifier=CO1.PCCNTR.8935386 </v>
      </c>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c r="CA144" s="12"/>
      <c r="CB144" s="12"/>
      <c r="CC144" s="12"/>
      <c r="CD144" s="12"/>
      <c r="CE144" s="12"/>
      <c r="CF144" s="12"/>
      <c r="CG144" s="12"/>
      <c r="CH144" s="12"/>
      <c r="CI144" s="12"/>
      <c r="CJ144" s="12"/>
      <c r="CK144" s="12"/>
      <c r="CL144" s="12"/>
      <c r="CM144" s="12"/>
      <c r="CN144" s="12"/>
    </row>
    <row r="145" spans="1:92" ht="15.75" customHeight="1" x14ac:dyDescent="0.3">
      <c r="A145" s="2" t="s">
        <v>167</v>
      </c>
      <c r="B145" s="3" t="str">
        <f>VLOOKUP(A145,'[1]BASE DTPA'!A:CN,2,0)</f>
        <v>2 NACION</v>
      </c>
      <c r="C145" s="3" t="str">
        <f>VLOOKUP(A145,'[1]BASE DTPA'!A:CN,3,0)</f>
        <v>CPS-DTPA-144-2026</v>
      </c>
      <c r="D145" s="3" t="str">
        <f>VLOOKUP(A145,'[1]BASE DTPA'!A:CN,4,0)</f>
        <v>LUIS MIGUEL VARGAS AGUAS</v>
      </c>
      <c r="E145" s="4">
        <f>VLOOKUP(A145,'[1]BASE DTPA'!A:CN,5,0)</f>
        <v>46038</v>
      </c>
      <c r="F145" s="5" t="str">
        <f>VLOOKUP(A145,'[1]BASE DTPA'!A:CN,6,0)</f>
        <v>DP01-3202032-1-006 - Prestar servicio de apoyo a la gestión con plena autonomia tecnica y administrativa del DNMI Cabo Manglares en el desarrollo de las acciones operativas de la estrategia de prevencion, vigilancia y control en las áreas protegidas administradas por PNNC en el marco de la conservaciionde la diversidad biológica de las áreas protegidas del SINAP nacional.</v>
      </c>
      <c r="G145" s="3" t="str">
        <f>VLOOKUP(A145,'[1]BASE DTPA'!A:CN,7,0)</f>
        <v>APOYO A LA GESTIÓN</v>
      </c>
      <c r="H145" s="3" t="str">
        <f>VLOOKUP(A145,'[1]BASE DTPA'!A:CN,8,0)</f>
        <v>2 CONTRATACIÓN DIRECTA</v>
      </c>
      <c r="I145" s="3" t="str">
        <f>VLOOKUP(A145,'[1]BASE DTPA'!A:CO,9,0)</f>
        <v>14 PRESTACIÓN DE SERVICIOS</v>
      </c>
      <c r="J145" s="6" t="str">
        <f>VLOOKUP(A145,'[1]BASE DTPA'!A:CP,10,0)</f>
        <v>N/A</v>
      </c>
      <c r="K145" s="6">
        <f>VLOOKUP(A145,'[1]BASE DTPA'!A:CQ,11,0)</f>
        <v>80111600</v>
      </c>
      <c r="L145" s="7">
        <f>VLOOKUP(A145,'[1]BASE DTPA'!A:CR,15,0)</f>
        <v>2293000</v>
      </c>
      <c r="M145" s="7">
        <f>VLOOKUP(A145,'[1]BASE DTPA'!A:CS,16,0)</f>
        <v>23541467</v>
      </c>
      <c r="N145" s="6" t="str">
        <f>VLOOKUP(A145,'[1]BASE DTPA'!A:CT,18,0)</f>
        <v>1 PERSONA NATURAL</v>
      </c>
      <c r="O145" s="6" t="str">
        <f>VLOOKUP(A145,'[1]BASE DTPA'!A:CU,19,0)</f>
        <v>3 CÉDULA DE CIUDADANÍA</v>
      </c>
      <c r="P145" s="7">
        <f>VLOOKUP(A145,'[1]BASE DTPA'!A:CV,20,0)</f>
        <v>1087128150</v>
      </c>
      <c r="Q145" s="7">
        <f>VLOOKUP(A145,'[1]BASE DTPA'!A:CW,22,0)</f>
        <v>0</v>
      </c>
      <c r="R145" s="6" t="str">
        <f>VLOOKUP(A145,'[1]BASE DTPA'!A:CX,38,0)</f>
        <v>DNMI CABO MANGLARES</v>
      </c>
      <c r="S145" s="6">
        <f>VLOOKUP(A145,'[1]BASE DTPA'!A:CY,43,0)</f>
        <v>308</v>
      </c>
      <c r="T145" s="8">
        <f>VLOOKUP(A145,'[1]BASE DTPA'!A:CZ,53,0)</f>
        <v>46038</v>
      </c>
      <c r="U145" s="9">
        <f>VLOOKUP(A145,'[1]BASE DTPA'!A:DA,54,0)</f>
        <v>46352</v>
      </c>
      <c r="V145" s="10">
        <f>VLOOKUP(A145,'[1]BASE DTPA'!A:DB,79,0)</f>
        <v>0</v>
      </c>
      <c r="W145" s="6" t="str">
        <f>VLOOKUP(A145,'[1]BASE DTPA'!A:DC,68,0)</f>
        <v>VIGENTE</v>
      </c>
      <c r="X145" s="23" t="str">
        <f>VLOOKUP(A145,'[1]BASE DTPA'!A:DD,70,0)</f>
        <v xml:space="preserve">https://community.secop.gov.co/Public/Tendering/ContractDetailView/Index?UniqueIdentifier=CO1.PCCNTR.8937201 </v>
      </c>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c r="CA145" s="12"/>
      <c r="CB145" s="12"/>
      <c r="CC145" s="12"/>
      <c r="CD145" s="12"/>
      <c r="CE145" s="12"/>
      <c r="CF145" s="12"/>
      <c r="CG145" s="12"/>
      <c r="CH145" s="12"/>
      <c r="CI145" s="12"/>
      <c r="CJ145" s="12"/>
      <c r="CK145" s="12"/>
      <c r="CL145" s="12"/>
      <c r="CM145" s="12"/>
      <c r="CN145" s="12"/>
    </row>
    <row r="146" spans="1:92" ht="15.75" customHeight="1" x14ac:dyDescent="0.3">
      <c r="A146" s="13" t="s">
        <v>168</v>
      </c>
      <c r="B146" s="3" t="str">
        <f>VLOOKUP(A146,'[1]BASE DTPA'!A:CN,2,0)</f>
        <v>1 FONAM</v>
      </c>
      <c r="C146" s="3" t="str">
        <f>VLOOKUP(A146,'[1]BASE DTPA'!A:CN,3,0)</f>
        <v>CPS-DTPA-145-2026</v>
      </c>
      <c r="D146" s="3" t="str">
        <f>VLOOKUP(A146,'[1]BASE DTPA'!A:CN,4,0)</f>
        <v xml:space="preserve">GELEN CORDOBA VENTE </v>
      </c>
      <c r="E146" s="4">
        <f>VLOOKUP(A146,'[1]BASE DTPA'!A:CN,5,0)</f>
        <v>46041</v>
      </c>
      <c r="F146" s="5" t="str">
        <f>VLOOKUP(A146,'[1]BASE DTPA'!A:CN,6,0)</f>
        <v>DP03-3202008-15-001 Prestar servicios profesionales con plena autonomía tecnica y administrativa en el DNMI Yurupari- Malpelo para el desarrollo de actividades en los procesos de gestión precontractual, postcontractual y administrativos en el marco de la conservacion de la diversidad biologica de las areas protegidas del SINAP nacional</v>
      </c>
      <c r="G146" s="3" t="str">
        <f>VLOOKUP(A146,'[1]BASE DTPA'!A:CN,7,0)</f>
        <v>PROFESIONAL</v>
      </c>
      <c r="H146" s="3" t="str">
        <f>VLOOKUP(A146,'[1]BASE DTPA'!A:CN,8,0)</f>
        <v>2 CONTRATACIÓN DIRECTA</v>
      </c>
      <c r="I146" s="3" t="str">
        <f>VLOOKUP(A146,'[1]BASE DTPA'!A:CO,9,0)</f>
        <v>14 PRESTACIÓN DE SERVICIOS</v>
      </c>
      <c r="J146" s="6" t="str">
        <f>VLOOKUP(A146,'[1]BASE DTPA'!A:CP,10,0)</f>
        <v>N/A</v>
      </c>
      <c r="K146" s="6">
        <f>VLOOKUP(A146,'[1]BASE DTPA'!A:CQ,11,0)</f>
        <v>80111600</v>
      </c>
      <c r="L146" s="7">
        <f>VLOOKUP(A146,'[1]BASE DTPA'!A:CR,15,0)</f>
        <v>4327000</v>
      </c>
      <c r="M146" s="7">
        <f>VLOOKUP(A146,'[1]BASE DTPA'!A:CS,16,0)</f>
        <v>43414233</v>
      </c>
      <c r="N146" s="6" t="str">
        <f>VLOOKUP(A146,'[1]BASE DTPA'!A:CT,18,0)</f>
        <v>1 PERSONA NATURAL</v>
      </c>
      <c r="O146" s="6" t="str">
        <f>VLOOKUP(A146,'[1]BASE DTPA'!A:CU,19,0)</f>
        <v>3 CÉDULA DE CIUDADANÍA</v>
      </c>
      <c r="P146" s="7">
        <f>VLOOKUP(A146,'[1]BASE DTPA'!A:CV,20,0)</f>
        <v>38474354</v>
      </c>
      <c r="Q146" s="7">
        <f>VLOOKUP(A146,'[1]BASE DTPA'!A:CW,22,0)</f>
        <v>0</v>
      </c>
      <c r="R146" s="6" t="str">
        <f>VLOOKUP(A146,'[1]BASE DTPA'!A:CX,38,0)</f>
        <v>DNMI YURUPARÍ</v>
      </c>
      <c r="S146" s="6">
        <f>VLOOKUP(A146,'[1]BASE DTPA'!A:CY,43,0)</f>
        <v>304</v>
      </c>
      <c r="T146" s="8">
        <f>VLOOKUP(A146,'[1]BASE DTPA'!A:CZ,53,0)</f>
        <v>46041</v>
      </c>
      <c r="U146" s="9">
        <f>VLOOKUP(A146,'[1]BASE DTPA'!A:DA,54,0)</f>
        <v>46345</v>
      </c>
      <c r="V146" s="10">
        <f>VLOOKUP(A146,'[1]BASE DTPA'!A:DB,79,0)</f>
        <v>0</v>
      </c>
      <c r="W146" s="6" t="str">
        <f>VLOOKUP(A146,'[1]BASE DTPA'!A:DC,68,0)</f>
        <v>VIGENTE</v>
      </c>
      <c r="X146" s="23" t="str">
        <f>VLOOKUP(A146,'[1]BASE DTPA'!A:DD,70,0)</f>
        <v xml:space="preserve">https://community.secop.gov.co/Public/Tendering/ContractDetailView/Index?UniqueIdentifier=CO1.PCCNTR.8939212 </v>
      </c>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12"/>
      <c r="CK146" s="12"/>
      <c r="CL146" s="12"/>
      <c r="CM146" s="12"/>
      <c r="CN146" s="12"/>
    </row>
    <row r="147" spans="1:92" ht="15.75" customHeight="1" x14ac:dyDescent="0.3">
      <c r="A147" s="13" t="s">
        <v>169</v>
      </c>
      <c r="B147" s="3" t="str">
        <f>VLOOKUP(A147,'[1]BASE DTPA'!A:CN,2,0)</f>
        <v>1 FONAM</v>
      </c>
      <c r="C147" s="3" t="str">
        <f>VLOOKUP(A147,'[1]BASE DTPA'!A:CN,3,0)</f>
        <v>CPS-DTPA-146-2026</v>
      </c>
      <c r="D147" s="3" t="str">
        <f>VLOOKUP(A147,'[1]BASE DTPA'!A:CN,4,0)</f>
        <v>DAYANA MARCELA ALEGRIA CAICEDO</v>
      </c>
      <c r="E147" s="4">
        <f>VLOOKUP(A147,'[1]BASE DTPA'!A:CN,5,0)</f>
        <v>46041</v>
      </c>
      <c r="F147" s="5" t="str">
        <f>VLOOKUP(A147,'[1]BASE DTPA'!A:CN,6,0)</f>
        <v>DP04-3202032-1-041 DP04-3202032-1-042 Prestar servicios profesionales con plena autonomía técnica y administrativa en el PNN Farallones de Cali, para desarrollar la articulación, seguimiento y ejecuciòn de acciones orientadas a la implementación de las estrategias de prevención, vigilancia y control en el área protegida, con énfasis en los ecosistemas andinos y de páramo, en el marco de la conservación de la diversidad biológica de las Áreas Protegidas del SINAP Nacional.</v>
      </c>
      <c r="G147" s="3" t="str">
        <f>VLOOKUP(A147,'[1]BASE DTPA'!A:CN,7,0)</f>
        <v>PROFESIONAL</v>
      </c>
      <c r="H147" s="3" t="str">
        <f>VLOOKUP(A147,'[1]BASE DTPA'!A:CN,8,0)</f>
        <v>2 CONTRATACIÓN DIRECTA</v>
      </c>
      <c r="I147" s="3" t="str">
        <f>VLOOKUP(A147,'[1]BASE DTPA'!A:CO,9,0)</f>
        <v>14 PRESTACIÓN DE SERVICIOS</v>
      </c>
      <c r="J147" s="6" t="str">
        <f>VLOOKUP(A147,'[1]BASE DTPA'!A:CP,10,0)</f>
        <v>N/A</v>
      </c>
      <c r="K147" s="6">
        <f>VLOOKUP(A147,'[1]BASE DTPA'!A:CQ,11,0)</f>
        <v>80111600</v>
      </c>
      <c r="L147" s="7">
        <f>VLOOKUP(A147,'[1]BASE DTPA'!A:CR,15,0)</f>
        <v>3783000</v>
      </c>
      <c r="M147" s="7">
        <f>VLOOKUP(A147,'[1]BASE DTPA'!A:CS,16,0)</f>
        <v>41486900</v>
      </c>
      <c r="N147" s="6" t="str">
        <f>VLOOKUP(A147,'[1]BASE DTPA'!A:CT,18,0)</f>
        <v>1 PERSONA NATURAL</v>
      </c>
      <c r="O147" s="6" t="str">
        <f>VLOOKUP(A147,'[1]BASE DTPA'!A:CU,19,0)</f>
        <v>3 CÉDULA DE CIUDADANÍA</v>
      </c>
      <c r="P147" s="7">
        <f>VLOOKUP(A147,'[1]BASE DTPA'!A:CV,20,0)</f>
        <v>1144083000</v>
      </c>
      <c r="Q147" s="7">
        <f>VLOOKUP(A147,'[1]BASE DTPA'!A:CW,22,0)</f>
        <v>0</v>
      </c>
      <c r="R147" s="6" t="str">
        <f>VLOOKUP(A147,'[1]BASE DTPA'!A:CX,38,0)</f>
        <v>PNN FARALLONES DE CALI</v>
      </c>
      <c r="S147" s="6">
        <f>VLOOKUP(A147,'[1]BASE DTPA'!A:CY,43,0)</f>
        <v>329</v>
      </c>
      <c r="T147" s="8">
        <f>VLOOKUP(A147,'[1]BASE DTPA'!A:CZ,53,0)</f>
        <v>46041</v>
      </c>
      <c r="U147" s="9">
        <f>VLOOKUP(A147,'[1]BASE DTPA'!A:DA,54,0)</f>
        <v>46373</v>
      </c>
      <c r="V147" s="10">
        <f>VLOOKUP(A147,'[1]BASE DTPA'!A:DB,79,0)</f>
        <v>0</v>
      </c>
      <c r="W147" s="6" t="str">
        <f>VLOOKUP(A147,'[1]BASE DTPA'!A:DC,68,0)</f>
        <v>VIGENTE</v>
      </c>
      <c r="X147" s="23" t="str">
        <f>VLOOKUP(A147,'[1]BASE DTPA'!A:DD,70,0)</f>
        <v xml:space="preserve">https://community.secop.gov.co/Public/Tendering/ContractDetailView/Index?UniqueIdentifier=CO1.PCCNTR.8966684 </v>
      </c>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c r="CA147" s="12"/>
      <c r="CB147" s="12"/>
      <c r="CC147" s="12"/>
      <c r="CD147" s="12"/>
      <c r="CE147" s="12"/>
      <c r="CF147" s="12"/>
      <c r="CG147" s="12"/>
      <c r="CH147" s="12"/>
      <c r="CI147" s="12"/>
      <c r="CJ147" s="12"/>
      <c r="CK147" s="12"/>
      <c r="CL147" s="12"/>
      <c r="CM147" s="12"/>
      <c r="CN147" s="12"/>
    </row>
    <row r="148" spans="1:92" ht="15.75" customHeight="1" x14ac:dyDescent="0.3">
      <c r="A148" s="13" t="s">
        <v>170</v>
      </c>
      <c r="B148" s="3" t="str">
        <f>VLOOKUP(A148,'[1]BASE DTPA'!A:CN,2,0)</f>
        <v>1 FONAM</v>
      </c>
      <c r="C148" s="3" t="str">
        <f>VLOOKUP(A148,'[1]BASE DTPA'!A:CN,3,0)</f>
        <v>CPS-DTPA-147-2026</v>
      </c>
      <c r="D148" s="3" t="str">
        <f>VLOOKUP(A148,'[1]BASE DTPA'!A:CN,4,0)</f>
        <v>KAREN FERNANDA OSORIO MARIN</v>
      </c>
      <c r="E148" s="4">
        <f>VLOOKUP(A148,'[1]BASE DTPA'!A:CN,5,0)</f>
        <v>46041</v>
      </c>
      <c r="F148" s="5" t="str">
        <f>VLOOKUP(A148,'[1]BASE DTPA'!A:CN,6,0)</f>
        <v>DP04-3202056-5-160 Prestar servicios profesionales con plena autonomía técnica y administrativa en el PNN Farallones de Cali, para desarrollar la implementación de acciones de educación ambiental y fortalecimiento de capacidades con actores estratégicos, promoviendo la participación comunitaria y la apropiación de los valores naturales y culturales del área protegida, con énfasis en los ecosistemas andinos y de páramo, en el marco de la conservación de la diversidad biológica de las Áreas</v>
      </c>
      <c r="G148" s="3" t="str">
        <f>VLOOKUP(A148,'[1]BASE DTPA'!A:CN,7,0)</f>
        <v>PROFESIONAL</v>
      </c>
      <c r="H148" s="3" t="str">
        <f>VLOOKUP(A148,'[1]BASE DTPA'!A:CN,8,0)</f>
        <v>2 CONTRATACIÓN DIRECTA</v>
      </c>
      <c r="I148" s="3" t="str">
        <f>VLOOKUP(A148,'[1]BASE DTPA'!A:CO,9,0)</f>
        <v>14 PRESTACIÓN DE SERVICIOS</v>
      </c>
      <c r="J148" s="6" t="str">
        <f>VLOOKUP(A148,'[1]BASE DTPA'!A:CP,10,0)</f>
        <v>N/A</v>
      </c>
      <c r="K148" s="6">
        <f>VLOOKUP(A148,'[1]BASE DTPA'!A:CQ,11,0)</f>
        <v>80111600</v>
      </c>
      <c r="L148" s="7">
        <f>VLOOKUP(A148,'[1]BASE DTPA'!A:CR,15,0)</f>
        <v>3783000</v>
      </c>
      <c r="M148" s="7">
        <f>VLOOKUP(A148,'[1]BASE DTPA'!A:CS,16,0)</f>
        <v>37830000</v>
      </c>
      <c r="N148" s="6" t="str">
        <f>VLOOKUP(A148,'[1]BASE DTPA'!A:CT,18,0)</f>
        <v>1 PERSONA NATURAL</v>
      </c>
      <c r="O148" s="6" t="str">
        <f>VLOOKUP(A148,'[1]BASE DTPA'!A:CU,19,0)</f>
        <v>3 CÉDULA DE CIUDADANÍA</v>
      </c>
      <c r="P148" s="7">
        <f>VLOOKUP(A148,'[1]BASE DTPA'!A:CV,20,0)</f>
        <v>1094953835</v>
      </c>
      <c r="Q148" s="7">
        <f>VLOOKUP(A148,'[1]BASE DTPA'!A:CW,22,0)</f>
        <v>0</v>
      </c>
      <c r="R148" s="6" t="str">
        <f>VLOOKUP(A148,'[1]BASE DTPA'!A:CX,38,0)</f>
        <v>PNN FARALLONES DE CALI</v>
      </c>
      <c r="S148" s="6">
        <f>VLOOKUP(A148,'[1]BASE DTPA'!A:CY,43,0)</f>
        <v>300</v>
      </c>
      <c r="T148" s="8">
        <f>VLOOKUP(A148,'[1]BASE DTPA'!A:CZ,53,0)</f>
        <v>46041</v>
      </c>
      <c r="U148" s="9">
        <f>VLOOKUP(A148,'[1]BASE DTPA'!A:DA,54,0)</f>
        <v>46344</v>
      </c>
      <c r="V148" s="10">
        <f>VLOOKUP(A148,'[1]BASE DTPA'!A:DB,79,0)</f>
        <v>0</v>
      </c>
      <c r="W148" s="6" t="str">
        <f>VLOOKUP(A148,'[1]BASE DTPA'!A:DC,68,0)</f>
        <v>VIGENTE</v>
      </c>
      <c r="X148" s="23" t="str">
        <f>VLOOKUP(A148,'[1]BASE DTPA'!A:DD,70,0)</f>
        <v xml:space="preserve">https://community.secop.gov.co/Public/Tendering/ContractDetailView/Index?UniqueIdentifier=CO1.PCCNTR.8967223 </v>
      </c>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2"/>
      <c r="CA148" s="12"/>
      <c r="CB148" s="12"/>
      <c r="CC148" s="12"/>
      <c r="CD148" s="12"/>
      <c r="CE148" s="12"/>
      <c r="CF148" s="12"/>
      <c r="CG148" s="12"/>
      <c r="CH148" s="12"/>
      <c r="CI148" s="12"/>
      <c r="CJ148" s="12"/>
      <c r="CK148" s="12"/>
      <c r="CL148" s="12"/>
      <c r="CM148" s="12"/>
      <c r="CN148" s="12"/>
    </row>
    <row r="149" spans="1:92" ht="15.75" customHeight="1" x14ac:dyDescent="0.3">
      <c r="A149" s="13" t="s">
        <v>171</v>
      </c>
      <c r="B149" s="3" t="str">
        <f>VLOOKUP(A149,'[1]BASE DTPA'!A:CN,2,0)</f>
        <v>1 FONAM</v>
      </c>
      <c r="C149" s="3" t="str">
        <f>VLOOKUP(A149,'[1]BASE DTPA'!A:CN,3,0)</f>
        <v>CPS-DTPA-148-2026</v>
      </c>
      <c r="D149" s="3" t="str">
        <f>VLOOKUP(A149,'[1]BASE DTPA'!A:CN,4,0)</f>
        <v>LEONARDO BELALCAZAR SALCEDO</v>
      </c>
      <c r="E149" s="4">
        <f>VLOOKUP(A149,'[1]BASE DTPA'!A:CN,5,0)</f>
        <v>46041</v>
      </c>
      <c r="F149" s="5" t="str">
        <f>VLOOKUP(A149,'[1]BASE DTPA'!A:CN,6,0)</f>
        <v>DP04-3202008-9-019 DP04-3202008 Prestar servicios profesionales con plena autonomía técnica y administrativa en el PNN Farallones de Cali, para brindar acompañamiento en la implementación de los instrumentos de planeación, a través de la ejecución de acciones de monitoreo, investigación, estudios ecológicos y seguimiento a la fauna silvestre, con énfasis en los ecosistemas andinos y de páramo, en el marco de la conservación de la diversidad biológica de las Áreas Protegidas del SINAP Nacional.</v>
      </c>
      <c r="G149" s="3" t="str">
        <f>VLOOKUP(A149,'[1]BASE DTPA'!A:CN,7,0)</f>
        <v>PROFESIONAL</v>
      </c>
      <c r="H149" s="3" t="str">
        <f>VLOOKUP(A149,'[1]BASE DTPA'!A:CN,8,0)</f>
        <v>2 CONTRATACIÓN DIRECTA</v>
      </c>
      <c r="I149" s="3" t="str">
        <f>VLOOKUP(A149,'[1]BASE DTPA'!A:CO,9,0)</f>
        <v>14 PRESTACIÓN DE SERVICIOS</v>
      </c>
      <c r="J149" s="6" t="str">
        <f>VLOOKUP(A149,'[1]BASE DTPA'!A:CP,10,0)</f>
        <v>N/A</v>
      </c>
      <c r="K149" s="6">
        <f>VLOOKUP(A149,'[1]BASE DTPA'!A:CQ,11,0)</f>
        <v>80111600</v>
      </c>
      <c r="L149" s="7">
        <f>VLOOKUP(A149,'[1]BASE DTPA'!A:CR,15,0)</f>
        <v>4327000</v>
      </c>
      <c r="M149" s="7">
        <f>VLOOKUP(A149,'[1]BASE DTPA'!A:CS,16,0)</f>
        <v>34471767</v>
      </c>
      <c r="N149" s="6" t="str">
        <f>VLOOKUP(A149,'[1]BASE DTPA'!A:CT,18,0)</f>
        <v>1 PERSONA NATURAL</v>
      </c>
      <c r="O149" s="6" t="str">
        <f>VLOOKUP(A149,'[1]BASE DTPA'!A:CU,19,0)</f>
        <v>3 CÉDULA DE CIUDADANÍA</v>
      </c>
      <c r="P149" s="7">
        <f>VLOOKUP(A149,'[1]BASE DTPA'!A:CV,20,0)</f>
        <v>1107527970</v>
      </c>
      <c r="Q149" s="7">
        <f>VLOOKUP(A149,'[1]BASE DTPA'!A:CW,22,0)</f>
        <v>0</v>
      </c>
      <c r="R149" s="6" t="str">
        <f>VLOOKUP(A149,'[1]BASE DTPA'!A:CX,38,0)</f>
        <v>PNN FARALLONES DE CALI</v>
      </c>
      <c r="S149" s="6">
        <f>VLOOKUP(A149,'[1]BASE DTPA'!A:CY,43,0)</f>
        <v>239</v>
      </c>
      <c r="T149" s="8">
        <f>VLOOKUP(A149,'[1]BASE DTPA'!A:CZ,53,0)</f>
        <v>46041</v>
      </c>
      <c r="U149" s="9">
        <f>VLOOKUP(A149,'[1]BASE DTPA'!A:DA,54,0)</f>
        <v>46282</v>
      </c>
      <c r="V149" s="10">
        <f>VLOOKUP(A149,'[1]BASE DTPA'!A:DB,79,0)</f>
        <v>0</v>
      </c>
      <c r="W149" s="6" t="str">
        <f>VLOOKUP(A149,'[1]BASE DTPA'!A:DC,68,0)</f>
        <v>VIGENTE</v>
      </c>
      <c r="X149" s="23" t="str">
        <f>VLOOKUP(A149,'[1]BASE DTPA'!A:DD,70,0)</f>
        <v xml:space="preserve">https://community.secop.gov.co/Public/Tendering/ContractDetailView/Index?UniqueIdentifier=CO1.PCCNTR.8967945 </v>
      </c>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c r="CA149" s="12"/>
      <c r="CB149" s="12"/>
      <c r="CC149" s="12"/>
      <c r="CD149" s="12"/>
      <c r="CE149" s="12"/>
      <c r="CF149" s="12"/>
      <c r="CG149" s="12"/>
      <c r="CH149" s="12"/>
      <c r="CI149" s="12"/>
      <c r="CJ149" s="12"/>
      <c r="CK149" s="12"/>
      <c r="CL149" s="12"/>
      <c r="CM149" s="12"/>
      <c r="CN149" s="12"/>
    </row>
    <row r="150" spans="1:92" ht="15.75" customHeight="1" x14ac:dyDescent="0.3">
      <c r="A150" s="13" t="s">
        <v>172</v>
      </c>
      <c r="B150" s="3" t="str">
        <f>VLOOKUP(A150,'[1]BASE DTPA'!A:CN,2,0)</f>
        <v>1 FONAM</v>
      </c>
      <c r="C150" s="3" t="str">
        <f>VLOOKUP(A150,'[1]BASE DTPA'!A:CN,3,0)</f>
        <v>CPS-DTPA-149-2026</v>
      </c>
      <c r="D150" s="3" t="str">
        <f>VLOOKUP(A150,'[1]BASE DTPA'!A:CN,4,0)</f>
        <v>JOHN SEBASTIAN OVALLE TALAGA</v>
      </c>
      <c r="E150" s="4">
        <f>VLOOKUP(A150,'[1]BASE DTPA'!A:CN,5,0)</f>
        <v>46041</v>
      </c>
      <c r="F150" s="5" t="str">
        <f>VLOOKUP(A150,'[1]BASE DTPA'!A:CN,6,0)</f>
        <v>DP04-3202008-9-021DP04-3202008-9-022 Prestar servicios profesionales con plena autonomía técnica y administrativa en el PNN Farallones de Cali, para brindar acompañamiento en la implementación de los instrumentos de planeación, a través de la ejecución de acciones de monitoreo, investigación, estudios ecológicos y seguimiento a la fauna silvestre, con énfasis en los ecosistemas andinos y de páramo, en el marco de la conservación de la diversidad biológica de las Áreas</v>
      </c>
      <c r="G150" s="3" t="str">
        <f>VLOOKUP(A150,'[1]BASE DTPA'!A:CN,7,0)</f>
        <v>PROFESIONAL</v>
      </c>
      <c r="H150" s="3" t="str">
        <f>VLOOKUP(A150,'[1]BASE DTPA'!A:CN,8,0)</f>
        <v>2 CONTRATACIÓN DIRECTA</v>
      </c>
      <c r="I150" s="3" t="str">
        <f>VLOOKUP(A150,'[1]BASE DTPA'!A:CO,9,0)</f>
        <v>14 PRESTACIÓN DE SERVICIOS</v>
      </c>
      <c r="J150" s="6" t="str">
        <f>VLOOKUP(A150,'[1]BASE DTPA'!A:CP,10,0)</f>
        <v>N/A</v>
      </c>
      <c r="K150" s="6">
        <f>VLOOKUP(A150,'[1]BASE DTPA'!A:CQ,11,0)</f>
        <v>80111600</v>
      </c>
      <c r="L150" s="7">
        <f>VLOOKUP(A150,'[1]BASE DTPA'!A:CR,15,0)</f>
        <v>4327000</v>
      </c>
      <c r="M150" s="7">
        <f>VLOOKUP(A150,'[1]BASE DTPA'!A:CS,16,0)</f>
        <v>43125767</v>
      </c>
      <c r="N150" s="6" t="str">
        <f>VLOOKUP(A150,'[1]BASE DTPA'!A:CT,18,0)</f>
        <v>1 PERSONA NATURAL</v>
      </c>
      <c r="O150" s="6" t="str">
        <f>VLOOKUP(A150,'[1]BASE DTPA'!A:CU,19,0)</f>
        <v>3 CÉDULA DE CIUDADANÍA</v>
      </c>
      <c r="P150" s="7">
        <f>VLOOKUP(A150,'[1]BASE DTPA'!A:CV,20,0)</f>
        <v>1144184881</v>
      </c>
      <c r="Q150" s="7">
        <f>VLOOKUP(A150,'[1]BASE DTPA'!A:CW,22,0)</f>
        <v>0</v>
      </c>
      <c r="R150" s="6" t="str">
        <f>VLOOKUP(A150,'[1]BASE DTPA'!A:CX,38,0)</f>
        <v>PNN FARALLONES DE CALI</v>
      </c>
      <c r="S150" s="6">
        <f>VLOOKUP(A150,'[1]BASE DTPA'!A:CY,43,0)</f>
        <v>299</v>
      </c>
      <c r="T150" s="8">
        <f>VLOOKUP(A150,'[1]BASE DTPA'!A:CZ,53,0)</f>
        <v>46041</v>
      </c>
      <c r="U150" s="9">
        <f>VLOOKUP(A150,'[1]BASE DTPA'!A:DA,54,0)</f>
        <v>46343</v>
      </c>
      <c r="V150" s="10">
        <f>VLOOKUP(A150,'[1]BASE DTPA'!A:DB,79,0)</f>
        <v>0</v>
      </c>
      <c r="W150" s="6" t="str">
        <f>VLOOKUP(A150,'[1]BASE DTPA'!A:DC,68,0)</f>
        <v>VIGENTE</v>
      </c>
      <c r="X150" s="23" t="str">
        <f>VLOOKUP(A150,'[1]BASE DTPA'!A:DD,70,0)</f>
        <v xml:space="preserve">https://community.secop.gov.co/Public/Tendering/ContractDetailView/Index?UniqueIdentifier=CO1.PCCNTR.8968404 </v>
      </c>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c r="CA150" s="12"/>
      <c r="CB150" s="12"/>
      <c r="CC150" s="12"/>
      <c r="CD150" s="12"/>
      <c r="CE150" s="12"/>
      <c r="CF150" s="12"/>
      <c r="CG150" s="12"/>
      <c r="CH150" s="12"/>
      <c r="CI150" s="12"/>
      <c r="CJ150" s="12"/>
      <c r="CK150" s="12"/>
      <c r="CL150" s="12"/>
      <c r="CM150" s="12"/>
      <c r="CN150" s="12"/>
    </row>
    <row r="151" spans="1:92" ht="15.75" customHeight="1" x14ac:dyDescent="0.3">
      <c r="A151" s="13" t="s">
        <v>173</v>
      </c>
      <c r="B151" s="3" t="str">
        <f>VLOOKUP(A151,'[1]BASE DTPA'!A:CN,2,0)</f>
        <v>1 FONAM</v>
      </c>
      <c r="C151" s="3" t="str">
        <f>VLOOKUP(A151,'[1]BASE DTPA'!A:CN,3,0)</f>
        <v>CPS-DTPA-150-2026</v>
      </c>
      <c r="D151" s="3" t="str">
        <f>VLOOKUP(A151,'[1]BASE DTPA'!A:CN,4,0)</f>
        <v>MARIA CAMILA FREYRE GUASPUD</v>
      </c>
      <c r="E151" s="4">
        <f>VLOOKUP(A151,'[1]BASE DTPA'!A:CN,5,0)</f>
        <v>46041</v>
      </c>
      <c r="F151" s="5" t="str">
        <f>VLOOKUP(A151,'[1]BASE DTPA'!A:CN,6,0)</f>
        <v>DP04-3202008-9-025P restar servicios profesionales con plena autonomía técnica y administrativa en el PNN Farallones de Cali, para brindar acompañamiento a la implementación de los instrumentos de planeación, a través de la ejecución de acciones de monitoreo e investigación ecológica orientadas al seguimiento de especies de flora y fauna de interés para la conservación, con énfasis en los ecosistemas andinos y de páramo, en el marco de la conservación de la diversidad biológica de las Áreas Protegidas.</v>
      </c>
      <c r="G151" s="3" t="str">
        <f>VLOOKUP(A151,'[1]BASE DTPA'!A:CN,7,0)</f>
        <v>PROFESIONAL</v>
      </c>
      <c r="H151" s="3" t="str">
        <f>VLOOKUP(A151,'[1]BASE DTPA'!A:CN,8,0)</f>
        <v>2 CONTRATACIÓN DIRECTA</v>
      </c>
      <c r="I151" s="3" t="str">
        <f>VLOOKUP(A151,'[1]BASE DTPA'!A:CO,9,0)</f>
        <v>14 PRESTACIÓN DE SERVICIOS</v>
      </c>
      <c r="J151" s="6" t="str">
        <f>VLOOKUP(A151,'[1]BASE DTPA'!A:CP,10,0)</f>
        <v>N/A</v>
      </c>
      <c r="K151" s="6">
        <f>VLOOKUP(A151,'[1]BASE DTPA'!A:CQ,11,0)</f>
        <v>80111600</v>
      </c>
      <c r="L151" s="7">
        <f>VLOOKUP(A151,'[1]BASE DTPA'!A:CR,15,0)</f>
        <v>3783000</v>
      </c>
      <c r="M151" s="7">
        <f>VLOOKUP(A151,'[1]BASE DTPA'!A:CS,16,0)</f>
        <v>30137900</v>
      </c>
      <c r="N151" s="6" t="str">
        <f>VLOOKUP(A151,'[1]BASE DTPA'!A:CT,18,0)</f>
        <v>1 PERSONA NATURAL</v>
      </c>
      <c r="O151" s="6" t="str">
        <f>VLOOKUP(A151,'[1]BASE DTPA'!A:CU,19,0)</f>
        <v>3 CÉDULA DE CIUDADANÍA</v>
      </c>
      <c r="P151" s="7">
        <f>VLOOKUP(A151,'[1]BASE DTPA'!A:CV,20,0)</f>
        <v>1005895897</v>
      </c>
      <c r="Q151" s="7">
        <f>VLOOKUP(A151,'[1]BASE DTPA'!A:CW,22,0)</f>
        <v>0</v>
      </c>
      <c r="R151" s="6" t="str">
        <f>VLOOKUP(A151,'[1]BASE DTPA'!A:CX,38,0)</f>
        <v>PNN FARALLONES DE CALI</v>
      </c>
      <c r="S151" s="6">
        <f>VLOOKUP(A151,'[1]BASE DTPA'!A:CY,43,0)</f>
        <v>239</v>
      </c>
      <c r="T151" s="8">
        <f>VLOOKUP(A151,'[1]BASE DTPA'!A:CZ,53,0)</f>
        <v>46041</v>
      </c>
      <c r="U151" s="9">
        <f>VLOOKUP(A151,'[1]BASE DTPA'!A:DA,54,0)</f>
        <v>46282</v>
      </c>
      <c r="V151" s="10">
        <f>VLOOKUP(A151,'[1]BASE DTPA'!A:DB,79,0)</f>
        <v>0</v>
      </c>
      <c r="W151" s="6" t="str">
        <f>VLOOKUP(A151,'[1]BASE DTPA'!A:DC,68,0)</f>
        <v>VIGENTE</v>
      </c>
      <c r="X151" s="23" t="str">
        <f>VLOOKUP(A151,'[1]BASE DTPA'!A:DD,70,0)</f>
        <v xml:space="preserve">https://community.secop.gov.co/Public/Tendering/ContractDetailView/Index?UniqueIdentifier=CO1.PCCNTR.8971428 </v>
      </c>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2"/>
      <c r="CA151" s="12"/>
      <c r="CB151" s="12"/>
      <c r="CC151" s="12"/>
      <c r="CD151" s="12"/>
      <c r="CE151" s="12"/>
      <c r="CF151" s="12"/>
      <c r="CG151" s="12"/>
      <c r="CH151" s="12"/>
      <c r="CI151" s="12"/>
      <c r="CJ151" s="12"/>
      <c r="CK151" s="12"/>
      <c r="CL151" s="12"/>
      <c r="CM151" s="12"/>
      <c r="CN151" s="12"/>
    </row>
    <row r="152" spans="1:92" ht="15.75" customHeight="1" x14ac:dyDescent="0.3">
      <c r="A152" s="13" t="s">
        <v>174</v>
      </c>
      <c r="B152" s="3" t="str">
        <f>VLOOKUP(A152,'[1]BASE DTPA'!A:CN,2,0)</f>
        <v>1 FONAM</v>
      </c>
      <c r="C152" s="3" t="str">
        <f>VLOOKUP(A152,'[1]BASE DTPA'!A:CN,3,0)</f>
        <v>CPS-DTPA-151-2026</v>
      </c>
      <c r="D152" s="3" t="str">
        <f>VLOOKUP(A152,'[1]BASE DTPA'!A:CN,4,0)</f>
        <v>LUISA FERNANDA GARZÓN VANEGAS</v>
      </c>
      <c r="E152" s="4">
        <f>VLOOKUP(A152,'[1]BASE DTPA'!A:CN,5,0)</f>
        <v>46041</v>
      </c>
      <c r="F152" s="5" t="str">
        <f>VLOOKUP(A152,'[1]BASE DTPA'!A:CN,6,0)</f>
        <v>DP04-3202032-1-037 DP04-3202032-1-038 Prestar servicios profesionales con plena autonomía técnica y administrativa en el PNN Farallones de Cali, para implementar acciones de prevención, vigilancia y control, así como la ejecución de acciones encaminadas al fortalecimiento de los procesos técnicos y administrativos del área protegida, con énfasis en los ecosistemas andinos y de páramo, en el marco de la conservación de la diversidad biológica de las Áreas Protegidas del SINAP Nacional.</v>
      </c>
      <c r="G152" s="3" t="str">
        <f>VLOOKUP(A152,'[1]BASE DTPA'!A:CN,7,0)</f>
        <v>PROFESIONAL</v>
      </c>
      <c r="H152" s="3" t="str">
        <f>VLOOKUP(A152,'[1]BASE DTPA'!A:CN,8,0)</f>
        <v>2 CONTRATACIÓN DIRECTA</v>
      </c>
      <c r="I152" s="3" t="str">
        <f>VLOOKUP(A152,'[1]BASE DTPA'!A:CO,9,0)</f>
        <v>14 PRESTACIÓN DE SERVICIOS</v>
      </c>
      <c r="J152" s="6" t="str">
        <f>VLOOKUP(A152,'[1]BASE DTPA'!A:CP,10,0)</f>
        <v>N/A</v>
      </c>
      <c r="K152" s="6">
        <f>VLOOKUP(A152,'[1]BASE DTPA'!A:CQ,11,0)</f>
        <v>80111600</v>
      </c>
      <c r="L152" s="7">
        <f>VLOOKUP(A152,'[1]BASE DTPA'!A:CR,15,0)</f>
        <v>4760000</v>
      </c>
      <c r="M152" s="7">
        <f>VLOOKUP(A152,'[1]BASE DTPA'!A:CS,16,0)</f>
        <v>52201333</v>
      </c>
      <c r="N152" s="6" t="str">
        <f>VLOOKUP(A152,'[1]BASE DTPA'!A:CT,18,0)</f>
        <v>1 PERSONA NATURAL</v>
      </c>
      <c r="O152" s="6" t="str">
        <f>VLOOKUP(A152,'[1]BASE DTPA'!A:CU,19,0)</f>
        <v>3 CÉDULA DE CIUDADANÍA</v>
      </c>
      <c r="P152" s="7">
        <f>VLOOKUP(A152,'[1]BASE DTPA'!A:CV,20,0)</f>
        <v>1118559079</v>
      </c>
      <c r="Q152" s="7">
        <f>VLOOKUP(A152,'[1]BASE DTPA'!A:CW,22,0)</f>
        <v>0</v>
      </c>
      <c r="R152" s="6" t="str">
        <f>VLOOKUP(A152,'[1]BASE DTPA'!A:CX,38,0)</f>
        <v>PNN FARALLONES DE CALI</v>
      </c>
      <c r="S152" s="6">
        <f>VLOOKUP(A152,'[1]BASE DTPA'!A:CY,43,0)</f>
        <v>329</v>
      </c>
      <c r="T152" s="8">
        <f>VLOOKUP(A152,'[1]BASE DTPA'!A:CZ,53,0)</f>
        <v>46041</v>
      </c>
      <c r="U152" s="9">
        <f>VLOOKUP(A152,'[1]BASE DTPA'!A:DA,54,0)</f>
        <v>46373</v>
      </c>
      <c r="V152" s="10">
        <f>VLOOKUP(A152,'[1]BASE DTPA'!A:DB,79,0)</f>
        <v>0</v>
      </c>
      <c r="W152" s="6" t="str">
        <f>VLOOKUP(A152,'[1]BASE DTPA'!A:DC,68,0)</f>
        <v>VIGENTE</v>
      </c>
      <c r="X152" s="23" t="str">
        <f>VLOOKUP(A152,'[1]BASE DTPA'!A:DD,70,0)</f>
        <v xml:space="preserve">https://community.secop.gov.co/Public/Tendering/ContractDetailView/Index?UniqueIdentifier=CO1.PCCNTR.8971923 </v>
      </c>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2"/>
      <c r="CA152" s="12"/>
      <c r="CB152" s="12"/>
      <c r="CC152" s="12"/>
      <c r="CD152" s="12"/>
      <c r="CE152" s="12"/>
      <c r="CF152" s="12"/>
      <c r="CG152" s="12"/>
      <c r="CH152" s="12"/>
      <c r="CI152" s="12"/>
      <c r="CJ152" s="12"/>
      <c r="CK152" s="12"/>
      <c r="CL152" s="12"/>
      <c r="CM152" s="12"/>
      <c r="CN152" s="12"/>
    </row>
    <row r="153" spans="1:92" ht="15.75" customHeight="1" x14ac:dyDescent="0.3">
      <c r="A153" s="13" t="s">
        <v>175</v>
      </c>
      <c r="B153" s="3" t="str">
        <f>VLOOKUP(A153,'[1]BASE DTPA'!A:CN,2,0)</f>
        <v>1 FONAM</v>
      </c>
      <c r="C153" s="3" t="str">
        <f>VLOOKUP(A153,'[1]BASE DTPA'!A:CN,3,0)</f>
        <v>CPS-DTPA-152-2026</v>
      </c>
      <c r="D153" s="3" t="str">
        <f>VLOOKUP(A153,'[1]BASE DTPA'!A:CN,4,0)</f>
        <v>JOSEP EMERSON LEMOS TORRES</v>
      </c>
      <c r="E153" s="4">
        <f>VLOOKUP(A153,'[1]BASE DTPA'!A:CN,5,0)</f>
        <v>46041</v>
      </c>
      <c r="F153" s="5" t="str">
        <f>VLOOKUP(A153,'[1]BASE DTPA'!A:CN,6,0)</f>
        <v>DP04-3202032-1-045; DP04-3202032-1-046 Prestar servicios profesionales con plena autonomia tecnica y administrativa en el PNN Farallones de Cali, para la ejecución y seguimiento de acciones de tipo tecnico y operativo orientadas al fortalecimiento de la gestion ambiental y al cumplimiento de las estrategias del area protegida, con enfasis en los ecosistemas andinos y de paramo, en el marco de la conservacion de la diversidad biologica de las areas Protegidas del SINAP Nacional ambiental y</v>
      </c>
      <c r="G153" s="3" t="str">
        <f>VLOOKUP(A153,'[1]BASE DTPA'!A:CN,7,0)</f>
        <v>PROFESIONAL</v>
      </c>
      <c r="H153" s="3" t="str">
        <f>VLOOKUP(A153,'[1]BASE DTPA'!A:CN,8,0)</f>
        <v>2 CONTRATACIÓN DIRECTA</v>
      </c>
      <c r="I153" s="3" t="str">
        <f>VLOOKUP(A153,'[1]BASE DTPA'!A:CO,9,0)</f>
        <v>14 PRESTACIÓN DE SERVICIOS</v>
      </c>
      <c r="J153" s="6" t="str">
        <f>VLOOKUP(A153,'[1]BASE DTPA'!A:CP,10,0)</f>
        <v>N/A</v>
      </c>
      <c r="K153" s="6">
        <f>VLOOKUP(A153,'[1]BASE DTPA'!A:CQ,11,0)</f>
        <v>80111600</v>
      </c>
      <c r="L153" s="7">
        <f>VLOOKUP(A153,'[1]BASE DTPA'!A:CR,15,0)</f>
        <v>3934000</v>
      </c>
      <c r="M153" s="7">
        <f>VLOOKUP(A153,'[1]BASE DTPA'!A:CS,16,0)</f>
        <v>43142867</v>
      </c>
      <c r="N153" s="6" t="str">
        <f>VLOOKUP(A153,'[1]BASE DTPA'!A:CT,18,0)</f>
        <v>1 PERSONA NATURAL</v>
      </c>
      <c r="O153" s="6" t="str">
        <f>VLOOKUP(A153,'[1]BASE DTPA'!A:CU,19,0)</f>
        <v>3 CÉDULA DE CIUDADANÍA</v>
      </c>
      <c r="P153" s="7">
        <f>VLOOKUP(A153,'[1]BASE DTPA'!A:CV,20,0)</f>
        <v>1144149742</v>
      </c>
      <c r="Q153" s="7">
        <f>VLOOKUP(A153,'[1]BASE DTPA'!A:CW,22,0)</f>
        <v>0</v>
      </c>
      <c r="R153" s="6" t="str">
        <f>VLOOKUP(A153,'[1]BASE DTPA'!A:CX,38,0)</f>
        <v>PNN FARALLONES DE CALI</v>
      </c>
      <c r="S153" s="6">
        <f>VLOOKUP(A153,'[1]BASE DTPA'!A:CY,43,0)</f>
        <v>332</v>
      </c>
      <c r="T153" s="8">
        <f>VLOOKUP(A153,'[1]BASE DTPA'!A:CZ,53,0)</f>
        <v>46041</v>
      </c>
      <c r="U153" s="9">
        <f>VLOOKUP(A153,'[1]BASE DTPA'!A:DA,54,0)</f>
        <v>46373</v>
      </c>
      <c r="V153" s="10">
        <f>VLOOKUP(A153,'[1]BASE DTPA'!A:DB,79,0)</f>
        <v>0</v>
      </c>
      <c r="W153" s="6" t="str">
        <f>VLOOKUP(A153,'[1]BASE DTPA'!A:DC,68,0)</f>
        <v>VIGENTE</v>
      </c>
      <c r="X153" s="23" t="str">
        <f>VLOOKUP(A153,'[1]BASE DTPA'!A:DD,70,0)</f>
        <v xml:space="preserve">https://community.secop.gov.co/Public/Tendering/ContractDetailView/Index?UniqueIdentifier=CO1.PCCNTR.8975929 </v>
      </c>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c r="CA153" s="12"/>
      <c r="CB153" s="12"/>
      <c r="CC153" s="12"/>
      <c r="CD153" s="12"/>
      <c r="CE153" s="12"/>
      <c r="CF153" s="12"/>
      <c r="CG153" s="12"/>
      <c r="CH153" s="12"/>
      <c r="CI153" s="12"/>
      <c r="CJ153" s="12"/>
      <c r="CK153" s="12"/>
      <c r="CL153" s="12"/>
      <c r="CM153" s="12"/>
      <c r="CN153" s="12"/>
    </row>
    <row r="154" spans="1:92" ht="15.75" customHeight="1" x14ac:dyDescent="0.3">
      <c r="A154" s="13" t="s">
        <v>176</v>
      </c>
      <c r="B154" s="3" t="str">
        <f>VLOOKUP(A154,'[1]BASE DTPA'!A:CN,2,0)</f>
        <v>1 FONAM</v>
      </c>
      <c r="C154" s="3" t="str">
        <f>VLOOKUP(A154,'[1]BASE DTPA'!A:CN,3,0)</f>
        <v>CPS-DTPA-153-2026</v>
      </c>
      <c r="D154" s="3" t="str">
        <f>VLOOKUP(A154,'[1]BASE DTPA'!A:CN,4,0)</f>
        <v xml:space="preserve">EIDER DAVID MONTAÑO SANCHEZ </v>
      </c>
      <c r="E154" s="4">
        <f>VLOOKUP(A154,'[1]BASE DTPA'!A:CN,5,0)</f>
        <v>46041</v>
      </c>
      <c r="F154" s="5" t="str">
        <f>VLOOKUP(A154,'[1]BASE DTPA'!A:CN,6,0)</f>
        <v>DP04-3202032-1-073; DP04-3202032-1-074 Prestar servicios de apoyo a la gestion con autonomia tecnica y administrativa en el PNN Farallones de Cali, para contribuir a la implementacion de acciones de prevencion, vigilancia y control orientadas a la reduccion de presiones antropicas, especialmente las asociadas a la minería, con enfasis en los ecosistemas andinos y de páramo, en el marco de la conservacion de la diversidad biologica de las Áreas Protegidas del SINAP Nacional</v>
      </c>
      <c r="G154" s="3" t="str">
        <f>VLOOKUP(A154,'[1]BASE DTPA'!A:CN,7,0)</f>
        <v>APOYO A LA GESTIÓN</v>
      </c>
      <c r="H154" s="3" t="str">
        <f>VLOOKUP(A154,'[1]BASE DTPA'!A:CN,8,0)</f>
        <v>2 CONTRATACIÓN DIRECTA</v>
      </c>
      <c r="I154" s="3" t="str">
        <f>VLOOKUP(A154,'[1]BASE DTPA'!A:CO,9,0)</f>
        <v>14 PRESTACIÓN DE SERVICIOS</v>
      </c>
      <c r="J154" s="6" t="str">
        <f>VLOOKUP(A154,'[1]BASE DTPA'!A:CP,10,0)</f>
        <v>N/A</v>
      </c>
      <c r="K154" s="6">
        <f>VLOOKUP(A154,'[1]BASE DTPA'!A:CQ,11,0)</f>
        <v>80111600</v>
      </c>
      <c r="L154" s="7">
        <f>VLOOKUP(A154,'[1]BASE DTPA'!A:CR,15,0)</f>
        <v>3037000</v>
      </c>
      <c r="M154" s="7">
        <f>VLOOKUP(A154,'[1]BASE DTPA'!A:CS,16,0)</f>
        <v>30268767</v>
      </c>
      <c r="N154" s="6" t="str">
        <f>VLOOKUP(A154,'[1]BASE DTPA'!A:CT,18,0)</f>
        <v>1 PERSONA NATURAL</v>
      </c>
      <c r="O154" s="6" t="str">
        <f>VLOOKUP(A154,'[1]BASE DTPA'!A:CU,19,0)</f>
        <v>3 CÉDULA DE CIUDADANÍA</v>
      </c>
      <c r="P154" s="7">
        <f>VLOOKUP(A154,'[1]BASE DTPA'!A:CV,20,0)</f>
        <v>1088311705</v>
      </c>
      <c r="Q154" s="7">
        <f>VLOOKUP(A154,'[1]BASE DTPA'!A:CW,22,0)</f>
        <v>0</v>
      </c>
      <c r="R154" s="6" t="str">
        <f>VLOOKUP(A154,'[1]BASE DTPA'!A:CX,38,0)</f>
        <v>PNN FARALLONES DE CALI</v>
      </c>
      <c r="S154" s="6">
        <f>VLOOKUP(A154,'[1]BASE DTPA'!A:CY,43,0)</f>
        <v>302</v>
      </c>
      <c r="T154" s="8">
        <f>VLOOKUP(A154,'[1]BASE DTPA'!A:CZ,53,0)</f>
        <v>46041</v>
      </c>
      <c r="U154" s="9">
        <f>VLOOKUP(A154,'[1]BASE DTPA'!A:DA,54,0)</f>
        <v>46343</v>
      </c>
      <c r="V154" s="10">
        <f>VLOOKUP(A154,'[1]BASE DTPA'!A:DB,79,0)</f>
        <v>0</v>
      </c>
      <c r="W154" s="6" t="str">
        <f>VLOOKUP(A154,'[1]BASE DTPA'!A:DC,68,0)</f>
        <v>VIGENTE</v>
      </c>
      <c r="X154" s="23" t="str">
        <f>VLOOKUP(A154,'[1]BASE DTPA'!A:DD,70,0)</f>
        <v xml:space="preserve">https://community.secop.gov.co/Public/Tendering/ContractDetailView/Index?UniqueIdentifier=CO1.PCCNTR.8978708 </v>
      </c>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2"/>
      <c r="CA154" s="12"/>
      <c r="CB154" s="12"/>
      <c r="CC154" s="12"/>
      <c r="CD154" s="12"/>
      <c r="CE154" s="12"/>
      <c r="CF154" s="12"/>
      <c r="CG154" s="12"/>
      <c r="CH154" s="12"/>
      <c r="CI154" s="12"/>
      <c r="CJ154" s="12"/>
      <c r="CK154" s="12"/>
      <c r="CL154" s="12"/>
      <c r="CM154" s="12"/>
      <c r="CN154" s="12"/>
    </row>
    <row r="155" spans="1:92" ht="15.75" customHeight="1" x14ac:dyDescent="0.3">
      <c r="A155" s="2" t="s">
        <v>177</v>
      </c>
      <c r="B155" s="3" t="str">
        <f>VLOOKUP(A155,'[1]BASE DTPA'!A:CN,2,0)</f>
        <v>2 NACION</v>
      </c>
      <c r="C155" s="3" t="str">
        <f>VLOOKUP(A155,'[1]BASE DTPA'!A:CN,3,0)</f>
        <v>CPS-DTPA-154-2026</v>
      </c>
      <c r="D155" s="3" t="str">
        <f>VLOOKUP(A155,'[1]BASE DTPA'!A:CN,4,0)</f>
        <v>LIBY MAHOMI MICOLTA QUIÑONEZ</v>
      </c>
      <c r="E155" s="4">
        <f>VLOOKUP(A155,'[1]BASE DTPA'!A:CN,5,0)</f>
        <v>46041</v>
      </c>
      <c r="F155" s="5" t="str">
        <f>VLOOKUP(A155,'[1]BASE DTPA'!A:CN,6,0)</f>
        <v xml:space="preserve">DP05-3202008-10-011Prestar servicios profesionales con plena autonomía técnica y administrativa en el Parque Nacional Natural Gorgona para el desarrollo de las acciones definidas en las estrategias especiales de manejo, en el marco del proyecto de la conservación de la diversidad biológica de las áreas protegidas del SINAP nacional. </v>
      </c>
      <c r="G155" s="3" t="str">
        <f>VLOOKUP(A155,'[1]BASE DTPA'!A:CN,7,0)</f>
        <v>PROFESIONAL</v>
      </c>
      <c r="H155" s="3" t="str">
        <f>VLOOKUP(A155,'[1]BASE DTPA'!A:CN,8,0)</f>
        <v>2 CONTRATACIÓN DIRECTA</v>
      </c>
      <c r="I155" s="3" t="str">
        <f>VLOOKUP(A155,'[1]BASE DTPA'!A:CO,9,0)</f>
        <v>14 PRESTACIÓN DE SERVICIOS</v>
      </c>
      <c r="J155" s="6" t="str">
        <f>VLOOKUP(A155,'[1]BASE DTPA'!A:CP,10,0)</f>
        <v>N/A</v>
      </c>
      <c r="K155" s="6">
        <f>VLOOKUP(A155,'[1]BASE DTPA'!A:CQ,11,0)</f>
        <v>80111600</v>
      </c>
      <c r="L155" s="7">
        <f>VLOOKUP(A155,'[1]BASE DTPA'!A:CR,15,0)</f>
        <v>3783000</v>
      </c>
      <c r="M155" s="7">
        <f>VLOOKUP(A155,'[1]BASE DTPA'!A:CS,16,0)</f>
        <v>43126200</v>
      </c>
      <c r="N155" s="6" t="str">
        <f>VLOOKUP(A155,'[1]BASE DTPA'!A:CT,18,0)</f>
        <v>1 PERSONA NATURAL</v>
      </c>
      <c r="O155" s="6" t="str">
        <f>VLOOKUP(A155,'[1]BASE DTPA'!A:CU,19,0)</f>
        <v>3 CÉDULA DE CIUDADANÍA</v>
      </c>
      <c r="P155" s="7">
        <f>VLOOKUP(A155,'[1]BASE DTPA'!A:CV,20,0)</f>
        <v>1007572096</v>
      </c>
      <c r="Q155" s="7">
        <f>VLOOKUP(A155,'[1]BASE DTPA'!A:CW,22,0)</f>
        <v>0</v>
      </c>
      <c r="R155" s="6" t="str">
        <f>VLOOKUP(A155,'[1]BASE DTPA'!A:CX,38,0)</f>
        <v>PNN GORGONA</v>
      </c>
      <c r="S155" s="6">
        <f>VLOOKUP(A155,'[1]BASE DTPA'!A:CY,43,0)</f>
        <v>342</v>
      </c>
      <c r="T155" s="8">
        <f>VLOOKUP(A155,'[1]BASE DTPA'!A:CZ,53,0)</f>
        <v>46041</v>
      </c>
      <c r="U155" s="9">
        <f>VLOOKUP(A155,'[1]BASE DTPA'!A:DA,54,0)</f>
        <v>46386</v>
      </c>
      <c r="V155" s="10">
        <f>VLOOKUP(A155,'[1]BASE DTPA'!A:DB,79,0)</f>
        <v>0</v>
      </c>
      <c r="W155" s="6" t="str">
        <f>VLOOKUP(A155,'[1]BASE DTPA'!A:DC,68,0)</f>
        <v>VIGENTE</v>
      </c>
      <c r="X155" s="23" t="str">
        <f>VLOOKUP(A155,'[1]BASE DTPA'!A:DD,70,0)</f>
        <v xml:space="preserve">https://community.secop.gov.co/Public/Tendering/ContractDetailView/Index?UniqueIdentifier=CO1.PCCNTR.8974512 </v>
      </c>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c r="CA155" s="12"/>
      <c r="CB155" s="12"/>
      <c r="CC155" s="12"/>
      <c r="CD155" s="12"/>
      <c r="CE155" s="12"/>
      <c r="CF155" s="12"/>
      <c r="CG155" s="12"/>
      <c r="CH155" s="12"/>
      <c r="CI155" s="12"/>
      <c r="CJ155" s="12"/>
      <c r="CK155" s="12"/>
      <c r="CL155" s="12"/>
      <c r="CM155" s="12"/>
      <c r="CN155" s="12"/>
    </row>
    <row r="156" spans="1:92" ht="15.75" customHeight="1" x14ac:dyDescent="0.3">
      <c r="A156" s="2" t="s">
        <v>178</v>
      </c>
      <c r="B156" s="3" t="str">
        <f>VLOOKUP(A156,'[1]BASE DTPA'!A:CN,2,0)</f>
        <v>2 NACION</v>
      </c>
      <c r="C156" s="3" t="str">
        <f>VLOOKUP(A156,'[1]BASE DTPA'!A:CN,3,0)</f>
        <v>CPS-DTPA-155-2026</v>
      </c>
      <c r="D156" s="3" t="str">
        <f>VLOOKUP(A156,'[1]BASE DTPA'!A:CN,4,0)</f>
        <v>ALVARO JAVIER FIERRO PERDOMO</v>
      </c>
      <c r="E156" s="4">
        <f>VLOOKUP(A156,'[1]BASE DTPA'!A:CN,5,0)</f>
        <v>46041</v>
      </c>
      <c r="F156" s="5" t="str">
        <f>VLOOKUP(A156,'[1]BASE DTPA'!A:CN,6,0)</f>
        <v>DP05-3202056-5-004Prestar servicios de apoyo a la gestión con plena autonomía técnica y administrativa en el PNN Gorgona para el desarrollo de los procesos de comunicación y de educación ambiental con actores priorizados y vinculados a la gestión territorial, en el marco de la conservación de la diversidad biológica de las áreas protegidas del SINAP nacional</v>
      </c>
      <c r="G156" s="3" t="str">
        <f>VLOOKUP(A156,'[1]BASE DTPA'!A:CN,7,0)</f>
        <v>APOYO A LA GESTIÓN</v>
      </c>
      <c r="H156" s="3" t="str">
        <f>VLOOKUP(A156,'[1]BASE DTPA'!A:CN,8,0)</f>
        <v>2 CONTRATACIÓN DIRECTA</v>
      </c>
      <c r="I156" s="3" t="str">
        <f>VLOOKUP(A156,'[1]BASE DTPA'!A:CO,9,0)</f>
        <v>14 PRESTACIÓN DE SERVICIOS</v>
      </c>
      <c r="J156" s="6" t="str">
        <f>VLOOKUP(A156,'[1]BASE DTPA'!A:CP,10,0)</f>
        <v>N/A</v>
      </c>
      <c r="K156" s="6">
        <f>VLOOKUP(A156,'[1]BASE DTPA'!A:CQ,11,0)</f>
        <v>80111600</v>
      </c>
      <c r="L156" s="7">
        <f>VLOOKUP(A156,'[1]BASE DTPA'!A:CR,15,0)</f>
        <v>3782000</v>
      </c>
      <c r="M156" s="7">
        <f>VLOOKUP(A156,'[1]BASE DTPA'!A:CS,16,0)</f>
        <v>42358400</v>
      </c>
      <c r="N156" s="6" t="str">
        <f>VLOOKUP(A156,'[1]BASE DTPA'!A:CT,18,0)</f>
        <v>1 PERSONA NATURAL</v>
      </c>
      <c r="O156" s="6" t="str">
        <f>VLOOKUP(A156,'[1]BASE DTPA'!A:CU,19,0)</f>
        <v>3 CÉDULA DE CIUDADANÍA</v>
      </c>
      <c r="P156" s="7">
        <f>VLOOKUP(A156,'[1]BASE DTPA'!A:CV,20,0)</f>
        <v>1081159124</v>
      </c>
      <c r="Q156" s="7">
        <f>VLOOKUP(A156,'[1]BASE DTPA'!A:CW,22,0)</f>
        <v>0</v>
      </c>
      <c r="R156" s="6" t="str">
        <f>VLOOKUP(A156,'[1]BASE DTPA'!A:CX,38,0)</f>
        <v>PNN GORGONA</v>
      </c>
      <c r="S156" s="6">
        <f>VLOOKUP(A156,'[1]BASE DTPA'!A:CY,43,0)</f>
        <v>336</v>
      </c>
      <c r="T156" s="8">
        <f>VLOOKUP(A156,'[1]BASE DTPA'!A:CZ,53,0)</f>
        <v>46041</v>
      </c>
      <c r="U156" s="9">
        <f>VLOOKUP(A156,'[1]BASE DTPA'!A:DA,54,0)</f>
        <v>46380</v>
      </c>
      <c r="V156" s="10">
        <f>VLOOKUP(A156,'[1]BASE DTPA'!A:DB,79,0)</f>
        <v>0</v>
      </c>
      <c r="W156" s="6" t="str">
        <f>VLOOKUP(A156,'[1]BASE DTPA'!A:DC,68,0)</f>
        <v>VIGENTE</v>
      </c>
      <c r="X156" s="23" t="str">
        <f>VLOOKUP(A156,'[1]BASE DTPA'!A:DD,70,0)</f>
        <v xml:space="preserve">https://community.secop.gov.co/Public/Tendering/ContractDetailView/Index?UniqueIdentifier=CO1.PCCNTR.8974726 </v>
      </c>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c r="CA156" s="12"/>
      <c r="CB156" s="12"/>
      <c r="CC156" s="12"/>
      <c r="CD156" s="12"/>
      <c r="CE156" s="12"/>
      <c r="CF156" s="12"/>
      <c r="CG156" s="12"/>
      <c r="CH156" s="12"/>
      <c r="CI156" s="12"/>
      <c r="CJ156" s="12"/>
      <c r="CK156" s="12"/>
      <c r="CL156" s="12"/>
      <c r="CM156" s="12"/>
      <c r="CN156" s="12"/>
    </row>
    <row r="157" spans="1:92" ht="15.75" customHeight="1" x14ac:dyDescent="0.3">
      <c r="A157" s="2" t="s">
        <v>179</v>
      </c>
      <c r="B157" s="3" t="str">
        <f>VLOOKUP(A157,'[1]BASE DTPA'!A:CN,2,0)</f>
        <v>2 NACION</v>
      </c>
      <c r="C157" s="3" t="str">
        <f>VLOOKUP(A157,'[1]BASE DTPA'!A:CN,3,0)</f>
        <v>CPS-DTPA-156-2026</v>
      </c>
      <c r="D157" s="3" t="str">
        <f>VLOOKUP(A157,'[1]BASE DTPA'!A:CN,4,0)</f>
        <v>NELLY CAMPAZ CORTES</v>
      </c>
      <c r="E157" s="4">
        <f>VLOOKUP(A157,'[1]BASE DTPA'!A:CN,5,0)</f>
        <v>46041</v>
      </c>
      <c r="F157" s="5" t="str">
        <f>VLOOKUP(A157,'[1]BASE DTPA'!A:CN,6,0)</f>
        <v>DP05-3202008-9-007Prestar los servicios de apoyo a la gestión con plena autonomía técnica y administrativa en el PNN Gorgona para el desarrollo de las acciones operativas relacionadas con la implementación de la estrategia de investigación y monitoreo en el área protegida en el marco de la conservación de la diversidad biológica de las áreas protegidas del SINAP nacional</v>
      </c>
      <c r="G157" s="3" t="str">
        <f>VLOOKUP(A157,'[1]BASE DTPA'!A:CN,7,0)</f>
        <v>APOYO A LA GESTIÓN</v>
      </c>
      <c r="H157" s="3" t="str">
        <f>VLOOKUP(A157,'[1]BASE DTPA'!A:CN,8,0)</f>
        <v>2 CONTRATACIÓN DIRECTA</v>
      </c>
      <c r="I157" s="3" t="str">
        <f>VLOOKUP(A157,'[1]BASE DTPA'!A:CO,9,0)</f>
        <v>14 PRESTACIÓN DE SERVICIOS</v>
      </c>
      <c r="J157" s="6" t="str">
        <f>VLOOKUP(A157,'[1]BASE DTPA'!A:CP,10,0)</f>
        <v>N/A</v>
      </c>
      <c r="K157" s="6">
        <f>VLOOKUP(A157,'[1]BASE DTPA'!A:CQ,11,0)</f>
        <v>80111600</v>
      </c>
      <c r="L157" s="7">
        <f>VLOOKUP(A157,'[1]BASE DTPA'!A:CR,15,0)</f>
        <v>2293000</v>
      </c>
      <c r="M157" s="7">
        <f>VLOOKUP(A157,'[1]BASE DTPA'!A:CS,16,0)</f>
        <v>21172033</v>
      </c>
      <c r="N157" s="6" t="str">
        <f>VLOOKUP(A157,'[1]BASE DTPA'!A:CT,18,0)</f>
        <v>1 PERSONA NATURAL</v>
      </c>
      <c r="O157" s="6" t="str">
        <f>VLOOKUP(A157,'[1]BASE DTPA'!A:CU,19,0)</f>
        <v>3 CÉDULA DE CIUDADANÍA</v>
      </c>
      <c r="P157" s="7">
        <f>VLOOKUP(A157,'[1]BASE DTPA'!A:CV,20,0)</f>
        <v>34678345</v>
      </c>
      <c r="Q157" s="7">
        <f>VLOOKUP(A157,'[1]BASE DTPA'!A:CW,22,0)</f>
        <v>0</v>
      </c>
      <c r="R157" s="6" t="str">
        <f>VLOOKUP(A157,'[1]BASE DTPA'!A:CX,38,0)</f>
        <v>PNN GORGONA</v>
      </c>
      <c r="S157" s="6">
        <f>VLOOKUP(A157,'[1]BASE DTPA'!A:CY,43,0)</f>
        <v>277</v>
      </c>
      <c r="T157" s="8">
        <f>VLOOKUP(A157,'[1]BASE DTPA'!A:CZ,53,0)</f>
        <v>46041</v>
      </c>
      <c r="U157" s="9">
        <f>VLOOKUP(A157,'[1]BASE DTPA'!A:DA,54,0)</f>
        <v>46320</v>
      </c>
      <c r="V157" s="10">
        <f>VLOOKUP(A157,'[1]BASE DTPA'!A:DB,79,0)</f>
        <v>0</v>
      </c>
      <c r="W157" s="6" t="str">
        <f>VLOOKUP(A157,'[1]BASE DTPA'!A:DC,68,0)</f>
        <v>VIGENTE</v>
      </c>
      <c r="X157" s="23" t="str">
        <f>VLOOKUP(A157,'[1]BASE DTPA'!A:DD,70,0)</f>
        <v xml:space="preserve">https://community.secop.gov.co/Public/Tendering/ContractDetailView/Index?UniqueIdentifier=CO1.PCCNTR.8975121 </v>
      </c>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c r="CA157" s="12"/>
      <c r="CB157" s="12"/>
      <c r="CC157" s="12"/>
      <c r="CD157" s="12"/>
      <c r="CE157" s="12"/>
      <c r="CF157" s="12"/>
      <c r="CG157" s="12"/>
      <c r="CH157" s="12"/>
      <c r="CI157" s="12"/>
      <c r="CJ157" s="12"/>
      <c r="CK157" s="12"/>
      <c r="CL157" s="12"/>
      <c r="CM157" s="12"/>
      <c r="CN157" s="12"/>
    </row>
    <row r="158" spans="1:92" ht="15.75" customHeight="1" x14ac:dyDescent="0.3">
      <c r="A158" s="13" t="s">
        <v>180</v>
      </c>
      <c r="B158" s="3" t="str">
        <f>VLOOKUP(A158,'[1]BASE DTPA'!A:CN,2,0)</f>
        <v>1 FONAM</v>
      </c>
      <c r="C158" s="3" t="str">
        <f>VLOOKUP(A158,'[1]BASE DTPA'!A:CN,3,0)</f>
        <v>CPS-DTPA-157-2026</v>
      </c>
      <c r="D158" s="3" t="str">
        <f>VLOOKUP(A158,'[1]BASE DTPA'!A:CN,4,0)</f>
        <v xml:space="preserve">DANY LEANDRO MORA AGUILAR </v>
      </c>
      <c r="E158" s="4">
        <f>VLOOKUP(A158,'[1]BASE DTPA'!A:CN,5,0)</f>
        <v>46041</v>
      </c>
      <c r="F158" s="5" t="str">
        <f>VLOOKUP(A158,'[1]BASE DTPA'!A:CN,6,0)</f>
        <v>DP04-3202032-1-067; DP04-3202032-1-068 Prestar servicios de apoyo a la gestion con autonomía tecnica y administrativa en el PNN Farallones de Cali, para contribuir al desarrollo de acciones de prevencion, vigilancia y control orientadas a la reduccion de presiones antropicas en el area protegida, especialmente las asociadas a la minería, con enfasis en los ecosistemas andinos y de paramo, en el marco de la conservacion de la diversidad biologica de las areas Protegidas del SINAP Nacional</v>
      </c>
      <c r="G158" s="3" t="str">
        <f>VLOOKUP(A158,'[1]BASE DTPA'!A:CN,7,0)</f>
        <v>APOYO A LA GESTIÓN</v>
      </c>
      <c r="H158" s="3" t="str">
        <f>VLOOKUP(A158,'[1]BASE DTPA'!A:CN,8,0)</f>
        <v>2 CONTRATACIÓN DIRECTA</v>
      </c>
      <c r="I158" s="3" t="str">
        <f>VLOOKUP(A158,'[1]BASE DTPA'!A:CO,9,0)</f>
        <v>14 PRESTACIÓN DE SERVICIOS</v>
      </c>
      <c r="J158" s="6" t="str">
        <f>VLOOKUP(A158,'[1]BASE DTPA'!A:CP,10,0)</f>
        <v>N/A</v>
      </c>
      <c r="K158" s="6">
        <f>VLOOKUP(A158,'[1]BASE DTPA'!A:CQ,11,0)</f>
        <v>80111600</v>
      </c>
      <c r="L158" s="7">
        <f>VLOOKUP(A158,'[1]BASE DTPA'!A:CR,15,0)</f>
        <v>3324000</v>
      </c>
      <c r="M158" s="7">
        <f>VLOOKUP(A158,'[1]BASE DTPA'!A:CS,16,0)</f>
        <v>29805200</v>
      </c>
      <c r="N158" s="6" t="str">
        <f>VLOOKUP(A158,'[1]BASE DTPA'!A:CT,18,0)</f>
        <v>1 PERSONA NATURAL</v>
      </c>
      <c r="O158" s="6" t="str">
        <f>VLOOKUP(A158,'[1]BASE DTPA'!A:CU,19,0)</f>
        <v>3 CÉDULA DE CIUDADANÍA</v>
      </c>
      <c r="P158" s="7">
        <f>VLOOKUP(A158,'[1]BASE DTPA'!A:CV,20,0)</f>
        <v>1114727581</v>
      </c>
      <c r="Q158" s="7">
        <f>VLOOKUP(A158,'[1]BASE DTPA'!A:CW,22,0)</f>
        <v>0</v>
      </c>
      <c r="R158" s="6" t="str">
        <f>VLOOKUP(A158,'[1]BASE DTPA'!A:CX,38,0)</f>
        <v>PNN FARALLONES DE CALI</v>
      </c>
      <c r="S158" s="6">
        <f>VLOOKUP(A158,'[1]BASE DTPA'!A:CY,43,0)</f>
        <v>271</v>
      </c>
      <c r="T158" s="8">
        <f>VLOOKUP(A158,'[1]BASE DTPA'!A:CZ,53,0)</f>
        <v>46041</v>
      </c>
      <c r="U158" s="9">
        <f>VLOOKUP(A158,'[1]BASE DTPA'!A:DA,54,0)</f>
        <v>46312</v>
      </c>
      <c r="V158" s="10">
        <f>VLOOKUP(A158,'[1]BASE DTPA'!A:DB,79,0)</f>
        <v>0</v>
      </c>
      <c r="W158" s="6" t="str">
        <f>VLOOKUP(A158,'[1]BASE DTPA'!A:DC,68,0)</f>
        <v>VIGENTE</v>
      </c>
      <c r="X158" s="23" t="str">
        <f>VLOOKUP(A158,'[1]BASE DTPA'!A:DD,70,0)</f>
        <v xml:space="preserve">https://community.secop.gov.co/Public/Tendering/ContractDetailView/Index?UniqueIdentifier=CO1.PCCNTR.8982476 </v>
      </c>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c r="CA158" s="12"/>
      <c r="CB158" s="12"/>
      <c r="CC158" s="12"/>
      <c r="CD158" s="12"/>
      <c r="CE158" s="12"/>
      <c r="CF158" s="12"/>
      <c r="CG158" s="12"/>
      <c r="CH158" s="12"/>
      <c r="CI158" s="12"/>
      <c r="CJ158" s="12"/>
      <c r="CK158" s="12"/>
      <c r="CL158" s="12"/>
      <c r="CM158" s="12"/>
      <c r="CN158" s="12"/>
    </row>
    <row r="159" spans="1:92" ht="15.75" customHeight="1" x14ac:dyDescent="0.3">
      <c r="A159" s="13" t="s">
        <v>181</v>
      </c>
      <c r="B159" s="3" t="str">
        <f>VLOOKUP(A159,'[1]BASE DTPA'!A:CN,2,0)</f>
        <v>2 NACION</v>
      </c>
      <c r="C159" s="3" t="str">
        <f>VLOOKUP(A159,'[1]BASE DTPA'!A:CN,3,0)</f>
        <v>CPS-DTPA-158-2026</v>
      </c>
      <c r="D159" s="3" t="str">
        <f>VLOOKUP(A159,'[1]BASE DTPA'!A:CN,4,0)</f>
        <v>FELIBERTO PAREDES MINA</v>
      </c>
      <c r="E159" s="4">
        <f>VLOOKUP(A159,'[1]BASE DTPA'!A:CN,5,0)</f>
        <v>46041</v>
      </c>
      <c r="F159" s="5" t="str">
        <f>VLOOKUP(A159,'[1]BASE DTPA'!A:CN,6,0)</f>
        <v>DP05-3202032-1-003Prestar de servicios de apoyo a la gestion para el desarrollo de las acciones asistenciales en la implementación de la estrategia de prevención, vigilancia y control en el área protegida, en el marco de la conservación de la diversidad biológica de las áreas protegidas del SINAP nacional.</v>
      </c>
      <c r="G159" s="3" t="str">
        <f>VLOOKUP(A159,'[1]BASE DTPA'!A:CN,7,0)</f>
        <v>APOYO A LA GESTIÓN</v>
      </c>
      <c r="H159" s="3" t="str">
        <f>VLOOKUP(A159,'[1]BASE DTPA'!A:CN,8,0)</f>
        <v>2 CONTRATACIÓN DIRECTA</v>
      </c>
      <c r="I159" s="3" t="str">
        <f>VLOOKUP(A159,'[1]BASE DTPA'!A:CO,9,0)</f>
        <v>14 PRESTACIÓN DE SERVICIOS</v>
      </c>
      <c r="J159" s="6" t="str">
        <f>VLOOKUP(A159,'[1]BASE DTPA'!A:CP,10,0)</f>
        <v>N/A</v>
      </c>
      <c r="K159" s="6">
        <f>VLOOKUP(A159,'[1]BASE DTPA'!A:CQ,11,0)</f>
        <v>80111600</v>
      </c>
      <c r="L159" s="7">
        <f>VLOOKUP(A159,'[1]BASE DTPA'!A:CR,15,0)</f>
        <v>2385000</v>
      </c>
      <c r="M159" s="7">
        <f>VLOOKUP(A159,'[1]BASE DTPA'!A:CS,16,0)</f>
        <v>24009000</v>
      </c>
      <c r="N159" s="6" t="str">
        <f>VLOOKUP(A159,'[1]BASE DTPA'!A:CT,18,0)</f>
        <v>1 PERSONA NATURAL</v>
      </c>
      <c r="O159" s="6" t="str">
        <f>VLOOKUP(A159,'[1]BASE DTPA'!A:CU,19,0)</f>
        <v>3 CÉDULA DE CIUDADANÍA</v>
      </c>
      <c r="P159" s="7">
        <f>VLOOKUP(A159,'[1]BASE DTPA'!A:CV,20,0)</f>
        <v>10386402</v>
      </c>
      <c r="Q159" s="7">
        <f>VLOOKUP(A159,'[1]BASE DTPA'!A:CW,22,0)</f>
        <v>0</v>
      </c>
      <c r="R159" s="6" t="str">
        <f>VLOOKUP(A159,'[1]BASE DTPA'!A:CX,38,0)</f>
        <v>PNN GORGONA</v>
      </c>
      <c r="S159" s="6">
        <f>VLOOKUP(A159,'[1]BASE DTPA'!A:CY,43,0)</f>
        <v>302</v>
      </c>
      <c r="T159" s="8">
        <f>VLOOKUP(A159,'[1]BASE DTPA'!A:CZ,53,0)</f>
        <v>46041</v>
      </c>
      <c r="U159" s="9">
        <f>VLOOKUP(A159,'[1]BASE DTPA'!A:DA,54,0)</f>
        <v>46346</v>
      </c>
      <c r="V159" s="10">
        <f>VLOOKUP(A159,'[1]BASE DTPA'!A:DB,79,0)</f>
        <v>0</v>
      </c>
      <c r="W159" s="6" t="str">
        <f>VLOOKUP(A159,'[1]BASE DTPA'!A:DC,68,0)</f>
        <v>VIGENTE</v>
      </c>
      <c r="X159" s="23" t="str">
        <f>VLOOKUP(A159,'[1]BASE DTPA'!A:DD,70,0)</f>
        <v xml:space="preserve">https://community.secop.gov.co/Public/Tendering/ContractDetailView/Index?UniqueIdentifier=CO1.PCCNTR.8976520 </v>
      </c>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c r="CA159" s="12"/>
      <c r="CB159" s="12"/>
      <c r="CC159" s="12"/>
      <c r="CD159" s="12"/>
      <c r="CE159" s="12"/>
      <c r="CF159" s="12"/>
      <c r="CG159" s="12"/>
      <c r="CH159" s="12"/>
      <c r="CI159" s="12"/>
      <c r="CJ159" s="12"/>
      <c r="CK159" s="12"/>
      <c r="CL159" s="12"/>
      <c r="CM159" s="12"/>
      <c r="CN159" s="12"/>
    </row>
    <row r="160" spans="1:92" ht="15.75" customHeight="1" x14ac:dyDescent="0.3">
      <c r="A160" s="13" t="s">
        <v>182</v>
      </c>
      <c r="B160" s="3" t="str">
        <f>VLOOKUP(A160,'[1]BASE DTPA'!A:CN,2,0)</f>
        <v>1 FONAM</v>
      </c>
      <c r="C160" s="3" t="str">
        <f>VLOOKUP(A160,'[1]BASE DTPA'!A:CN,3,0)</f>
        <v>CPS-DTPA-159-2026</v>
      </c>
      <c r="D160" s="3" t="str">
        <f>VLOOKUP(A160,'[1]BASE DTPA'!A:CN,4,0)</f>
        <v xml:space="preserve">GUILLERMO MEDARDO PANTOJA CAICEDO </v>
      </c>
      <c r="E160" s="4">
        <f>VLOOKUP(A160,'[1]BASE DTPA'!A:CN,5,0)</f>
        <v>46041</v>
      </c>
      <c r="F160" s="5" t="str">
        <f>VLOOKUP(A160,'[1]BASE DTPA'!A:CN,6,0)</f>
        <v>DP04-3202032-1-077; DP04-3202032-1-078 Prestar servicios de apoyo a la gestion con autonomia tecnica y administrativa en el PNN Farallones de Cali, para contribuir a la implementacion de acciones de prevencion, vigilancia y control orientadas a la reduccion de presiones antropicas, especialmente las asociadas a la minería, con enfasis en los ecosistemas andinos y de páramo, en el marco de la conservacion de la diversidad biologica de las areas Protegidas del SINAP Nacional</v>
      </c>
      <c r="G160" s="3" t="str">
        <f>VLOOKUP(A160,'[1]BASE DTPA'!A:CN,7,0)</f>
        <v>APOYO A LA GESTIÓN</v>
      </c>
      <c r="H160" s="3" t="str">
        <f>VLOOKUP(A160,'[1]BASE DTPA'!A:CN,8,0)</f>
        <v>2 CONTRATACIÓN DIRECTA</v>
      </c>
      <c r="I160" s="3" t="str">
        <f>VLOOKUP(A160,'[1]BASE DTPA'!A:CO,9,0)</f>
        <v>14 PRESTACIÓN DE SERVICIOS</v>
      </c>
      <c r="J160" s="6" t="str">
        <f>VLOOKUP(A160,'[1]BASE DTPA'!A:CP,10,0)</f>
        <v>N/A</v>
      </c>
      <c r="K160" s="6">
        <f>VLOOKUP(A160,'[1]BASE DTPA'!A:CQ,11,0)</f>
        <v>80111600</v>
      </c>
      <c r="L160" s="7">
        <f>VLOOKUP(A160,'[1]BASE DTPA'!A:CR,15,0)</f>
        <v>2511000</v>
      </c>
      <c r="M160" s="7">
        <f>VLOOKUP(A160,'[1]BASE DTPA'!A:CS,16,0)</f>
        <v>27537300</v>
      </c>
      <c r="N160" s="6" t="str">
        <f>VLOOKUP(A160,'[1]BASE DTPA'!A:CT,18,0)</f>
        <v>1 PERSONA NATURAL</v>
      </c>
      <c r="O160" s="6" t="str">
        <f>VLOOKUP(A160,'[1]BASE DTPA'!A:CU,19,0)</f>
        <v>3 CÉDULA DE CIUDADANÍA</v>
      </c>
      <c r="P160" s="7">
        <f>VLOOKUP(A160,'[1]BASE DTPA'!A:CV,20,0)</f>
        <v>1144057325</v>
      </c>
      <c r="Q160" s="7">
        <f>VLOOKUP(A160,'[1]BASE DTPA'!A:CW,22,0)</f>
        <v>0</v>
      </c>
      <c r="R160" s="6" t="str">
        <f>VLOOKUP(A160,'[1]BASE DTPA'!A:CX,38,0)</f>
        <v>PNN FARALLONES DE CALI</v>
      </c>
      <c r="S160" s="6">
        <f>VLOOKUP(A160,'[1]BASE DTPA'!A:CY,43,0)</f>
        <v>332</v>
      </c>
      <c r="T160" s="8">
        <f>VLOOKUP(A160,'[1]BASE DTPA'!A:CZ,53,0)</f>
        <v>46041</v>
      </c>
      <c r="U160" s="9">
        <f>VLOOKUP(A160,'[1]BASE DTPA'!A:DA,54,0)</f>
        <v>46373</v>
      </c>
      <c r="V160" s="10">
        <f>VLOOKUP(A160,'[1]BASE DTPA'!A:DB,79,0)</f>
        <v>0</v>
      </c>
      <c r="W160" s="6" t="str">
        <f>VLOOKUP(A160,'[1]BASE DTPA'!A:DC,68,0)</f>
        <v>VIGENTE</v>
      </c>
      <c r="X160" s="23" t="str">
        <f>VLOOKUP(A160,'[1]BASE DTPA'!A:DD,70,0)</f>
        <v xml:space="preserve">https://community.secop.gov.co/Public/Tendering/ContractDetailView/Index?UniqueIdentifier=CO1.PCCNTR.8983671 </v>
      </c>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c r="CA160" s="12"/>
      <c r="CB160" s="12"/>
      <c r="CC160" s="12"/>
      <c r="CD160" s="12"/>
      <c r="CE160" s="12"/>
      <c r="CF160" s="12"/>
      <c r="CG160" s="12"/>
      <c r="CH160" s="12"/>
      <c r="CI160" s="12"/>
      <c r="CJ160" s="12"/>
      <c r="CK160" s="12"/>
      <c r="CL160" s="12"/>
      <c r="CM160" s="12"/>
      <c r="CN160" s="12"/>
    </row>
    <row r="161" spans="1:92" ht="15.75" customHeight="1" x14ac:dyDescent="0.3">
      <c r="A161" s="13" t="s">
        <v>183</v>
      </c>
      <c r="B161" s="3" t="str">
        <f>VLOOKUP(A161,'[1]BASE DTPA'!A:CN,2,0)</f>
        <v>1 FONAM</v>
      </c>
      <c r="C161" s="3" t="str">
        <f>VLOOKUP(A161,'[1]BASE DTPA'!A:CN,3,0)</f>
        <v>CPS-DTPA-160-2026</v>
      </c>
      <c r="D161" s="3" t="str">
        <f>VLOOKUP(A161,'[1]BASE DTPA'!A:CN,4,0)</f>
        <v xml:space="preserve">CRISTIAN DAVID BENAVIDES TELLO </v>
      </c>
      <c r="E161" s="4">
        <f>VLOOKUP(A161,'[1]BASE DTPA'!A:CN,5,0)</f>
        <v>46041</v>
      </c>
      <c r="F161" s="5" t="str">
        <f>VLOOKUP(A161,'[1]BASE DTPA'!A:CN,6,0)</f>
        <v>DP04-3202032-1-085; DP04-3202032-1-086 Prestar servicios de apoyo a la gestion con autonomia tecnica y administrativa en el PNN Farallones de Cali, para contribuir a la implementacion de acciones de prevencion, vigilancia y control orientadas a la reduccion de presiones antropicas, especialmente las asociadas a la mineria, con enfasis en los ecosistemas andinos y de paramo, en el marco de la conservacion de la diversidad biologica de las Areas Protegidas del SINAP Nacional</v>
      </c>
      <c r="G161" s="3" t="str">
        <f>VLOOKUP(A161,'[1]BASE DTPA'!A:CN,7,0)</f>
        <v>APOYO A LA GESTIÓN</v>
      </c>
      <c r="H161" s="3" t="str">
        <f>VLOOKUP(A161,'[1]BASE DTPA'!A:CN,8,0)</f>
        <v>2 CONTRATACIÓN DIRECTA</v>
      </c>
      <c r="I161" s="3" t="str">
        <f>VLOOKUP(A161,'[1]BASE DTPA'!A:CO,9,0)</f>
        <v>14 PRESTACIÓN DE SERVICIOS</v>
      </c>
      <c r="J161" s="6" t="str">
        <f>VLOOKUP(A161,'[1]BASE DTPA'!A:CP,10,0)</f>
        <v>N/A</v>
      </c>
      <c r="K161" s="6">
        <f>VLOOKUP(A161,'[1]BASE DTPA'!A:CQ,11,0)</f>
        <v>80111600</v>
      </c>
      <c r="L161" s="7">
        <f>VLOOKUP(A161,'[1]BASE DTPA'!A:CR,15,0)</f>
        <v>2437000</v>
      </c>
      <c r="M161" s="7">
        <f>VLOOKUP(A161,'[1]BASE DTPA'!A:CS,16,0)</f>
        <v>26725767</v>
      </c>
      <c r="N161" s="6" t="str">
        <f>VLOOKUP(A161,'[1]BASE DTPA'!A:CT,18,0)</f>
        <v>1 PERSONA NATURAL</v>
      </c>
      <c r="O161" s="6" t="str">
        <f>VLOOKUP(A161,'[1]BASE DTPA'!A:CU,19,0)</f>
        <v>3 CÉDULA DE CIUDADANÍA</v>
      </c>
      <c r="P161" s="7">
        <f>VLOOKUP(A161,'[1]BASE DTPA'!A:CV,20,0)</f>
        <v>1114735177</v>
      </c>
      <c r="Q161" s="7">
        <f>VLOOKUP(A161,'[1]BASE DTPA'!A:CW,22,0)</f>
        <v>0</v>
      </c>
      <c r="R161" s="6" t="str">
        <f>VLOOKUP(A161,'[1]BASE DTPA'!A:CX,38,0)</f>
        <v>PNN FARALLONES DE CALI</v>
      </c>
      <c r="S161" s="6">
        <f>VLOOKUP(A161,'[1]BASE DTPA'!A:CY,43,0)</f>
        <v>332</v>
      </c>
      <c r="T161" s="8">
        <f>VLOOKUP(A161,'[1]BASE DTPA'!A:CZ,53,0)</f>
        <v>46042</v>
      </c>
      <c r="U161" s="9">
        <f>VLOOKUP(A161,'[1]BASE DTPA'!A:DA,54,0)</f>
        <v>46374</v>
      </c>
      <c r="V161" s="10">
        <f>VLOOKUP(A161,'[1]BASE DTPA'!A:DB,79,0)</f>
        <v>0</v>
      </c>
      <c r="W161" s="6" t="str">
        <f>VLOOKUP(A161,'[1]BASE DTPA'!A:DC,68,0)</f>
        <v>VIGENTE</v>
      </c>
      <c r="X161" s="23" t="str">
        <f>VLOOKUP(A161,'[1]BASE DTPA'!A:DD,70,0)</f>
        <v xml:space="preserve">https://community.secop.gov.co/Public/Tendering/ContractDetailView/Index?UniqueIdentifier=CO1.PCCNTR.8989793 </v>
      </c>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c r="CE161" s="12"/>
      <c r="CF161" s="12"/>
      <c r="CG161" s="12"/>
      <c r="CH161" s="12"/>
      <c r="CI161" s="12"/>
      <c r="CJ161" s="12"/>
      <c r="CK161" s="12"/>
      <c r="CL161" s="12"/>
      <c r="CM161" s="12"/>
      <c r="CN161" s="12"/>
    </row>
    <row r="162" spans="1:92" ht="15.75" customHeight="1" x14ac:dyDescent="0.3">
      <c r="A162" s="13" t="s">
        <v>184</v>
      </c>
      <c r="B162" s="3" t="str">
        <f>VLOOKUP(A162,'[1]BASE DTPA'!A:CN,2,0)</f>
        <v>1 FONAM</v>
      </c>
      <c r="C162" s="3" t="str">
        <f>VLOOKUP(A162,'[1]BASE DTPA'!A:CN,3,0)</f>
        <v>CPS-DTPA-161-2026</v>
      </c>
      <c r="D162" s="3" t="str">
        <f>VLOOKUP(A162,'[1]BASE DTPA'!A:CN,4,0)</f>
        <v xml:space="preserve">LUIS FELIPE GARCIA GUTIERREZ </v>
      </c>
      <c r="E162" s="4">
        <f>VLOOKUP(A162,'[1]BASE DTPA'!A:CN,5,0)</f>
        <v>46041</v>
      </c>
      <c r="F162" s="5" t="str">
        <f>VLOOKUP(A162,'[1]BASE DTPA'!A:CN,6,0)</f>
        <v>DP04-3202060-18_1-168; DP04-3202060-18_1-169 Prestar servicios de apoyo a la gestión, con autonomia tecnica y administrativa, en el Parque Nacional Natural Farallones de Cali, para contribuir a la ejecucion de actividades operativas de restauracion ecologica, con enfasis en los ecosistemas andinos y de paramo, en el marco de la conservacion de la diversidad biologica de las Areas Protegidas del SINAP Nacional</v>
      </c>
      <c r="G162" s="3" t="str">
        <f>VLOOKUP(A162,'[1]BASE DTPA'!A:CN,7,0)</f>
        <v>APOYO A LA GESTIÓN</v>
      </c>
      <c r="H162" s="3" t="str">
        <f>VLOOKUP(A162,'[1]BASE DTPA'!A:CN,8,0)</f>
        <v>2 CONTRATACIÓN DIRECTA</v>
      </c>
      <c r="I162" s="3" t="str">
        <f>VLOOKUP(A162,'[1]BASE DTPA'!A:CO,9,0)</f>
        <v>14 PRESTACIÓN DE SERVICIOS</v>
      </c>
      <c r="J162" s="6" t="str">
        <f>VLOOKUP(A162,'[1]BASE DTPA'!A:CP,10,0)</f>
        <v>N/A</v>
      </c>
      <c r="K162" s="6">
        <f>VLOOKUP(A162,'[1]BASE DTPA'!A:CQ,11,0)</f>
        <v>80111600</v>
      </c>
      <c r="L162" s="7">
        <f>VLOOKUP(A162,'[1]BASE DTPA'!A:CR,15,0)</f>
        <v>2385000</v>
      </c>
      <c r="M162" s="7">
        <f>VLOOKUP(A162,'[1]BASE DTPA'!A:CS,16,0)</f>
        <v>23611500</v>
      </c>
      <c r="N162" s="6" t="str">
        <f>VLOOKUP(A162,'[1]BASE DTPA'!A:CT,18,0)</f>
        <v>1 PERSONA NATURAL</v>
      </c>
      <c r="O162" s="6" t="str">
        <f>VLOOKUP(A162,'[1]BASE DTPA'!A:CU,19,0)</f>
        <v>3 CÉDULA DE CIUDADANÍA</v>
      </c>
      <c r="P162" s="7">
        <f>VLOOKUP(A162,'[1]BASE DTPA'!A:CV,20,0)</f>
        <v>1144061296</v>
      </c>
      <c r="Q162" s="7">
        <f>VLOOKUP(A162,'[1]BASE DTPA'!A:CW,22,0)</f>
        <v>0</v>
      </c>
      <c r="R162" s="6" t="str">
        <f>VLOOKUP(A162,'[1]BASE DTPA'!A:CX,38,0)</f>
        <v>PNN FARALLONES DE CALI</v>
      </c>
      <c r="S162" s="6">
        <f>VLOOKUP(A162,'[1]BASE DTPA'!A:CY,43,0)</f>
        <v>300</v>
      </c>
      <c r="T162" s="8">
        <f>VLOOKUP(A162,'[1]BASE DTPA'!A:CZ,53,0)</f>
        <v>46042</v>
      </c>
      <c r="U162" s="9">
        <f>VLOOKUP(A162,'[1]BASE DTPA'!A:DA,54,0)</f>
        <v>46342</v>
      </c>
      <c r="V162" s="10">
        <f>VLOOKUP(A162,'[1]BASE DTPA'!A:DB,79,0)</f>
        <v>0</v>
      </c>
      <c r="W162" s="6" t="str">
        <f>VLOOKUP(A162,'[1]BASE DTPA'!A:DC,68,0)</f>
        <v>VIGENTE</v>
      </c>
      <c r="X162" s="23" t="str">
        <f>VLOOKUP(A162,'[1]BASE DTPA'!A:DD,70,0)</f>
        <v xml:space="preserve">https://community.secop.gov.co/Public/Tendering/ContractDetailView/Index?UniqueIdentifier=CO1.PCCNTR.8988593 </v>
      </c>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2"/>
      <c r="CA162" s="12"/>
      <c r="CB162" s="12"/>
      <c r="CC162" s="12"/>
      <c r="CD162" s="12"/>
      <c r="CE162" s="12"/>
      <c r="CF162" s="12"/>
      <c r="CG162" s="12"/>
      <c r="CH162" s="12"/>
      <c r="CI162" s="12"/>
      <c r="CJ162" s="12"/>
      <c r="CK162" s="12"/>
      <c r="CL162" s="12"/>
      <c r="CM162" s="12"/>
      <c r="CN162" s="12"/>
    </row>
    <row r="163" spans="1:92" ht="15.75" customHeight="1" x14ac:dyDescent="0.3">
      <c r="A163" s="13" t="s">
        <v>185</v>
      </c>
      <c r="B163" s="3" t="str">
        <f>VLOOKUP(A163,'[1]BASE DTPA'!A:CN,2,0)</f>
        <v>1 FONAM</v>
      </c>
      <c r="C163" s="3" t="str">
        <f>VLOOKUP(A163,'[1]BASE DTPA'!A:CN,3,0)</f>
        <v>CPS-DTPA-162-2026</v>
      </c>
      <c r="D163" s="3" t="str">
        <f>VLOOKUP(A163,'[1]BASE DTPA'!A:CN,4,0)</f>
        <v>DAVID STEVEN CASTAÑO LOPEZ</v>
      </c>
      <c r="E163" s="4">
        <f>VLOOKUP(A163,'[1]BASE DTPA'!A:CN,5,0)</f>
        <v>46041</v>
      </c>
      <c r="F163" s="5" t="str">
        <f>VLOOKUP(A163,'[1]BASE DTPA'!A:CN,6,0)</f>
        <v>DP04-3202053-26-148 / DP04-3202053-26-149. Prestar servicios profesionales con plena autonomía técnica y administrativa en el PNN Farallones de Cali, para la implementación de la estrategia de relacionamiento campesino mediante la gestión, orientación y desarrollo de las actividades propias de la estrategia que fortalezcan el ordenamiento territorial y la gobernanza con las comunidades campesinas presentes en el área protegida con énfasis en los ecosistemas andinos y de páramo</v>
      </c>
      <c r="G163" s="3" t="str">
        <f>VLOOKUP(A163,'[1]BASE DTPA'!A:CN,7,0)</f>
        <v>PROFESIONAL</v>
      </c>
      <c r="H163" s="3" t="str">
        <f>VLOOKUP(A163,'[1]BASE DTPA'!A:CN,8,0)</f>
        <v>2 CONTRATACIÓN DIRECTA</v>
      </c>
      <c r="I163" s="3" t="str">
        <f>VLOOKUP(A163,'[1]BASE DTPA'!A:CO,9,0)</f>
        <v>14 PRESTACIÓN DE SERVICIOS</v>
      </c>
      <c r="J163" s="6" t="str">
        <f>VLOOKUP(A163,'[1]BASE DTPA'!A:CP,10,0)</f>
        <v>N/A</v>
      </c>
      <c r="K163" s="6">
        <f>VLOOKUP(A163,'[1]BASE DTPA'!A:CQ,11,0)</f>
        <v>80111600</v>
      </c>
      <c r="L163" s="7">
        <f>VLOOKUP(A163,'[1]BASE DTPA'!A:CR,15,0)</f>
        <v>6539000</v>
      </c>
      <c r="M163" s="7">
        <f>VLOOKUP(A163,'[1]BASE DTPA'!A:CS,16,0)</f>
        <v>71711033</v>
      </c>
      <c r="N163" s="6" t="str">
        <f>VLOOKUP(A163,'[1]BASE DTPA'!A:CT,18,0)</f>
        <v>1 PERSONA NATURAL</v>
      </c>
      <c r="O163" s="6" t="str">
        <f>VLOOKUP(A163,'[1]BASE DTPA'!A:CU,19,0)</f>
        <v>3 CÉDULA DE CIUDADANÍA</v>
      </c>
      <c r="P163" s="7">
        <f>VLOOKUP(A163,'[1]BASE DTPA'!A:CV,20,0)</f>
        <v>1144042619</v>
      </c>
      <c r="Q163" s="7">
        <f>VLOOKUP(A163,'[1]BASE DTPA'!A:CW,22,0)</f>
        <v>0</v>
      </c>
      <c r="R163" s="6" t="str">
        <f>VLOOKUP(A163,'[1]BASE DTPA'!A:CX,38,0)</f>
        <v>PNN FARALLONES DE CALI</v>
      </c>
      <c r="S163" s="6">
        <f>VLOOKUP(A163,'[1]BASE DTPA'!A:CY,43,0)</f>
        <v>329</v>
      </c>
      <c r="T163" s="8">
        <f>VLOOKUP(A163,'[1]BASE DTPA'!A:CZ,53,0)</f>
        <v>46041</v>
      </c>
      <c r="U163" s="9">
        <f>VLOOKUP(A163,'[1]BASE DTPA'!A:DA,54,0)</f>
        <v>46373</v>
      </c>
      <c r="V163" s="10">
        <f>VLOOKUP(A163,'[1]BASE DTPA'!A:DB,79,0)</f>
        <v>0</v>
      </c>
      <c r="W163" s="6" t="str">
        <f>VLOOKUP(A163,'[1]BASE DTPA'!A:DC,68,0)</f>
        <v>VIGENTE</v>
      </c>
      <c r="X163" s="23" t="str">
        <f>VLOOKUP(A163,'[1]BASE DTPA'!A:DD,70,0)</f>
        <v xml:space="preserve">https://community.secop.gov.co/Public/Tendering/ContractDetailView/Index?UniqueIdentifier=CO1.PCCNTR.8976981 </v>
      </c>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row>
    <row r="164" spans="1:92" ht="15.75" customHeight="1" x14ac:dyDescent="0.3">
      <c r="A164" s="13" t="s">
        <v>186</v>
      </c>
      <c r="B164" s="3" t="str">
        <f>VLOOKUP(A164,'[1]BASE DTPA'!A:CN,2,0)</f>
        <v>1 FONAM</v>
      </c>
      <c r="C164" s="3" t="str">
        <f>VLOOKUP(A164,'[1]BASE DTPA'!A:CN,3,0)</f>
        <v>CPS-DTPA-163-2026</v>
      </c>
      <c r="D164" s="3" t="str">
        <f>VLOOKUP(A164,'[1]BASE DTPA'!A:CN,4,0)</f>
        <v>CESAR ALFONSO ROSASCO GALLON</v>
      </c>
      <c r="E164" s="4">
        <f>VLOOKUP(A164,'[1]BASE DTPA'!A:CN,5,0)</f>
        <v>46041</v>
      </c>
      <c r="F164" s="5" t="str">
        <f>VLOOKUP(A164,'[1]BASE DTPA'!A:CN,6,0)</f>
        <v>DP04-3202010-25-146/DP04-3202010-25-147. Prestar servicios profesionales con plena autonomía técnica y administrativa en el PNN Farallones de Cali, para la implementación de la estrategia de ecoturismo mediante la gestión, orientación y desarrollo de acciones que fortalezcan el ordenamiento, la operación y la articulación institucional y territorial de la actividad ecoturística en el área protegida, con énfasis en los ecosistemas andinos y de páramo, en el marco de la conservación</v>
      </c>
      <c r="G164" s="3" t="str">
        <f>VLOOKUP(A164,'[1]BASE DTPA'!A:CN,7,0)</f>
        <v>PROFESIONAL</v>
      </c>
      <c r="H164" s="3" t="str">
        <f>VLOOKUP(A164,'[1]BASE DTPA'!A:CN,8,0)</f>
        <v>2 CONTRATACIÓN DIRECTA</v>
      </c>
      <c r="I164" s="3" t="str">
        <f>VLOOKUP(A164,'[1]BASE DTPA'!A:CO,9,0)</f>
        <v>14 PRESTACIÓN DE SERVICIOS</v>
      </c>
      <c r="J164" s="6" t="str">
        <f>VLOOKUP(A164,'[1]BASE DTPA'!A:CP,10,0)</f>
        <v>N/A</v>
      </c>
      <c r="K164" s="6">
        <f>VLOOKUP(A164,'[1]BASE DTPA'!A:CQ,11,0)</f>
        <v>80111600</v>
      </c>
      <c r="L164" s="7">
        <f>VLOOKUP(A164,'[1]BASE DTPA'!A:CR,15,0)</f>
        <v>6539000</v>
      </c>
      <c r="M164" s="7">
        <f>VLOOKUP(A164,'[1]BASE DTPA'!A:CS,16,0)</f>
        <v>71711033</v>
      </c>
      <c r="N164" s="6" t="str">
        <f>VLOOKUP(A164,'[1]BASE DTPA'!A:CT,18,0)</f>
        <v>1 PERSONA NATURAL</v>
      </c>
      <c r="O164" s="6" t="str">
        <f>VLOOKUP(A164,'[1]BASE DTPA'!A:CU,19,0)</f>
        <v>3 CÉDULA DE CIUDADANÍA</v>
      </c>
      <c r="P164" s="7">
        <f>VLOOKUP(A164,'[1]BASE DTPA'!A:CV,20,0)</f>
        <v>16287971</v>
      </c>
      <c r="Q164" s="7">
        <f>VLOOKUP(A164,'[1]BASE DTPA'!A:CW,22,0)</f>
        <v>0</v>
      </c>
      <c r="R164" s="6" t="str">
        <f>VLOOKUP(A164,'[1]BASE DTPA'!A:CX,38,0)</f>
        <v>PNN FARALLONES DE CALI</v>
      </c>
      <c r="S164" s="6">
        <f>VLOOKUP(A164,'[1]BASE DTPA'!A:CY,43,0)</f>
        <v>329</v>
      </c>
      <c r="T164" s="8">
        <f>VLOOKUP(A164,'[1]BASE DTPA'!A:CZ,53,0)</f>
        <v>46042</v>
      </c>
      <c r="U164" s="9">
        <f>VLOOKUP(A164,'[1]BASE DTPA'!A:DA,54,0)</f>
        <v>46374</v>
      </c>
      <c r="V164" s="10">
        <f>VLOOKUP(A164,'[1]BASE DTPA'!A:DB,79,0)</f>
        <v>0</v>
      </c>
      <c r="W164" s="6" t="str">
        <f>VLOOKUP(A164,'[1]BASE DTPA'!A:DC,68,0)</f>
        <v>VIGENTE</v>
      </c>
      <c r="X164" s="23" t="str">
        <f>VLOOKUP(A164,'[1]BASE DTPA'!A:DD,70,0)</f>
        <v xml:space="preserve">https://community.secop.gov.co/Public/Tendering/ContractDetailView/Index?UniqueIdentifier=CO1.PCCNTR.8989566 </v>
      </c>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row>
    <row r="165" spans="1:92" ht="15.75" customHeight="1" x14ac:dyDescent="0.3">
      <c r="A165" s="13" t="s">
        <v>187</v>
      </c>
      <c r="B165" s="3" t="str">
        <f>VLOOKUP(A165,'[1]BASE DTPA'!A:CN,2,0)</f>
        <v>1 FONAM</v>
      </c>
      <c r="C165" s="3" t="str">
        <f>VLOOKUP(A165,'[1]BASE DTPA'!A:CN,3,0)</f>
        <v>CPS-DTPA-164-2026</v>
      </c>
      <c r="D165" s="3" t="str">
        <f>VLOOKUP(A165,'[1]BASE DTPA'!A:CN,4,0)</f>
        <v>JHON RICARDO OCAMPO HIDALGO</v>
      </c>
      <c r="E165" s="4">
        <f>VLOOKUP(A165,'[1]BASE DTPA'!A:CN,5,0)</f>
        <v>46041</v>
      </c>
      <c r="F165" s="5" t="str">
        <f>VLOOKUP(A165,'[1]BASE DTPA'!A:CN,6,0)</f>
        <v>DP04-3202008-9-023/DP04-3202008-9-024. Prestar servicios profesionales con plena autonomía técnica y administrativa en el PNN Farallones de Cali, para brindar acompañamiento a la implementación de los instrumentos de planeación, a través de la ejecución de acciones de monitoreo e investigación orientadas al seguimiento de la fauna silvestre y al diseño e implementación de estrategias de control y manejo de especies invasoras, con énfasis en los ecosistemas andinos y de páramo</v>
      </c>
      <c r="G165" s="3" t="str">
        <f>VLOOKUP(A165,'[1]BASE DTPA'!A:CN,7,0)</f>
        <v>PROFESIONAL</v>
      </c>
      <c r="H165" s="3" t="str">
        <f>VLOOKUP(A165,'[1]BASE DTPA'!A:CN,8,0)</f>
        <v>2 CONTRATACIÓN DIRECTA</v>
      </c>
      <c r="I165" s="3" t="str">
        <f>VLOOKUP(A165,'[1]BASE DTPA'!A:CO,9,0)</f>
        <v>14 PRESTACIÓN DE SERVICIOS</v>
      </c>
      <c r="J165" s="6" t="str">
        <f>VLOOKUP(A165,'[1]BASE DTPA'!A:CP,10,0)</f>
        <v>N/A</v>
      </c>
      <c r="K165" s="6">
        <f>VLOOKUP(A165,'[1]BASE DTPA'!A:CQ,11,0)</f>
        <v>80111600</v>
      </c>
      <c r="L165" s="7">
        <f>VLOOKUP(A165,'[1]BASE DTPA'!A:CR,15,0)</f>
        <v>3783000</v>
      </c>
      <c r="M165" s="7">
        <f>VLOOKUP(A165,'[1]BASE DTPA'!A:CS,16,0)</f>
        <v>37703900</v>
      </c>
      <c r="N165" s="6" t="str">
        <f>VLOOKUP(A165,'[1]BASE DTPA'!A:CT,18,0)</f>
        <v>1 PERSONA NATURAL</v>
      </c>
      <c r="O165" s="6" t="str">
        <f>VLOOKUP(A165,'[1]BASE DTPA'!A:CU,19,0)</f>
        <v>3 CÉDULA DE CIUDADANÍA</v>
      </c>
      <c r="P165" s="7">
        <f>VLOOKUP(A165,'[1]BASE DTPA'!A:CV,20,0)</f>
        <v>1112470607</v>
      </c>
      <c r="Q165" s="7">
        <f>VLOOKUP(A165,'[1]BASE DTPA'!A:CW,22,0)</f>
        <v>0</v>
      </c>
      <c r="R165" s="6" t="str">
        <f>VLOOKUP(A165,'[1]BASE DTPA'!A:CX,38,0)</f>
        <v>PNN FARALLONES DE CALI</v>
      </c>
      <c r="S165" s="6">
        <f>VLOOKUP(A165,'[1]BASE DTPA'!A:CY,43,0)</f>
        <v>299</v>
      </c>
      <c r="T165" s="8">
        <f>VLOOKUP(A165,'[1]BASE DTPA'!A:CZ,53,0)</f>
        <v>46042</v>
      </c>
      <c r="U165" s="9">
        <f>VLOOKUP(A165,'[1]BASE DTPA'!A:DA,54,0)</f>
        <v>46344</v>
      </c>
      <c r="V165" s="10">
        <f>VLOOKUP(A165,'[1]BASE DTPA'!A:DB,79,0)</f>
        <v>0</v>
      </c>
      <c r="W165" s="6" t="str">
        <f>VLOOKUP(A165,'[1]BASE DTPA'!A:DC,68,0)</f>
        <v>VIGENTE</v>
      </c>
      <c r="X165" s="23" t="str">
        <f>VLOOKUP(A165,'[1]BASE DTPA'!A:DD,70,0)</f>
        <v xml:space="preserve">https://community.secop.gov.co/Public/Tendering/ContractDetailView/Index?UniqueIdentifier=CO1.PCCNTR.8984575 </v>
      </c>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c r="CA165" s="12"/>
      <c r="CB165" s="12"/>
      <c r="CC165" s="12"/>
      <c r="CD165" s="12"/>
      <c r="CE165" s="12"/>
      <c r="CF165" s="12"/>
      <c r="CG165" s="12"/>
      <c r="CH165" s="12"/>
      <c r="CI165" s="12"/>
      <c r="CJ165" s="12"/>
      <c r="CK165" s="12"/>
      <c r="CL165" s="12"/>
      <c r="CM165" s="12"/>
      <c r="CN165" s="12"/>
    </row>
    <row r="166" spans="1:92" ht="15.75" customHeight="1" x14ac:dyDescent="0.3">
      <c r="A166" s="13" t="s">
        <v>188</v>
      </c>
      <c r="B166" s="3" t="str">
        <f>VLOOKUP(A166,'[1]BASE DTPA'!A:CN,2,0)</f>
        <v>1 FONAM</v>
      </c>
      <c r="C166" s="3" t="str">
        <f>VLOOKUP(A166,'[1]BASE DTPA'!A:CN,3,0)</f>
        <v>CPS-DTPA-165-2026</v>
      </c>
      <c r="D166" s="3" t="str">
        <f>VLOOKUP(A166,'[1]BASE DTPA'!A:CN,4,0)</f>
        <v>MIGUEL ANGEL CASTRO OSORIO</v>
      </c>
      <c r="E166" s="4">
        <f>VLOOKUP(A166,'[1]BASE DTPA'!A:CN,5,0)</f>
        <v>46041</v>
      </c>
      <c r="F166" s="5" t="str">
        <f>VLOOKUP(A166,'[1]BASE DTPA'!A:CN,6,0)</f>
        <v>DP04-3202056-5-162 DP04-3202056-5-163 Prestar servicios profesionales con plena autonomía técnica y administrativa en el PNN Farallones de Cali, para el desarrollo de actividades de diseño, comunicación y divulgación orientadas a la valoración social del patrimonio natural y cultural, aportando a la visibilización y posicionamiento de las medidas de manejo del área protegida, con énfasis en los ecosistemas andinos y de páramo, en el marco de la conservación de la diversidad biológica de las Áreas</v>
      </c>
      <c r="G166" s="3" t="str">
        <f>VLOOKUP(A166,'[1]BASE DTPA'!A:CN,7,0)</f>
        <v>PROFESIONAL</v>
      </c>
      <c r="H166" s="3" t="str">
        <f>VLOOKUP(A166,'[1]BASE DTPA'!A:CN,8,0)</f>
        <v>2 CONTRATACIÓN DIRECTA</v>
      </c>
      <c r="I166" s="3" t="str">
        <f>VLOOKUP(A166,'[1]BASE DTPA'!A:CO,9,0)</f>
        <v>14 PRESTACIÓN DE SERVICIOS</v>
      </c>
      <c r="J166" s="6" t="str">
        <f>VLOOKUP(A166,'[1]BASE DTPA'!A:CP,10,0)</f>
        <v>N/A</v>
      </c>
      <c r="K166" s="6">
        <f>VLOOKUP(A166,'[1]BASE DTPA'!A:CQ,11,0)</f>
        <v>80111600</v>
      </c>
      <c r="L166" s="7">
        <f>VLOOKUP(A166,'[1]BASE DTPA'!A:CR,15,0)</f>
        <v>4327000</v>
      </c>
      <c r="M166" s="7">
        <f>VLOOKUP(A166,'[1]BASE DTPA'!A:CS,16,0)</f>
        <v>47452767</v>
      </c>
      <c r="N166" s="6" t="str">
        <f>VLOOKUP(A166,'[1]BASE DTPA'!A:CT,18,0)</f>
        <v>1 PERSONA NATURAL</v>
      </c>
      <c r="O166" s="6" t="str">
        <f>VLOOKUP(A166,'[1]BASE DTPA'!A:CU,19,0)</f>
        <v>3 CÉDULA DE CIUDADANÍA</v>
      </c>
      <c r="P166" s="7">
        <f>VLOOKUP(A166,'[1]BASE DTPA'!A:CV,20,0)</f>
        <v>1107090063</v>
      </c>
      <c r="Q166" s="7">
        <f>VLOOKUP(A166,'[1]BASE DTPA'!A:CW,22,0)</f>
        <v>0</v>
      </c>
      <c r="R166" s="6" t="str">
        <f>VLOOKUP(A166,'[1]BASE DTPA'!A:CX,38,0)</f>
        <v>PNN FARALLONES DE CALI</v>
      </c>
      <c r="S166" s="6">
        <f>VLOOKUP(A166,'[1]BASE DTPA'!A:CY,43,0)</f>
        <v>329</v>
      </c>
      <c r="T166" s="8">
        <f>VLOOKUP(A166,'[1]BASE DTPA'!A:CZ,53,0)</f>
        <v>46041</v>
      </c>
      <c r="U166" s="9">
        <f>VLOOKUP(A166,'[1]BASE DTPA'!A:DA,54,0)</f>
        <v>46373</v>
      </c>
      <c r="V166" s="10">
        <f>VLOOKUP(A166,'[1]BASE DTPA'!A:DB,79,0)</f>
        <v>0</v>
      </c>
      <c r="W166" s="6" t="str">
        <f>VLOOKUP(A166,'[1]BASE DTPA'!A:DC,68,0)</f>
        <v>VIGENTE</v>
      </c>
      <c r="X166" s="23" t="str">
        <f>VLOOKUP(A166,'[1]BASE DTPA'!A:DD,70,0)</f>
        <v xml:space="preserve">https://community.secop.gov.co/Public/Tendering/ContractDetailView/Index?UniqueIdentifier=CO1.PCCNTR.8975031 </v>
      </c>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c r="CJ166" s="12"/>
      <c r="CK166" s="12"/>
      <c r="CL166" s="12"/>
      <c r="CM166" s="12"/>
      <c r="CN166" s="12"/>
    </row>
    <row r="167" spans="1:92" ht="15.75" customHeight="1" x14ac:dyDescent="0.3">
      <c r="A167" s="13" t="s">
        <v>189</v>
      </c>
      <c r="B167" s="3" t="str">
        <f>VLOOKUP(A167,'[1]BASE DTPA'!A:CN,2,0)</f>
        <v>1 FONAM</v>
      </c>
      <c r="C167" s="3" t="str">
        <f>VLOOKUP(A167,'[1]BASE DTPA'!A:CN,3,0)</f>
        <v>CPS-DTPA-166-2026</v>
      </c>
      <c r="D167" s="3" t="str">
        <f>VLOOKUP(A167,'[1]BASE DTPA'!A:CN,4,0)</f>
        <v>MARIA FERNANDA PARRA OSPINA</v>
      </c>
      <c r="E167" s="4">
        <f>VLOOKUP(A167,'[1]BASE DTPA'!A:CN,5,0)</f>
        <v>46041</v>
      </c>
      <c r="F167" s="5" t="str">
        <f>VLOOKUP(A167,'[1]BASE DTPA'!A:CN,6,0)</f>
        <v>DP04-3202038-17-097 DP04-3202038-17-098 Prestar servicios profesionales con plena autonomía técnica y administrativa en el Parque Nacional Natural Farallones de Cali, orientados a la ejecución de actividades de viverismo, mantenimiento y manejo de plántulas, así como la implementación de acciones de restauración ecológica mediante la propuesta y ejecución de tratamientos de restauración y rehabilitación en zonas degradadas o alteradas, con énfasis en los ecosistemas andinos y de páramo</v>
      </c>
      <c r="G167" s="3" t="str">
        <f>VLOOKUP(A167,'[1]BASE DTPA'!A:CN,7,0)</f>
        <v>PROFESIONAL</v>
      </c>
      <c r="H167" s="3" t="str">
        <f>VLOOKUP(A167,'[1]BASE DTPA'!A:CN,8,0)</f>
        <v>2 CONTRATACIÓN DIRECTA</v>
      </c>
      <c r="I167" s="3" t="str">
        <f>VLOOKUP(A167,'[1]BASE DTPA'!A:CO,9,0)</f>
        <v>14 PRESTACIÓN DE SERVICIOS</v>
      </c>
      <c r="J167" s="6" t="str">
        <f>VLOOKUP(A167,'[1]BASE DTPA'!A:CP,10,0)</f>
        <v>N/A</v>
      </c>
      <c r="K167" s="6">
        <f>VLOOKUP(A167,'[1]BASE DTPA'!A:CQ,11,0)</f>
        <v>80111600</v>
      </c>
      <c r="L167" s="7">
        <f>VLOOKUP(A167,'[1]BASE DTPA'!A:CR,15,0)</f>
        <v>5864000</v>
      </c>
      <c r="M167" s="7">
        <f>VLOOKUP(A167,'[1]BASE DTPA'!A:CS,16,0)</f>
        <v>64308533</v>
      </c>
      <c r="N167" s="6" t="str">
        <f>VLOOKUP(A167,'[1]BASE DTPA'!A:CT,18,0)</f>
        <v>1 PERSONA NATURAL</v>
      </c>
      <c r="O167" s="6" t="str">
        <f>VLOOKUP(A167,'[1]BASE DTPA'!A:CU,19,0)</f>
        <v>3 CÉDULA DE CIUDADANÍA</v>
      </c>
      <c r="P167" s="7">
        <f>VLOOKUP(A167,'[1]BASE DTPA'!A:CV,20,0)</f>
        <v>1061048034</v>
      </c>
      <c r="Q167" s="7">
        <f>VLOOKUP(A167,'[1]BASE DTPA'!A:CW,22,0)</f>
        <v>0</v>
      </c>
      <c r="R167" s="6" t="str">
        <f>VLOOKUP(A167,'[1]BASE DTPA'!A:CX,38,0)</f>
        <v>PNN FARALLONES DE CALI</v>
      </c>
      <c r="S167" s="6">
        <f>VLOOKUP(A167,'[1]BASE DTPA'!A:CY,43,0)</f>
        <v>329</v>
      </c>
      <c r="T167" s="8">
        <f>VLOOKUP(A167,'[1]BASE DTPA'!A:CZ,53,0)</f>
        <v>46041</v>
      </c>
      <c r="U167" s="9">
        <f>VLOOKUP(A167,'[1]BASE DTPA'!A:DA,54,0)</f>
        <v>46373</v>
      </c>
      <c r="V167" s="10">
        <f>VLOOKUP(A167,'[1]BASE DTPA'!A:DB,79,0)</f>
        <v>0</v>
      </c>
      <c r="W167" s="6" t="str">
        <f>VLOOKUP(A167,'[1]BASE DTPA'!A:DC,68,0)</f>
        <v>VIGENTE</v>
      </c>
      <c r="X167" s="23" t="str">
        <f>VLOOKUP(A167,'[1]BASE DTPA'!A:DD,70,0)</f>
        <v xml:space="preserve">https://community.secop.gov.co/Public/Tendering/ContractDetailView/Index?UniqueIdentifier=CO1.PCCNTR.8975067 </v>
      </c>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c r="CA167" s="12"/>
      <c r="CB167" s="12"/>
      <c r="CC167" s="12"/>
      <c r="CD167" s="12"/>
      <c r="CE167" s="12"/>
      <c r="CF167" s="12"/>
      <c r="CG167" s="12"/>
      <c r="CH167" s="12"/>
      <c r="CI167" s="12"/>
      <c r="CJ167" s="12"/>
      <c r="CK167" s="12"/>
      <c r="CL167" s="12"/>
      <c r="CM167" s="12"/>
      <c r="CN167" s="12"/>
    </row>
    <row r="168" spans="1:92" ht="15.75" customHeight="1" x14ac:dyDescent="0.3">
      <c r="A168" s="13" t="s">
        <v>190</v>
      </c>
      <c r="B168" s="3" t="str">
        <f>VLOOKUP(A168,'[1]BASE DTPA'!A:CN,2,0)</f>
        <v>1 FONAM</v>
      </c>
      <c r="C168" s="3" t="str">
        <f>VLOOKUP(A168,'[1]BASE DTPA'!A:CN,3,0)</f>
        <v>CPS-DTPA-167-2026</v>
      </c>
      <c r="D168" s="3" t="str">
        <f>VLOOKUP(A168,'[1]BASE DTPA'!A:CN,4,0)</f>
        <v xml:space="preserve">CLAUDIA VIVIANA URBANO MUÑOZ </v>
      </c>
      <c r="E168" s="4">
        <f>VLOOKUP(A168,'[1]BASE DTPA'!A:CN,5,0)</f>
        <v>46041</v>
      </c>
      <c r="F168" s="5" t="str">
        <f>VLOOKUP(A168,'[1]BASE DTPA'!A:CN,6,0)</f>
        <v>DP04-3202032-1-079-080 Prestar servicios de apoyo a la gestion en el PNN Farallones de Cali, para contribuir al desarrollo de acciones de prevencion, vigilancia y control orientadas a la reduccion de presiones antropicas en el area protegida, con enfasis en los ecosistemas andinos y de paramo, en el marco de la conservacion de la diversidad biologica de las areas protegidas del SINAP Nacional.</v>
      </c>
      <c r="G168" s="3" t="str">
        <f>VLOOKUP(A168,'[1]BASE DTPA'!A:CN,7,0)</f>
        <v>APOYO A LA GESTIÓN</v>
      </c>
      <c r="H168" s="3" t="str">
        <f>VLOOKUP(A168,'[1]BASE DTPA'!A:CN,8,0)</f>
        <v>2 CONTRATACIÓN DIRECTA</v>
      </c>
      <c r="I168" s="3" t="str">
        <f>VLOOKUP(A168,'[1]BASE DTPA'!A:CO,9,0)</f>
        <v>14 PRESTACIÓN DE SERVICIOS</v>
      </c>
      <c r="J168" s="6" t="str">
        <f>VLOOKUP(A168,'[1]BASE DTPA'!A:CP,10,0)</f>
        <v>N/A</v>
      </c>
      <c r="K168" s="6">
        <f>VLOOKUP(A168,'[1]BASE DTPA'!A:CQ,11,0)</f>
        <v>80111600</v>
      </c>
      <c r="L168" s="7">
        <f>VLOOKUP(A168,'[1]BASE DTPA'!A:CR,15,0)</f>
        <v>2511000</v>
      </c>
      <c r="M168" s="7">
        <f>VLOOKUP(A168,'[1]BASE DTPA'!A:CS,16,0)</f>
        <v>22515300</v>
      </c>
      <c r="N168" s="6" t="str">
        <f>VLOOKUP(A168,'[1]BASE DTPA'!A:CT,18,0)</f>
        <v>1 PERSONA NATURAL</v>
      </c>
      <c r="O168" s="6" t="str">
        <f>VLOOKUP(A168,'[1]BASE DTPA'!A:CU,19,0)</f>
        <v>3 CÉDULA DE CIUDADANÍA</v>
      </c>
      <c r="P168" s="7">
        <f>VLOOKUP(A168,'[1]BASE DTPA'!A:CV,20,0)</f>
        <v>1085660268</v>
      </c>
      <c r="Q168" s="7">
        <f>VLOOKUP(A168,'[1]BASE DTPA'!A:CW,22,0)</f>
        <v>0</v>
      </c>
      <c r="R168" s="6" t="str">
        <f>VLOOKUP(A168,'[1]BASE DTPA'!A:CX,38,0)</f>
        <v>PNN FARALLONES DE CALI</v>
      </c>
      <c r="S168" s="6">
        <f>VLOOKUP(A168,'[1]BASE DTPA'!A:CY,43,0)</f>
        <v>269</v>
      </c>
      <c r="T168" s="8">
        <f>VLOOKUP(A168,'[1]BASE DTPA'!A:CZ,53,0)</f>
        <v>46041</v>
      </c>
      <c r="U168" s="9">
        <f>VLOOKUP(A168,'[1]BASE DTPA'!A:DA,54,0)</f>
        <v>46312</v>
      </c>
      <c r="V168" s="10">
        <f>VLOOKUP(A168,'[1]BASE DTPA'!A:DB,79,0)</f>
        <v>0</v>
      </c>
      <c r="W168" s="6" t="str">
        <f>VLOOKUP(A168,'[1]BASE DTPA'!A:DC,68,0)</f>
        <v>VIGENTE</v>
      </c>
      <c r="X168" s="23" t="str">
        <f>VLOOKUP(A168,'[1]BASE DTPA'!A:DD,70,0)</f>
        <v xml:space="preserve">https://community.secop.gov.co/Public/Tendering/ContractDetailView/Index?UniqueIdentifier=CO1.PCCNTR.8982772 </v>
      </c>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row>
    <row r="169" spans="1:92" ht="15.75" customHeight="1" x14ac:dyDescent="0.3">
      <c r="A169" s="13" t="s">
        <v>191</v>
      </c>
      <c r="B169" s="3" t="str">
        <f>VLOOKUP(A169,'[1]BASE DTPA'!A:CN,2,0)</f>
        <v>1 FONAM</v>
      </c>
      <c r="C169" s="3" t="str">
        <f>VLOOKUP(A169,'[1]BASE DTPA'!A:CN,3,0)</f>
        <v>CPS-DTPA-168-2026</v>
      </c>
      <c r="D169" s="3" t="str">
        <f>VLOOKUP(A169,'[1]BASE DTPA'!A:CN,4,0)</f>
        <v>ELIANA SOFIA MARTINEZ ANDINO</v>
      </c>
      <c r="E169" s="4">
        <f>VLOOKUP(A169,'[1]BASE DTPA'!A:CN,5,0)</f>
        <v>46041</v>
      </c>
      <c r="F169" s="5" t="str">
        <f>VLOOKUP(A169,'[1]BASE DTPA'!A:CN,6,0)</f>
        <v>DP04-3202010-25-142 - DP04-3202010-25-143 Prestar servicios de apoyo a la gestión con plena autonomía técnica y administrativa en el PNN Farallones de Cali, para apoyar la gestión y ordenamiento del ecoturismo, mediante el desarrollo de insumos técnicos para la construcción y análisis del contexto local y regional del área protegida relacionado con la oferta turística, en el marco del fortalecimiento del ecoturismo responsable y sostenible con énfasis en los ecosistemas andinos y de páramo,</v>
      </c>
      <c r="G169" s="3" t="str">
        <f>VLOOKUP(A169,'[1]BASE DTPA'!A:CN,7,0)</f>
        <v>APOYO A LA GESTIÓN</v>
      </c>
      <c r="H169" s="3" t="str">
        <f>VLOOKUP(A169,'[1]BASE DTPA'!A:CN,8,0)</f>
        <v>2 CONTRATACIÓN DIRECTA</v>
      </c>
      <c r="I169" s="3" t="str">
        <f>VLOOKUP(A169,'[1]BASE DTPA'!A:CO,9,0)</f>
        <v>14 PRESTACIÓN DE SERVICIOS</v>
      </c>
      <c r="J169" s="6" t="str">
        <f>VLOOKUP(A169,'[1]BASE DTPA'!A:CP,10,0)</f>
        <v>N/A</v>
      </c>
      <c r="K169" s="6">
        <f>VLOOKUP(A169,'[1]BASE DTPA'!A:CQ,11,0)</f>
        <v>80111600</v>
      </c>
      <c r="L169" s="7">
        <f>VLOOKUP(A169,'[1]BASE DTPA'!A:CR,15,0)</f>
        <v>3782000</v>
      </c>
      <c r="M169" s="7">
        <f>VLOOKUP(A169,'[1]BASE DTPA'!A:CS,16,0)</f>
        <v>32147000</v>
      </c>
      <c r="N169" s="6" t="str">
        <f>VLOOKUP(A169,'[1]BASE DTPA'!A:CT,18,0)</f>
        <v>1 PERSONA NATURAL</v>
      </c>
      <c r="O169" s="6" t="str">
        <f>VLOOKUP(A169,'[1]BASE DTPA'!A:CU,19,0)</f>
        <v>3 CÉDULA DE CIUDADANÍA</v>
      </c>
      <c r="P169" s="7">
        <f>VLOOKUP(A169,'[1]BASE DTPA'!A:CV,20,0)</f>
        <v>1144069929</v>
      </c>
      <c r="Q169" s="7">
        <f>VLOOKUP(A169,'[1]BASE DTPA'!A:CW,22,0)</f>
        <v>0</v>
      </c>
      <c r="R169" s="6" t="str">
        <f>VLOOKUP(A169,'[1]BASE DTPA'!A:CX,38,0)</f>
        <v>PNN FARALLONES DE CALI</v>
      </c>
      <c r="S169" s="6">
        <f>VLOOKUP(A169,'[1]BASE DTPA'!A:CY,43,0)</f>
        <v>255</v>
      </c>
      <c r="T169" s="8">
        <f>VLOOKUP(A169,'[1]BASE DTPA'!A:CZ,53,0)</f>
        <v>46041</v>
      </c>
      <c r="U169" s="9">
        <f>VLOOKUP(A169,'[1]BASE DTPA'!A:DA,54,0)</f>
        <v>46298</v>
      </c>
      <c r="V169" s="10">
        <f>VLOOKUP(A169,'[1]BASE DTPA'!A:DB,79,0)</f>
        <v>0</v>
      </c>
      <c r="W169" s="6" t="str">
        <f>VLOOKUP(A169,'[1]BASE DTPA'!A:DC,68,0)</f>
        <v>VIGENTE</v>
      </c>
      <c r="X169" s="23" t="str">
        <f>VLOOKUP(A169,'[1]BASE DTPA'!A:DD,70,0)</f>
        <v xml:space="preserve">https://community.secop.gov.co/Public/Tendering/ContractDetailView/Index?UniqueIdentifier=CO1.PCCNTR.8977760 </v>
      </c>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row>
    <row r="170" spans="1:92" ht="15.75" customHeight="1" x14ac:dyDescent="0.3">
      <c r="A170" s="13" t="s">
        <v>192</v>
      </c>
      <c r="B170" s="3" t="str">
        <f>VLOOKUP(A170,'[1]BASE DTPA'!A:CN,2,0)</f>
        <v>1 FONAM</v>
      </c>
      <c r="C170" s="3" t="str">
        <f>VLOOKUP(A170,'[1]BASE DTPA'!A:CN,3,0)</f>
        <v>CPS-DTPA-169-2026</v>
      </c>
      <c r="D170" s="3" t="str">
        <f>VLOOKUP(A170,'[1]BASE DTPA'!A:CN,4,0)</f>
        <v>JOSE ANGEL BARREIRO VALENCIA</v>
      </c>
      <c r="E170" s="4">
        <f>VLOOKUP(A170,'[1]BASE DTPA'!A:CN,5,0)</f>
        <v>46041</v>
      </c>
      <c r="F170" s="5" t="str">
        <f>VLOOKUP(A170,'[1]BASE DTPA'!A:CN,6,0)</f>
        <v>DP01-3202060-18_1-008Prestar servicios profesionales con plena autonomia tecnica y administrativa para la implementación del programa de restauración ecológica en zonas degradadas y/o alteradas en el DNMI Cabo Manglares y/o zonas de influencia en el marco de la conservación de la diversidad biológica de las áreas protegidas del SINAP</v>
      </c>
      <c r="G170" s="3" t="str">
        <f>VLOOKUP(A170,'[1]BASE DTPA'!A:CN,7,0)</f>
        <v>PROFESIONAL</v>
      </c>
      <c r="H170" s="3" t="str">
        <f>VLOOKUP(A170,'[1]BASE DTPA'!A:CN,8,0)</f>
        <v>2 CONTRATACIÓN DIRECTA</v>
      </c>
      <c r="I170" s="3" t="str">
        <f>VLOOKUP(A170,'[1]BASE DTPA'!A:CO,9,0)</f>
        <v>14 PRESTACIÓN DE SERVICIOS</v>
      </c>
      <c r="J170" s="6" t="str">
        <f>VLOOKUP(A170,'[1]BASE DTPA'!A:CP,10,0)</f>
        <v>N/A</v>
      </c>
      <c r="K170" s="6">
        <f>VLOOKUP(A170,'[1]BASE DTPA'!A:CQ,11,0)</f>
        <v>80111600</v>
      </c>
      <c r="L170" s="7">
        <f>VLOOKUP(A170,'[1]BASE DTPA'!A:CR,15,0)</f>
        <v>4327000</v>
      </c>
      <c r="M170" s="7">
        <f>VLOOKUP(A170,'[1]BASE DTPA'!A:CS,16,0)</f>
        <v>38798767</v>
      </c>
      <c r="N170" s="6" t="str">
        <f>VLOOKUP(A170,'[1]BASE DTPA'!A:CT,18,0)</f>
        <v>1 PERSONA NATURAL</v>
      </c>
      <c r="O170" s="6" t="str">
        <f>VLOOKUP(A170,'[1]BASE DTPA'!A:CU,19,0)</f>
        <v>3 CÉDULA DE CIUDADANÍA</v>
      </c>
      <c r="P170" s="7">
        <f>VLOOKUP(A170,'[1]BASE DTPA'!A:CV,20,0)</f>
        <v>1004638717</v>
      </c>
      <c r="Q170" s="7">
        <f>VLOOKUP(A170,'[1]BASE DTPA'!A:CW,22,0)</f>
        <v>0</v>
      </c>
      <c r="R170" s="6" t="str">
        <f>VLOOKUP(A170,'[1]BASE DTPA'!A:CX,38,0)</f>
        <v>DNMI CABO MANGLARES</v>
      </c>
      <c r="S170" s="6">
        <f>VLOOKUP(A170,'[1]BASE DTPA'!A:CY,43,0)</f>
        <v>269</v>
      </c>
      <c r="T170" s="8">
        <f>VLOOKUP(A170,'[1]BASE DTPA'!A:CZ,53,0)</f>
        <v>46041</v>
      </c>
      <c r="U170" s="9">
        <f>VLOOKUP(A170,'[1]BASE DTPA'!A:DA,54,0)</f>
        <v>46312</v>
      </c>
      <c r="V170" s="10">
        <f>VLOOKUP(A170,'[1]BASE DTPA'!A:DB,79,0)</f>
        <v>0</v>
      </c>
      <c r="W170" s="6" t="str">
        <f>VLOOKUP(A170,'[1]BASE DTPA'!A:DC,68,0)</f>
        <v>VIGENTE</v>
      </c>
      <c r="X170" s="23" t="str">
        <f>VLOOKUP(A170,'[1]BASE DTPA'!A:DD,70,0)</f>
        <v xml:space="preserve">https://community.secop.gov.co/Public/Tendering/ContractDetailView/Index?UniqueIdentifier=CO1.PCCNTR.8984679 </v>
      </c>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row>
    <row r="171" spans="1:92" ht="15.75" customHeight="1" x14ac:dyDescent="0.3">
      <c r="A171" s="13" t="s">
        <v>193</v>
      </c>
      <c r="B171" s="3" t="str">
        <f>VLOOKUP(A171,'[1]BASE DTPA'!A:CN,2,0)</f>
        <v>1 FONAM</v>
      </c>
      <c r="C171" s="3" t="str">
        <f>VLOOKUP(A171,'[1]BASE DTPA'!A:CN,3,0)</f>
        <v>CPS-DTPA-170-2026</v>
      </c>
      <c r="D171" s="3" t="str">
        <f>VLOOKUP(A171,'[1]BASE DTPA'!A:CN,4,0)</f>
        <v>ANDRES DE LOS RIOS CORTES</v>
      </c>
      <c r="E171" s="4">
        <f>VLOOKUP(A171,'[1]BASE DTPA'!A:CN,5,0)</f>
        <v>46041</v>
      </c>
      <c r="F171" s="5" t="str">
        <f>VLOOKUP(A171,'[1]BASE DTPA'!A:CN,6,0)</f>
        <v>DP04-3202032-1-049- DP04-3202032-1-050 Prestar servicios de apoyo a la gestion con autonomía técnica y administrativa en el PNN Farallones de Cali, para contribuir al desarrollo de acciones de prevención, vigilancia y control orientadas a la reducción de presiones antrópicas en el área protegida, especialmente las asociadas a minería, así como al apoyo logístico y de conducción para el desplazamiento del personal técnico, con énfasis en los ecosistemas andinos y de páramo, en el marco de la con</v>
      </c>
      <c r="G171" s="3" t="str">
        <f>VLOOKUP(A171,'[1]BASE DTPA'!A:CN,7,0)</f>
        <v>APOYO A LA GESTIÓN</v>
      </c>
      <c r="H171" s="3" t="str">
        <f>VLOOKUP(A171,'[1]BASE DTPA'!A:CN,8,0)</f>
        <v>2 CONTRATACIÓN DIRECTA</v>
      </c>
      <c r="I171" s="3" t="str">
        <f>VLOOKUP(A171,'[1]BASE DTPA'!A:CO,9,0)</f>
        <v>14 PRESTACIÓN DE SERVICIOS</v>
      </c>
      <c r="J171" s="6" t="str">
        <f>VLOOKUP(A171,'[1]BASE DTPA'!A:CP,10,0)</f>
        <v>N/A</v>
      </c>
      <c r="K171" s="6">
        <f>VLOOKUP(A171,'[1]BASE DTPA'!A:CQ,11,0)</f>
        <v>80111600</v>
      </c>
      <c r="L171" s="7">
        <f>VLOOKUP(A171,'[1]BASE DTPA'!A:CR,15,0)</f>
        <v>3490000</v>
      </c>
      <c r="M171" s="7">
        <f>VLOOKUP(A171,'[1]BASE DTPA'!A:CS,16,0)</f>
        <v>38273667</v>
      </c>
      <c r="N171" s="6" t="str">
        <f>VLOOKUP(A171,'[1]BASE DTPA'!A:CT,18,0)</f>
        <v>1 PERSONA NATURAL</v>
      </c>
      <c r="O171" s="6" t="str">
        <f>VLOOKUP(A171,'[1]BASE DTPA'!A:CU,19,0)</f>
        <v>3 CÉDULA DE CIUDADANÍA</v>
      </c>
      <c r="P171" s="7">
        <f>VLOOKUP(A171,'[1]BASE DTPA'!A:CV,20,0)</f>
        <v>1130640289</v>
      </c>
      <c r="Q171" s="7">
        <f>VLOOKUP(A171,'[1]BASE DTPA'!A:CW,22,0)</f>
        <v>0</v>
      </c>
      <c r="R171" s="6" t="str">
        <f>VLOOKUP(A171,'[1]BASE DTPA'!A:CX,38,0)</f>
        <v>PNN FARALLONES DE CALI</v>
      </c>
      <c r="S171" s="6">
        <f>VLOOKUP(A171,'[1]BASE DTPA'!A:CY,43,0)</f>
        <v>329</v>
      </c>
      <c r="T171" s="8">
        <f>VLOOKUP(A171,'[1]BASE DTPA'!A:CZ,53,0)</f>
        <v>46041</v>
      </c>
      <c r="U171" s="9">
        <f>VLOOKUP(A171,'[1]BASE DTPA'!A:DA,54,0)</f>
        <v>46373</v>
      </c>
      <c r="V171" s="10">
        <f>VLOOKUP(A171,'[1]BASE DTPA'!A:DB,79,0)</f>
        <v>0</v>
      </c>
      <c r="W171" s="6" t="str">
        <f>VLOOKUP(A171,'[1]BASE DTPA'!A:DC,68,0)</f>
        <v>VIGENTE</v>
      </c>
      <c r="X171" s="23" t="str">
        <f>VLOOKUP(A171,'[1]BASE DTPA'!A:DD,70,0)</f>
        <v xml:space="preserve">https://community.secop.gov.co/Public/Tendering/ContractDetailView/Index?UniqueIdentifier=CO1.PCCNTR.8984617 </v>
      </c>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c r="CJ171" s="12"/>
      <c r="CK171" s="12"/>
      <c r="CL171" s="12"/>
      <c r="CM171" s="12"/>
      <c r="CN171" s="12"/>
    </row>
    <row r="172" spans="1:92" ht="15.75" customHeight="1" x14ac:dyDescent="0.3">
      <c r="A172" s="13" t="s">
        <v>194</v>
      </c>
      <c r="B172" s="3" t="str">
        <f>VLOOKUP(A172,'[1]BASE DTPA'!A:CN,2,0)</f>
        <v>1 FONAM</v>
      </c>
      <c r="C172" s="3" t="str">
        <f>VLOOKUP(A172,'[1]BASE DTPA'!A:CN,3,0)</f>
        <v>CPS-DTPA-171-2026</v>
      </c>
      <c r="D172" s="3" t="str">
        <f>VLOOKUP(A172,'[1]BASE DTPA'!A:CN,4,0)</f>
        <v>EDGAR REYES GOLONDRINO</v>
      </c>
      <c r="E172" s="4">
        <f>VLOOKUP(A172,'[1]BASE DTPA'!A:CN,5,0)</f>
        <v>46041</v>
      </c>
      <c r="F172" s="5" t="str">
        <f>VLOOKUP(A172,'[1]BASE DTPA'!A:CN,6,0)</f>
        <v>DP04-3202008-9-027 DP04-3202008-9-028 Prestar servicios profesionales con plena autonomía técnica y administrativa en el PNN Farallones de Cali, para desarrollar la implementación de los instrumentos de planeación y el desarrollo de acciones orientadas a la gestión integral del recurso hídrico en el área protegida, con énfasis en los ecosistemas andinos y de páramo, en el marco de la conservación de la diversidad biológica de las Áreas Protegidas del SINAP Nacional.</v>
      </c>
      <c r="G172" s="3" t="str">
        <f>VLOOKUP(A172,'[1]BASE DTPA'!A:CN,7,0)</f>
        <v>PROFESIONAL</v>
      </c>
      <c r="H172" s="3" t="str">
        <f>VLOOKUP(A172,'[1]BASE DTPA'!A:CN,8,0)</f>
        <v>2 CONTRATACIÓN DIRECTA</v>
      </c>
      <c r="I172" s="3" t="str">
        <f>VLOOKUP(A172,'[1]BASE DTPA'!A:CO,9,0)</f>
        <v>14 PRESTACIÓN DE SERVICIOS</v>
      </c>
      <c r="J172" s="6" t="str">
        <f>VLOOKUP(A172,'[1]BASE DTPA'!A:CP,10,0)</f>
        <v>N/A</v>
      </c>
      <c r="K172" s="6">
        <f>VLOOKUP(A172,'[1]BASE DTPA'!A:CQ,11,0)</f>
        <v>80111600</v>
      </c>
      <c r="L172" s="7">
        <f>VLOOKUP(A172,'[1]BASE DTPA'!A:CR,15,0)</f>
        <v>4760000</v>
      </c>
      <c r="M172" s="7">
        <f>VLOOKUP(A172,'[1]BASE DTPA'!A:CS,16,0)</f>
        <v>52201333</v>
      </c>
      <c r="N172" s="6" t="str">
        <f>VLOOKUP(A172,'[1]BASE DTPA'!A:CT,18,0)</f>
        <v>1 PERSONA NATURAL</v>
      </c>
      <c r="O172" s="6" t="str">
        <f>VLOOKUP(A172,'[1]BASE DTPA'!A:CU,19,0)</f>
        <v>3 CÉDULA DE CIUDADANÍA</v>
      </c>
      <c r="P172" s="7">
        <f>VLOOKUP(A172,'[1]BASE DTPA'!A:CV,20,0)</f>
        <v>16777467</v>
      </c>
      <c r="Q172" s="7">
        <f>VLOOKUP(A172,'[1]BASE DTPA'!A:CW,22,0)</f>
        <v>0</v>
      </c>
      <c r="R172" s="6" t="str">
        <f>VLOOKUP(A172,'[1]BASE DTPA'!A:CX,38,0)</f>
        <v>PNN FARALLONES DE CALI</v>
      </c>
      <c r="S172" s="6">
        <f>VLOOKUP(A172,'[1]BASE DTPA'!A:CY,43,0)</f>
        <v>329</v>
      </c>
      <c r="T172" s="8">
        <f>VLOOKUP(A172,'[1]BASE DTPA'!A:CZ,53,0)</f>
        <v>46042</v>
      </c>
      <c r="U172" s="9">
        <f>VLOOKUP(A172,'[1]BASE DTPA'!A:DA,54,0)</f>
        <v>46371</v>
      </c>
      <c r="V172" s="10">
        <f>VLOOKUP(A172,'[1]BASE DTPA'!A:DB,79,0)</f>
        <v>0</v>
      </c>
      <c r="W172" s="6" t="str">
        <f>VLOOKUP(A172,'[1]BASE DTPA'!A:DC,68,0)</f>
        <v>VIGENTE</v>
      </c>
      <c r="X172" s="23" t="str">
        <f>VLOOKUP(A172,'[1]BASE DTPA'!A:DD,70,0)</f>
        <v xml:space="preserve">https://community.secop.gov.co/Public/Tendering/ContractDetailView/Index?UniqueIdentifier=CO1.PCCNTR.8984642 </v>
      </c>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2"/>
    </row>
    <row r="173" spans="1:92" ht="15.75" customHeight="1" x14ac:dyDescent="0.3">
      <c r="A173" s="13" t="s">
        <v>195</v>
      </c>
      <c r="B173" s="3" t="str">
        <f>VLOOKUP(A173,'[1]BASE DTPA'!A:CN,2,0)</f>
        <v>1 FONAM</v>
      </c>
      <c r="C173" s="3" t="str">
        <f>VLOOKUP(A173,'[1]BASE DTPA'!A:CN,3,0)</f>
        <v>CPS-DTPA-172-2026</v>
      </c>
      <c r="D173" s="3" t="str">
        <f>VLOOKUP(A173,'[1]BASE DTPA'!A:CN,4,0)</f>
        <v>DIANID JOHANA TENORIO QUILCUE</v>
      </c>
      <c r="E173" s="4">
        <f>VLOOKUP(A173,'[1]BASE DTPA'!A:CN,5,0)</f>
        <v>46042</v>
      </c>
      <c r="F173" s="5" t="str">
        <f>VLOOKUP(A173,'[1]BASE DTPA'!A:CN,6,0)</f>
        <v>DP04-3202008-10-114 Prestar servicios profesionales con plena autonomía técnica y administrativa en el PNN Farallones de Cali, para el fortalecimiento de la gobernanza y la gestión integral del área protegida, mediante la implementación de procesos de participación, consulta previa y concertación con las comunidades, con énfasis en los ecosistemas andinos y de páramo, en el marco de la conservación de la diversidad biológica de las Áreas Protegidas del SINAP Nacional.</v>
      </c>
      <c r="G173" s="3" t="str">
        <f>VLOOKUP(A173,'[1]BASE DTPA'!A:CN,7,0)</f>
        <v>PROFESIONAL</v>
      </c>
      <c r="H173" s="3" t="str">
        <f>VLOOKUP(A173,'[1]BASE DTPA'!A:CN,8,0)</f>
        <v>2 CONTRATACIÓN DIRECTA</v>
      </c>
      <c r="I173" s="3" t="str">
        <f>VLOOKUP(A173,'[1]BASE DTPA'!A:CO,9,0)</f>
        <v>14 PRESTACIÓN DE SERVICIOS</v>
      </c>
      <c r="J173" s="6" t="str">
        <f>VLOOKUP(A173,'[1]BASE DTPA'!A:CP,10,0)</f>
        <v>N/A</v>
      </c>
      <c r="K173" s="6">
        <f>VLOOKUP(A173,'[1]BASE DTPA'!A:CQ,11,0)</f>
        <v>80111600</v>
      </c>
      <c r="L173" s="7">
        <f>VLOOKUP(A173,'[1]BASE DTPA'!A:CR,15,0)</f>
        <v>5864000</v>
      </c>
      <c r="M173" s="7">
        <f>VLOOKUP(A173,'[1]BASE DTPA'!A:CS,16,0)</f>
        <v>64308533</v>
      </c>
      <c r="N173" s="6" t="str">
        <f>VLOOKUP(A173,'[1]BASE DTPA'!A:CT,18,0)</f>
        <v>1 PERSONA NATURAL</v>
      </c>
      <c r="O173" s="6" t="str">
        <f>VLOOKUP(A173,'[1]BASE DTPA'!A:CU,19,0)</f>
        <v>3 CÉDULA DE CIUDADANÍA</v>
      </c>
      <c r="P173" s="7">
        <f>VLOOKUP(A173,'[1]BASE DTPA'!A:CV,20,0)</f>
        <v>1061746102</v>
      </c>
      <c r="Q173" s="7">
        <f>VLOOKUP(A173,'[1]BASE DTPA'!A:CW,22,0)</f>
        <v>0</v>
      </c>
      <c r="R173" s="6" t="str">
        <f>VLOOKUP(A173,'[1]BASE DTPA'!A:CX,38,0)</f>
        <v>PNN FARALLONES DE CALI</v>
      </c>
      <c r="S173" s="6">
        <f>VLOOKUP(A173,'[1]BASE DTPA'!A:CY,43,0)</f>
        <v>329</v>
      </c>
      <c r="T173" s="8">
        <f>VLOOKUP(A173,'[1]BASE DTPA'!A:CZ,53,0)</f>
        <v>46042</v>
      </c>
      <c r="U173" s="9">
        <f>VLOOKUP(A173,'[1]BASE DTPA'!A:DA,54,0)</f>
        <v>46374</v>
      </c>
      <c r="V173" s="10">
        <f>VLOOKUP(A173,'[1]BASE DTPA'!A:DB,79,0)</f>
        <v>0</v>
      </c>
      <c r="W173" s="6" t="str">
        <f>VLOOKUP(A173,'[1]BASE DTPA'!A:DC,68,0)</f>
        <v>VIGENTE</v>
      </c>
      <c r="X173" s="23" t="str">
        <f>VLOOKUP(A173,'[1]BASE DTPA'!A:DD,70,0)</f>
        <v xml:space="preserve">https://community.secop.gov.co/Public/Tendering/ContractDetailView/Index?UniqueIdentifier=CO1.PCCNTR.8999192 </v>
      </c>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c r="CA173" s="12"/>
      <c r="CB173" s="12"/>
      <c r="CC173" s="12"/>
      <c r="CD173" s="12"/>
      <c r="CE173" s="12"/>
      <c r="CF173" s="12"/>
      <c r="CG173" s="12"/>
      <c r="CH173" s="12"/>
      <c r="CI173" s="12"/>
      <c r="CJ173" s="12"/>
      <c r="CK173" s="12"/>
      <c r="CL173" s="12"/>
      <c r="CM173" s="12"/>
      <c r="CN173" s="12"/>
    </row>
    <row r="174" spans="1:92" ht="15.75" customHeight="1" x14ac:dyDescent="0.3">
      <c r="A174" s="13" t="s">
        <v>196</v>
      </c>
      <c r="B174" s="3" t="str">
        <f>VLOOKUP(A174,'[1]BASE DTPA'!A:CN,2,0)</f>
        <v>1 FONAM</v>
      </c>
      <c r="C174" s="3" t="str">
        <f>VLOOKUP(A174,'[1]BASE DTPA'!A:CN,3,0)</f>
        <v>CPS-DTPA-173-2026</v>
      </c>
      <c r="D174" s="3" t="str">
        <f>VLOOKUP(A174,'[1]BASE DTPA'!A:CN,4,0)</f>
        <v>JOHN FERNANDO COBALEDA BARRETO</v>
      </c>
      <c r="E174" s="4">
        <f>VLOOKUP(A174,'[1]BASE DTPA'!A:CN,5,0)</f>
        <v>46042</v>
      </c>
      <c r="F174" s="5" t="str">
        <f>VLOOKUP(A174,'[1]BASE DTPA'!A:CN,6,0)</f>
        <v>DP04-3202060-18_1-130 Prestar servicios profesionales con plena autonomía técnica y administrativa en el PNN Farallones de Cali, para la implementación de acciones de restauración ecológica, mediante la propuesta y ejecución de tratamientos de restauración, rehabilitación y sistemas sostenibles en zonas degradadas o alteradas, con énfasis en los ecosistemas andinos y de páramo, en el marco de la conservación de la diversidad biológica de las Áreas Protegidas del SINAP Nacional.</v>
      </c>
      <c r="G174" s="3" t="str">
        <f>VLOOKUP(A174,'[1]BASE DTPA'!A:CN,7,0)</f>
        <v>PROFESIONAL</v>
      </c>
      <c r="H174" s="3" t="str">
        <f>VLOOKUP(A174,'[1]BASE DTPA'!A:CN,8,0)</f>
        <v>2 CONTRATACIÓN DIRECTA</v>
      </c>
      <c r="I174" s="3" t="str">
        <f>VLOOKUP(A174,'[1]BASE DTPA'!A:CO,9,0)</f>
        <v>14 PRESTACIÓN DE SERVICIOS</v>
      </c>
      <c r="J174" s="6" t="str">
        <f>VLOOKUP(A174,'[1]BASE DTPA'!A:CP,10,0)</f>
        <v>N/A</v>
      </c>
      <c r="K174" s="6">
        <f>VLOOKUP(A174,'[1]BASE DTPA'!A:CQ,11,0)</f>
        <v>80111600</v>
      </c>
      <c r="L174" s="7">
        <f>VLOOKUP(A174,'[1]BASE DTPA'!A:CR,15,0)</f>
        <v>4760000</v>
      </c>
      <c r="M174" s="7">
        <f>VLOOKUP(A174,'[1]BASE DTPA'!A:CS,16,0)</f>
        <v>52201333</v>
      </c>
      <c r="N174" s="6" t="str">
        <f>VLOOKUP(A174,'[1]BASE DTPA'!A:CT,18,0)</f>
        <v>1 PERSONA NATURAL</v>
      </c>
      <c r="O174" s="6" t="str">
        <f>VLOOKUP(A174,'[1]BASE DTPA'!A:CU,19,0)</f>
        <v>3 CÉDULA DE CIUDADANÍA</v>
      </c>
      <c r="P174" s="7">
        <f>VLOOKUP(A174,'[1]BASE DTPA'!A:CV,20,0)</f>
        <v>1144028988</v>
      </c>
      <c r="Q174" s="7">
        <f>VLOOKUP(A174,'[1]BASE DTPA'!A:CW,22,0)</f>
        <v>0</v>
      </c>
      <c r="R174" s="6" t="str">
        <f>VLOOKUP(A174,'[1]BASE DTPA'!A:CX,38,0)</f>
        <v>PNN FARALLONES DE CALI</v>
      </c>
      <c r="S174" s="6">
        <f>VLOOKUP(A174,'[1]BASE DTPA'!A:CY,43,0)</f>
        <v>329</v>
      </c>
      <c r="T174" s="8">
        <f>VLOOKUP(A174,'[1]BASE DTPA'!A:CZ,53,0)</f>
        <v>46042</v>
      </c>
      <c r="U174" s="9">
        <f>VLOOKUP(A174,'[1]BASE DTPA'!A:DA,54,0)</f>
        <v>46374</v>
      </c>
      <c r="V174" s="10">
        <f>VLOOKUP(A174,'[1]BASE DTPA'!A:DB,79,0)</f>
        <v>0</v>
      </c>
      <c r="W174" s="6" t="str">
        <f>VLOOKUP(A174,'[1]BASE DTPA'!A:DC,68,0)</f>
        <v>VIGENTE</v>
      </c>
      <c r="X174" s="23" t="str">
        <f>VLOOKUP(A174,'[1]BASE DTPA'!A:DD,70,0)</f>
        <v xml:space="preserve">https://community.secop.gov.co/Public/Tendering/ContractDetailView/Index?UniqueIdentifier=CO1.PCCNTR.8997182 </v>
      </c>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12"/>
      <c r="CJ174" s="12"/>
      <c r="CK174" s="12"/>
      <c r="CL174" s="12"/>
      <c r="CM174" s="12"/>
      <c r="CN174" s="12"/>
    </row>
    <row r="175" spans="1:92" ht="15.75" customHeight="1" x14ac:dyDescent="0.3">
      <c r="A175" s="13" t="s">
        <v>197</v>
      </c>
      <c r="B175" s="3" t="str">
        <f>VLOOKUP(A175,'[1]BASE DTPA'!A:CN,2,0)</f>
        <v>1 FONAM</v>
      </c>
      <c r="C175" s="3" t="str">
        <f>VLOOKUP(A175,'[1]BASE DTPA'!A:CN,3,0)</f>
        <v>CPS-DTPA-174-2026</v>
      </c>
      <c r="D175" s="3" t="str">
        <f>VLOOKUP(A175,'[1]BASE DTPA'!A:CN,4,0)</f>
        <v>ANDRÉS FELIPE MORENO WIEDMAN</v>
      </c>
      <c r="E175" s="4">
        <f>VLOOKUP(A175,'[1]BASE DTPA'!A:CN,5,0)</f>
        <v>46042</v>
      </c>
      <c r="F175" s="5" t="str">
        <f>VLOOKUP(A175,'[1]BASE DTPA'!A:CN,6,0)</f>
        <v>DP04-3202053-27-156 Prestar servicios profesionales con plena autonomia tecnica y administrativa en el PNN Farallones de Cali para la ejecucion de actividades necesarias para el seguimiento a los Acuerdos suscritos con las familias campesinas que usan o habitan las areas protegidas, con énfasis en los ecosistemas andinos y de páramo, en el marco de la conservación de la diversidad biológica de las Áreas Protegidas del SINAP Nacional.</v>
      </c>
      <c r="G175" s="3" t="str">
        <f>VLOOKUP(A175,'[1]BASE DTPA'!A:CN,7,0)</f>
        <v>PROFESIONAL</v>
      </c>
      <c r="H175" s="3" t="str">
        <f>VLOOKUP(A175,'[1]BASE DTPA'!A:CN,8,0)</f>
        <v>2 CONTRATACIÓN DIRECTA</v>
      </c>
      <c r="I175" s="3" t="str">
        <f>VLOOKUP(A175,'[1]BASE DTPA'!A:CO,9,0)</f>
        <v>14 PRESTACIÓN DE SERVICIOS</v>
      </c>
      <c r="J175" s="6" t="str">
        <f>VLOOKUP(A175,'[1]BASE DTPA'!A:CP,10,0)</f>
        <v>N/A</v>
      </c>
      <c r="K175" s="6">
        <f>VLOOKUP(A175,'[1]BASE DTPA'!A:CQ,11,0)</f>
        <v>80111600</v>
      </c>
      <c r="L175" s="7">
        <f>VLOOKUP(A175,'[1]BASE DTPA'!A:CR,15,0)</f>
        <v>3934000</v>
      </c>
      <c r="M175" s="7">
        <f>VLOOKUP(A175,'[1]BASE DTPA'!A:CS,16,0)</f>
        <v>43142867</v>
      </c>
      <c r="N175" s="6" t="str">
        <f>VLOOKUP(A175,'[1]BASE DTPA'!A:CT,18,0)</f>
        <v>1 PERSONA NATURAL</v>
      </c>
      <c r="O175" s="6" t="str">
        <f>VLOOKUP(A175,'[1]BASE DTPA'!A:CU,19,0)</f>
        <v>3 CÉDULA DE CIUDADANÍA</v>
      </c>
      <c r="P175" s="7">
        <f>VLOOKUP(A175,'[1]BASE DTPA'!A:CV,20,0)</f>
        <v>1130623094</v>
      </c>
      <c r="Q175" s="7">
        <f>VLOOKUP(A175,'[1]BASE DTPA'!A:CW,22,0)</f>
        <v>0</v>
      </c>
      <c r="R175" s="6" t="str">
        <f>VLOOKUP(A175,'[1]BASE DTPA'!A:CX,38,0)</f>
        <v>PNN FARALLONES DE CALI</v>
      </c>
      <c r="S175" s="6">
        <f>VLOOKUP(A175,'[1]BASE DTPA'!A:CY,43,0)</f>
        <v>329</v>
      </c>
      <c r="T175" s="8">
        <f>VLOOKUP(A175,'[1]BASE DTPA'!A:CZ,53,0)</f>
        <v>46042</v>
      </c>
      <c r="U175" s="9">
        <f>VLOOKUP(A175,'[1]BASE DTPA'!A:DA,54,0)</f>
        <v>46374</v>
      </c>
      <c r="V175" s="10">
        <f>VLOOKUP(A175,'[1]BASE DTPA'!A:DB,79,0)</f>
        <v>0</v>
      </c>
      <c r="W175" s="6" t="str">
        <f>VLOOKUP(A175,'[1]BASE DTPA'!A:DC,68,0)</f>
        <v>VIGENTE</v>
      </c>
      <c r="X175" s="23" t="str">
        <f>VLOOKUP(A175,'[1]BASE DTPA'!A:DD,70,0)</f>
        <v xml:space="preserve">https://community.secop.gov.co/Public/Tendering/ContractDetailView/Index?UniqueIdentifier=CO1.PCCNTR.8997095 </v>
      </c>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c r="CA175" s="12"/>
      <c r="CB175" s="12"/>
      <c r="CC175" s="12"/>
      <c r="CD175" s="12"/>
      <c r="CE175" s="12"/>
      <c r="CF175" s="12"/>
      <c r="CG175" s="12"/>
      <c r="CH175" s="12"/>
      <c r="CI175" s="12"/>
      <c r="CJ175" s="12"/>
      <c r="CK175" s="12"/>
      <c r="CL175" s="12"/>
      <c r="CM175" s="12"/>
      <c r="CN175" s="12"/>
    </row>
    <row r="176" spans="1:92" ht="15.75" customHeight="1" x14ac:dyDescent="0.3">
      <c r="A176" s="13" t="s">
        <v>198</v>
      </c>
      <c r="B176" s="3" t="str">
        <f>VLOOKUP(A176,'[1]BASE DTPA'!A:CN,2,0)</f>
        <v>1 FONAM</v>
      </c>
      <c r="C176" s="3" t="str">
        <f>VLOOKUP(A176,'[1]BASE DTPA'!A:CN,3,0)</f>
        <v>CPS-DTPA-175-2026</v>
      </c>
      <c r="D176" s="3" t="str">
        <f>VLOOKUP(A176,'[1]BASE DTPA'!A:CN,4,0)</f>
        <v>DANNYTHZA STEPHANY MONÁ VELASCO</v>
      </c>
      <c r="E176" s="4">
        <f>VLOOKUP(A176,'[1]BASE DTPA'!A:CN,5,0)</f>
        <v>46042</v>
      </c>
      <c r="F176" s="5" t="str">
        <f>VLOOKUP(A176,'[1]BASE DTPA'!A:CN,6,0)</f>
        <v>DP04-3202053-27-154 Prestar servicios profesionales con plena autonomía técnica y administrativa en el PNN Farallones de Cali, para ejecutar las actividades necesarias para el seguimiento a los acuerdos de conservación suscritos con las familias campesinas que usan o habitan las áreas protegidas, con énfasis en los ecosistemas andinos y de páramo, en el marco de la conservación de la diversidad biológica y el fortalecimiento de la gestión integral de las Áreas Protegidas del SINAP Nacional.</v>
      </c>
      <c r="G176" s="3" t="str">
        <f>VLOOKUP(A176,'[1]BASE DTPA'!A:CN,7,0)</f>
        <v>PROFESIONAL</v>
      </c>
      <c r="H176" s="3" t="str">
        <f>VLOOKUP(A176,'[1]BASE DTPA'!A:CN,8,0)</f>
        <v>2 CONTRATACIÓN DIRECTA</v>
      </c>
      <c r="I176" s="3" t="str">
        <f>VLOOKUP(A176,'[1]BASE DTPA'!A:CO,9,0)</f>
        <v>14 PRESTACIÓN DE SERVICIOS</v>
      </c>
      <c r="J176" s="6" t="str">
        <f>VLOOKUP(A176,'[1]BASE DTPA'!A:CP,10,0)</f>
        <v>N/A</v>
      </c>
      <c r="K176" s="6">
        <f>VLOOKUP(A176,'[1]BASE DTPA'!A:CQ,11,0)</f>
        <v>80111600</v>
      </c>
      <c r="L176" s="7">
        <f>VLOOKUP(A176,'[1]BASE DTPA'!A:CR,15,0)</f>
        <v>4760000</v>
      </c>
      <c r="M176" s="7">
        <f>VLOOKUP(A176,'[1]BASE DTPA'!A:CS,16,0)</f>
        <v>39508000</v>
      </c>
      <c r="N176" s="6" t="str">
        <f>VLOOKUP(A176,'[1]BASE DTPA'!A:CT,18,0)</f>
        <v>1 PERSONA NATURAL</v>
      </c>
      <c r="O176" s="6" t="str">
        <f>VLOOKUP(A176,'[1]BASE DTPA'!A:CU,19,0)</f>
        <v>3 CÉDULA DE CIUDADANÍA</v>
      </c>
      <c r="P176" s="7">
        <f>VLOOKUP(A176,'[1]BASE DTPA'!A:CV,20,0)</f>
        <v>1144202197</v>
      </c>
      <c r="Q176" s="7">
        <f>VLOOKUP(A176,'[1]BASE DTPA'!A:CW,22,0)</f>
        <v>0</v>
      </c>
      <c r="R176" s="6" t="str">
        <f>VLOOKUP(A176,'[1]BASE DTPA'!A:CX,38,0)</f>
        <v>PNN FARALLONES DE CALI</v>
      </c>
      <c r="S176" s="6">
        <f>VLOOKUP(A176,'[1]BASE DTPA'!A:CY,43,0)</f>
        <v>249</v>
      </c>
      <c r="T176" s="8">
        <f>VLOOKUP(A176,'[1]BASE DTPA'!A:CZ,53,0)</f>
        <v>46042</v>
      </c>
      <c r="U176" s="9">
        <f>VLOOKUP(A176,'[1]BASE DTPA'!A:DA,54,0)</f>
        <v>46283</v>
      </c>
      <c r="V176" s="10">
        <f>VLOOKUP(A176,'[1]BASE DTPA'!A:DB,79,0)</f>
        <v>0</v>
      </c>
      <c r="W176" s="6" t="str">
        <f>VLOOKUP(A176,'[1]BASE DTPA'!A:DC,68,0)</f>
        <v>VIGENTE</v>
      </c>
      <c r="X176" s="23" t="str">
        <f>VLOOKUP(A176,'[1]BASE DTPA'!A:DD,70,0)</f>
        <v xml:space="preserve">https://community.secop.gov.co/Public/Tendering/ContractDetailView/Index?UniqueIdentifier=CO1.PCCNTR.8998223 </v>
      </c>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c r="CA176" s="12"/>
      <c r="CB176" s="12"/>
      <c r="CC176" s="12"/>
      <c r="CD176" s="12"/>
      <c r="CE176" s="12"/>
      <c r="CF176" s="12"/>
      <c r="CG176" s="12"/>
      <c r="CH176" s="12"/>
      <c r="CI176" s="12"/>
      <c r="CJ176" s="12"/>
      <c r="CK176" s="12"/>
      <c r="CL176" s="12"/>
      <c r="CM176" s="12"/>
      <c r="CN176" s="12"/>
    </row>
    <row r="177" spans="1:92" ht="15.75" customHeight="1" x14ac:dyDescent="0.3">
      <c r="A177" s="13" t="s">
        <v>199</v>
      </c>
      <c r="B177" s="3" t="str">
        <f>VLOOKUP(A177,'[1]BASE DTPA'!A:CN,2,0)</f>
        <v>1 FONAM</v>
      </c>
      <c r="C177" s="3" t="str">
        <f>VLOOKUP(A177,'[1]BASE DTPA'!A:CN,3,0)</f>
        <v>CPS-DTPA-176-2026</v>
      </c>
      <c r="D177" s="3" t="str">
        <f>VLOOKUP(A177,'[1]BASE DTPA'!A:CN,4,0)</f>
        <v>JESIKA RIVERO MORALES</v>
      </c>
      <c r="E177" s="4">
        <f>VLOOKUP(A177,'[1]BASE DTPA'!A:CN,5,0)</f>
        <v>46042</v>
      </c>
      <c r="F177" s="5" t="str">
        <f>VLOOKUP(A177,'[1]BASE DTPA'!A:CN,6,0)</f>
        <v>DP04-3202032-1-033 Prestar servicios profesionales con plena autonomía técnica y administrativa en el PNN Farallones de Cali, para desarrollar los procesos de gestión ambiental, asi como el seguimiento y evaluaciòn de proyectos y actividades que generen presiones sobre el área protegida, con énfasis en los ecosistemas andinos y de páramo, en el marco de la conservación de la diversidad biológica de las Áreas Protegidas del SINAP Nacional.</v>
      </c>
      <c r="G177" s="3" t="str">
        <f>VLOOKUP(A177,'[1]BASE DTPA'!A:CN,7,0)</f>
        <v>PROFESIONAL</v>
      </c>
      <c r="H177" s="3" t="str">
        <f>VLOOKUP(A177,'[1]BASE DTPA'!A:CN,8,0)</f>
        <v>2 CONTRATACIÓN DIRECTA</v>
      </c>
      <c r="I177" s="3" t="str">
        <f>VLOOKUP(A177,'[1]BASE DTPA'!A:CO,9,0)</f>
        <v>14 PRESTACIÓN DE SERVICIOS</v>
      </c>
      <c r="J177" s="6" t="str">
        <f>VLOOKUP(A177,'[1]BASE DTPA'!A:CP,10,0)</f>
        <v>N/A</v>
      </c>
      <c r="K177" s="6">
        <f>VLOOKUP(A177,'[1]BASE DTPA'!A:CQ,11,0)</f>
        <v>80111600</v>
      </c>
      <c r="L177" s="7">
        <f>VLOOKUP(A177,'[1]BASE DTPA'!A:CR,15,0)</f>
        <v>5260000</v>
      </c>
      <c r="M177" s="7">
        <f>VLOOKUP(A177,'[1]BASE DTPA'!A:CS,16,0)</f>
        <v>57684667</v>
      </c>
      <c r="N177" s="6" t="str">
        <f>VLOOKUP(A177,'[1]BASE DTPA'!A:CT,18,0)</f>
        <v>1 PERSONA NATURAL</v>
      </c>
      <c r="O177" s="6" t="str">
        <f>VLOOKUP(A177,'[1]BASE DTPA'!A:CU,19,0)</f>
        <v>3 CÉDULA DE CIUDADANÍA</v>
      </c>
      <c r="P177" s="7">
        <f>VLOOKUP(A177,'[1]BASE DTPA'!A:CV,20,0)</f>
        <v>1123629832</v>
      </c>
      <c r="Q177" s="7">
        <f>VLOOKUP(A177,'[1]BASE DTPA'!A:CW,22,0)</f>
        <v>0</v>
      </c>
      <c r="R177" s="6" t="str">
        <f>VLOOKUP(A177,'[1]BASE DTPA'!A:CX,38,0)</f>
        <v>PNN FARALLONES DE CALI</v>
      </c>
      <c r="S177" s="6">
        <f>VLOOKUP(A177,'[1]BASE DTPA'!A:CY,43,0)</f>
        <v>329</v>
      </c>
      <c r="T177" s="8">
        <f>VLOOKUP(A177,'[1]BASE DTPA'!A:CZ,53,0)</f>
        <v>46042</v>
      </c>
      <c r="U177" s="9">
        <f>VLOOKUP(A177,'[1]BASE DTPA'!A:DA,54,0)</f>
        <v>46374</v>
      </c>
      <c r="V177" s="10">
        <f>VLOOKUP(A177,'[1]BASE DTPA'!A:DB,79,0)</f>
        <v>0</v>
      </c>
      <c r="W177" s="6" t="str">
        <f>VLOOKUP(A177,'[1]BASE DTPA'!A:DC,68,0)</f>
        <v>VIGENTE</v>
      </c>
      <c r="X177" s="23" t="str">
        <f>VLOOKUP(A177,'[1]BASE DTPA'!A:DD,70,0)</f>
        <v xml:space="preserve">https://community.secop.gov.co/Public/Tendering/ContractDetailView/Index?UniqueIdentifier=CO1.PCCNTR.8998157 </v>
      </c>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c r="CA177" s="12"/>
      <c r="CB177" s="12"/>
      <c r="CC177" s="12"/>
      <c r="CD177" s="12"/>
      <c r="CE177" s="12"/>
      <c r="CF177" s="12"/>
      <c r="CG177" s="12"/>
      <c r="CH177" s="12"/>
      <c r="CI177" s="12"/>
      <c r="CJ177" s="12"/>
      <c r="CK177" s="12"/>
      <c r="CL177" s="12"/>
      <c r="CM177" s="12"/>
      <c r="CN177" s="12"/>
    </row>
    <row r="178" spans="1:92" ht="15.75" customHeight="1" x14ac:dyDescent="0.3">
      <c r="A178" s="13" t="s">
        <v>200</v>
      </c>
      <c r="B178" s="3" t="str">
        <f>VLOOKUP(A178,'[1]BASE DTPA'!A:CN,2,0)</f>
        <v>1 FONAM</v>
      </c>
      <c r="C178" s="3" t="str">
        <f>VLOOKUP(A178,'[1]BASE DTPA'!A:CN,3,0)</f>
        <v>CPS-DTPA-177-2026</v>
      </c>
      <c r="D178" s="3" t="str">
        <f>VLOOKUP(A178,'[1]BASE DTPA'!A:CN,4,0)</f>
        <v>JUAN CAMILO CASTAÑEDA CERON</v>
      </c>
      <c r="E178" s="4">
        <f>VLOOKUP(A178,'[1]BASE DTPA'!A:CN,5,0)</f>
        <v>46042</v>
      </c>
      <c r="F178" s="5" t="str">
        <f>VLOOKUP(A178,'[1]BASE DTPA'!A:CN,6,0)</f>
        <v>DP04-3202032-1-047Prestar servicios profesionales con plena autonomía técnica y administrativa en el PNN Farallones de Cali para la realización de las actividades necesarias en el análisis de la información de PVC y sistematización en la plataforma SICO SMART en las áreas protegidas administradas por PNNC, especialmente en los ecosistemas andinos y de páramo, en el marco de la conservación de la diversidad biológica de las Áreas Protegidas del SINAP Nacional.</v>
      </c>
      <c r="G178" s="3" t="str">
        <f>VLOOKUP(A178,'[1]BASE DTPA'!A:CN,7,0)</f>
        <v>PROFESIONAL</v>
      </c>
      <c r="H178" s="3" t="str">
        <f>VLOOKUP(A178,'[1]BASE DTPA'!A:CN,8,0)</f>
        <v>2 CONTRATACIÓN DIRECTA</v>
      </c>
      <c r="I178" s="3" t="str">
        <f>VLOOKUP(A178,'[1]BASE DTPA'!A:CO,9,0)</f>
        <v>14 PRESTACIÓN DE SERVICIOS</v>
      </c>
      <c r="J178" s="6" t="str">
        <f>VLOOKUP(A178,'[1]BASE DTPA'!A:CP,10,0)</f>
        <v>N/A</v>
      </c>
      <c r="K178" s="6">
        <f>VLOOKUP(A178,'[1]BASE DTPA'!A:CQ,11,0)</f>
        <v>80111600</v>
      </c>
      <c r="L178" s="7">
        <f>VLOOKUP(A178,'[1]BASE DTPA'!A:CR,15,0)</f>
        <v>3783000</v>
      </c>
      <c r="M178" s="7">
        <f>VLOOKUP(A178,'[1]BASE DTPA'!A:CS,16,0)</f>
        <v>37703900</v>
      </c>
      <c r="N178" s="6" t="str">
        <f>VLOOKUP(A178,'[1]BASE DTPA'!A:CT,18,0)</f>
        <v>1 PERSONA NATURAL</v>
      </c>
      <c r="O178" s="6" t="str">
        <f>VLOOKUP(A178,'[1]BASE DTPA'!A:CU,19,0)</f>
        <v>3 CÉDULA DE CIUDADANÍA</v>
      </c>
      <c r="P178" s="7">
        <f>VLOOKUP(A178,'[1]BASE DTPA'!A:CV,20,0)</f>
        <v>1144089985</v>
      </c>
      <c r="Q178" s="7">
        <f>VLOOKUP(A178,'[1]BASE DTPA'!A:CW,22,0)</f>
        <v>0</v>
      </c>
      <c r="R178" s="6" t="str">
        <f>VLOOKUP(A178,'[1]BASE DTPA'!A:CX,38,0)</f>
        <v>PNN FARALLONES DE CALI</v>
      </c>
      <c r="S178" s="6">
        <f>VLOOKUP(A178,'[1]BASE DTPA'!A:CY,43,0)</f>
        <v>299</v>
      </c>
      <c r="T178" s="8">
        <f>VLOOKUP(A178,'[1]BASE DTPA'!A:CZ,53,0)</f>
        <v>46043</v>
      </c>
      <c r="U178" s="9">
        <f>VLOOKUP(A178,'[1]BASE DTPA'!A:DA,54,0)</f>
        <v>46345</v>
      </c>
      <c r="V178" s="10">
        <f>VLOOKUP(A178,'[1]BASE DTPA'!A:DB,79,0)</f>
        <v>0</v>
      </c>
      <c r="W178" s="6" t="str">
        <f>VLOOKUP(A178,'[1]BASE DTPA'!A:DC,68,0)</f>
        <v>VIGENTE</v>
      </c>
      <c r="X178" s="23" t="str">
        <f>VLOOKUP(A178,'[1]BASE DTPA'!A:DD,70,0)</f>
        <v xml:space="preserve">https://community.secop.gov.co/Public/Tendering/ContractDetailView/Index?UniqueIdentifier=CO1.PCCNTR.8998286 </v>
      </c>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c r="CA178" s="12"/>
      <c r="CB178" s="12"/>
      <c r="CC178" s="12"/>
      <c r="CD178" s="12"/>
      <c r="CE178" s="12"/>
      <c r="CF178" s="12"/>
      <c r="CG178" s="12"/>
      <c r="CH178" s="12"/>
      <c r="CI178" s="12"/>
      <c r="CJ178" s="12"/>
      <c r="CK178" s="12"/>
      <c r="CL178" s="12"/>
      <c r="CM178" s="12"/>
      <c r="CN178" s="12"/>
    </row>
    <row r="179" spans="1:92" ht="15.75" customHeight="1" x14ac:dyDescent="0.3">
      <c r="A179" s="13" t="s">
        <v>201</v>
      </c>
      <c r="B179" s="3" t="str">
        <f>VLOOKUP(A179,'[1]BASE DTPA'!A:CN,2,0)</f>
        <v>1 FONAM</v>
      </c>
      <c r="C179" s="3" t="str">
        <f>VLOOKUP(A179,'[1]BASE DTPA'!A:CN,3,0)</f>
        <v>CPS-DTPA-178-2026</v>
      </c>
      <c r="D179" s="3" t="str">
        <f>VLOOKUP(A179,'[1]BASE DTPA'!A:CN,4,0)</f>
        <v>ANGIE ALEJANDRA LOAIZA LOPEZ</v>
      </c>
      <c r="E179" s="4">
        <f>VLOOKUP(A179,'[1]BASE DTPA'!A:CN,5,0)</f>
        <v>46042</v>
      </c>
      <c r="F179" s="5" t="str">
        <f>VLOOKUP(A179,'[1]BASE DTPA'!A:CN,6,0)</f>
        <v>DP04-3202056-5-164-DP04-3202056-5-165. Prestar servicios profesionales con plena autonomía técnica y administrativa en el PNN Farallones de Cali, para la gestión e implementación de procesos de educación ambiental y fortalecimiento de capacidades con actores priorizados en sectores estratégicos del área protegida, con énfasis en los ecosistemas andinos y de páramo, en el marco de la conservación de la diversidad biológica de las Áreas Protegidas del SINAP Nacional</v>
      </c>
      <c r="G179" s="3" t="str">
        <f>VLOOKUP(A179,'[1]BASE DTPA'!A:CN,7,0)</f>
        <v>PROFESIONAL</v>
      </c>
      <c r="H179" s="3" t="str">
        <f>VLOOKUP(A179,'[1]BASE DTPA'!A:CN,8,0)</f>
        <v>2 CONTRATACIÓN DIRECTA</v>
      </c>
      <c r="I179" s="3" t="str">
        <f>VLOOKUP(A179,'[1]BASE DTPA'!A:CO,9,0)</f>
        <v>14 PRESTACIÓN DE SERVICIOS</v>
      </c>
      <c r="J179" s="6" t="str">
        <f>VLOOKUP(A179,'[1]BASE DTPA'!A:CP,10,0)</f>
        <v>N/A</v>
      </c>
      <c r="K179" s="6">
        <f>VLOOKUP(A179,'[1]BASE DTPA'!A:CQ,11,0)</f>
        <v>80111600</v>
      </c>
      <c r="L179" s="7">
        <f>VLOOKUP(A179,'[1]BASE DTPA'!A:CR,15,0)</f>
        <v>3783000</v>
      </c>
      <c r="M179" s="7">
        <f>VLOOKUP(A179,'[1]BASE DTPA'!A:CS,16,0)</f>
        <v>41486900</v>
      </c>
      <c r="N179" s="6" t="str">
        <f>VLOOKUP(A179,'[1]BASE DTPA'!A:CT,18,0)</f>
        <v>1 PERSONA NATURAL</v>
      </c>
      <c r="O179" s="6" t="str">
        <f>VLOOKUP(A179,'[1]BASE DTPA'!A:CU,19,0)</f>
        <v>3 CÉDULA DE CIUDADANÍA</v>
      </c>
      <c r="P179" s="7">
        <f>VLOOKUP(A179,'[1]BASE DTPA'!A:CV,20,0)</f>
        <v>1151961582</v>
      </c>
      <c r="Q179" s="7">
        <f>VLOOKUP(A179,'[1]BASE DTPA'!A:CW,22,0)</f>
        <v>0</v>
      </c>
      <c r="R179" s="6" t="str">
        <f>VLOOKUP(A179,'[1]BASE DTPA'!A:CX,38,0)</f>
        <v>PNN FARALLONES DE CALI</v>
      </c>
      <c r="S179" s="6">
        <f>VLOOKUP(A179,'[1]BASE DTPA'!A:CY,43,0)</f>
        <v>329</v>
      </c>
      <c r="T179" s="8">
        <f>VLOOKUP(A179,'[1]BASE DTPA'!A:CZ,53,0)</f>
        <v>46042</v>
      </c>
      <c r="U179" s="9">
        <f>VLOOKUP(A179,'[1]BASE DTPA'!A:DA,54,0)</f>
        <v>46374</v>
      </c>
      <c r="V179" s="10">
        <f>VLOOKUP(A179,'[1]BASE DTPA'!A:DB,79,0)</f>
        <v>0</v>
      </c>
      <c r="W179" s="6" t="str">
        <f>VLOOKUP(A179,'[1]BASE DTPA'!A:DC,68,0)</f>
        <v>VIGENTE</v>
      </c>
      <c r="X179" s="23" t="str">
        <f>VLOOKUP(A179,'[1]BASE DTPA'!A:DD,70,0)</f>
        <v xml:space="preserve">https://community.secop.gov.co/Public/Tendering/ContractDetailView/Index?UniqueIdentifier=CO1.PCCNTR.8991494 </v>
      </c>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c r="CA179" s="12"/>
      <c r="CB179" s="12"/>
      <c r="CC179" s="12"/>
      <c r="CD179" s="12"/>
      <c r="CE179" s="12"/>
      <c r="CF179" s="12"/>
      <c r="CG179" s="12"/>
      <c r="CH179" s="12"/>
      <c r="CI179" s="12"/>
      <c r="CJ179" s="12"/>
      <c r="CK179" s="12"/>
      <c r="CL179" s="12"/>
      <c r="CM179" s="12"/>
      <c r="CN179" s="12"/>
    </row>
    <row r="180" spans="1:92" ht="15.75" customHeight="1" x14ac:dyDescent="0.3">
      <c r="A180" s="13" t="s">
        <v>202</v>
      </c>
      <c r="B180" s="3" t="str">
        <f>VLOOKUP(A180,'[1]BASE DTPA'!A:CN,2,0)</f>
        <v>1 FONAM</v>
      </c>
      <c r="C180" s="3" t="str">
        <f>VLOOKUP(A180,'[1]BASE DTPA'!A:CN,3,0)</f>
        <v>CPS-DTPA-179-2026</v>
      </c>
      <c r="D180" s="3" t="str">
        <f>VLOOKUP(A180,'[1]BASE DTPA'!A:CN,4,0)</f>
        <v>NATHALY RENGIFO DE LA CRUZ</v>
      </c>
      <c r="E180" s="4">
        <f>VLOOKUP(A180,'[1]BASE DTPA'!A:CN,5,0)</f>
        <v>46042</v>
      </c>
      <c r="F180" s="5" t="str">
        <f>VLOOKUP(A180,'[1]BASE DTPA'!A:CN,6,0)</f>
        <v>DP04-3202008-15-013-DP04-3202008-15-014 Prestar servicios de apoyo a la gestiion con autonomia tecnica y administrativa en el PNN Farallones de Cali, para contribuir al fortalecimiento de los procesos administrativos y de gestion documental del area protegida, con enfasis en los ecosistemas andinos y de paramo, en el marco de la conservacion de la diversidad biologica de las areas Protegidas del SINAP Nacional</v>
      </c>
      <c r="G180" s="3" t="str">
        <f>VLOOKUP(A180,'[1]BASE DTPA'!A:CN,7,0)</f>
        <v>APOYO A LA GESTIÓN</v>
      </c>
      <c r="H180" s="3" t="str">
        <f>VLOOKUP(A180,'[1]BASE DTPA'!A:CN,8,0)</f>
        <v>2 CONTRATACIÓN DIRECTA</v>
      </c>
      <c r="I180" s="3" t="str">
        <f>VLOOKUP(A180,'[1]BASE DTPA'!A:CO,9,0)</f>
        <v>14 PRESTACIÓN DE SERVICIOS</v>
      </c>
      <c r="J180" s="6" t="str">
        <f>VLOOKUP(A180,'[1]BASE DTPA'!A:CP,10,0)</f>
        <v>N/A</v>
      </c>
      <c r="K180" s="6">
        <f>VLOOKUP(A180,'[1]BASE DTPA'!A:CQ,11,0)</f>
        <v>80111600</v>
      </c>
      <c r="L180" s="7">
        <f>VLOOKUP(A180,'[1]BASE DTPA'!A:CR,15,0)</f>
        <v>3324000</v>
      </c>
      <c r="M180" s="7">
        <f>VLOOKUP(A180,'[1]BASE DTPA'!A:CS,16,0)</f>
        <v>36453200</v>
      </c>
      <c r="N180" s="6" t="str">
        <f>VLOOKUP(A180,'[1]BASE DTPA'!A:CT,18,0)</f>
        <v>1 PERSONA NATURAL</v>
      </c>
      <c r="O180" s="6" t="str">
        <f>VLOOKUP(A180,'[1]BASE DTPA'!A:CU,19,0)</f>
        <v>3 CÉDULA DE CIUDADANÍA</v>
      </c>
      <c r="P180" s="7">
        <f>VLOOKUP(A180,'[1]BASE DTPA'!A:CV,20,0)</f>
        <v>67029689</v>
      </c>
      <c r="Q180" s="7">
        <f>VLOOKUP(A180,'[1]BASE DTPA'!A:CW,22,0)</f>
        <v>0</v>
      </c>
      <c r="R180" s="6" t="str">
        <f>VLOOKUP(A180,'[1]BASE DTPA'!A:CX,38,0)</f>
        <v>PNN FARALLONES DE CALI</v>
      </c>
      <c r="S180" s="6">
        <f>VLOOKUP(A180,'[1]BASE DTPA'!A:CY,43,0)</f>
        <v>329</v>
      </c>
      <c r="T180" s="8">
        <f>VLOOKUP(A180,'[1]BASE DTPA'!A:CZ,53,0)</f>
        <v>46042</v>
      </c>
      <c r="U180" s="9">
        <f>VLOOKUP(A180,'[1]BASE DTPA'!A:DA,54,0)</f>
        <v>46374</v>
      </c>
      <c r="V180" s="10">
        <f>VLOOKUP(A180,'[1]BASE DTPA'!A:DB,79,0)</f>
        <v>0</v>
      </c>
      <c r="W180" s="6" t="str">
        <f>VLOOKUP(A180,'[1]BASE DTPA'!A:DC,68,0)</f>
        <v>VIGENTE</v>
      </c>
      <c r="X180" s="23" t="str">
        <f>VLOOKUP(A180,'[1]BASE DTPA'!A:DD,70,0)</f>
        <v xml:space="preserve">https://community.secop.gov.co/Public/Tendering/ContractDetailView/Index?UniqueIdentifier=CO1.PCCNTR.8999856 </v>
      </c>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c r="CA180" s="12"/>
      <c r="CB180" s="12"/>
      <c r="CC180" s="12"/>
      <c r="CD180" s="12"/>
      <c r="CE180" s="12"/>
      <c r="CF180" s="12"/>
      <c r="CG180" s="12"/>
      <c r="CH180" s="12"/>
      <c r="CI180" s="12"/>
      <c r="CJ180" s="12"/>
      <c r="CK180" s="12"/>
      <c r="CL180" s="12"/>
      <c r="CM180" s="12"/>
      <c r="CN180" s="12"/>
    </row>
    <row r="181" spans="1:92" ht="15.75" customHeight="1" x14ac:dyDescent="0.3">
      <c r="A181" s="13" t="s">
        <v>203</v>
      </c>
      <c r="B181" s="3" t="str">
        <f>VLOOKUP(A181,'[1]BASE DTPA'!A:CN,2,0)</f>
        <v>1 FONAM</v>
      </c>
      <c r="C181" s="3" t="str">
        <f>VLOOKUP(A181,'[1]BASE DTPA'!A:CN,3,0)</f>
        <v>CPS-DTPA-180-2026</v>
      </c>
      <c r="D181" s="3" t="str">
        <f>VLOOKUP(A181,'[1]BASE DTPA'!A:CN,4,0)</f>
        <v>JHON LEIDER ALZAMORA ANTE</v>
      </c>
      <c r="E181" s="4">
        <f>VLOOKUP(A181,'[1]BASE DTPA'!A:CN,5,0)</f>
        <v>46042</v>
      </c>
      <c r="F181" s="5" t="str">
        <f>VLOOKUP(A181,'[1]BASE DTPA'!A:CN,6,0)</f>
        <v>DP05-3202008-9-008Prestar los servicios de apoyo a la gestión con plena autonomía técnica y administrativa en el PNN Gorgona para el desarrollo de las acciones operativas relacionadas con la implementación de la estrategia de investigación y monitoreo en el área protegida en el marco de la conservación de la diversidad biológica de las áreas protegidas del SINAP nacional</v>
      </c>
      <c r="G181" s="3" t="str">
        <f>VLOOKUP(A181,'[1]BASE DTPA'!A:CN,7,0)</f>
        <v>APOYO A LA GESTIÓN</v>
      </c>
      <c r="H181" s="3" t="str">
        <f>VLOOKUP(A181,'[1]BASE DTPA'!A:CN,8,0)</f>
        <v>2 CONTRATACIÓN DIRECTA</v>
      </c>
      <c r="I181" s="3" t="str">
        <f>VLOOKUP(A181,'[1]BASE DTPA'!A:CO,9,0)</f>
        <v>14 PRESTACIÓN DE SERVICIOS</v>
      </c>
      <c r="J181" s="6" t="str">
        <f>VLOOKUP(A181,'[1]BASE DTPA'!A:CP,10,0)</f>
        <v>N/A</v>
      </c>
      <c r="K181" s="6">
        <f>VLOOKUP(A181,'[1]BASE DTPA'!A:CQ,11,0)</f>
        <v>80111600</v>
      </c>
      <c r="L181" s="7">
        <f>VLOOKUP(A181,'[1]BASE DTPA'!A:CR,15,0)</f>
        <v>2293000</v>
      </c>
      <c r="M181" s="7">
        <f>VLOOKUP(A181,'[1]BASE DTPA'!A:CS,16,0)</f>
        <v>25223000</v>
      </c>
      <c r="N181" s="6" t="str">
        <f>VLOOKUP(A181,'[1]BASE DTPA'!A:CT,18,0)</f>
        <v>1 PERSONA NATURAL</v>
      </c>
      <c r="O181" s="6" t="str">
        <f>VLOOKUP(A181,'[1]BASE DTPA'!A:CU,19,0)</f>
        <v>3 CÉDULA DE CIUDADANÍA</v>
      </c>
      <c r="P181" s="7">
        <f>VLOOKUP(A181,'[1]BASE DTPA'!A:CV,20,0)</f>
        <v>13389465</v>
      </c>
      <c r="Q181" s="7">
        <f>VLOOKUP(A181,'[1]BASE DTPA'!A:CW,22,0)</f>
        <v>0</v>
      </c>
      <c r="R181" s="6" t="str">
        <f>VLOOKUP(A181,'[1]BASE DTPA'!A:CX,38,0)</f>
        <v>PNN GORGONA</v>
      </c>
      <c r="S181" s="6">
        <f>VLOOKUP(A181,'[1]BASE DTPA'!A:CY,43,0)</f>
        <v>330</v>
      </c>
      <c r="T181" s="8">
        <f>VLOOKUP(A181,'[1]BASE DTPA'!A:CZ,53,0)</f>
        <v>46042</v>
      </c>
      <c r="U181" s="9">
        <f>VLOOKUP(A181,'[1]BASE DTPA'!A:DA,54,0)</f>
        <v>46375</v>
      </c>
      <c r="V181" s="10">
        <f>VLOOKUP(A181,'[1]BASE DTPA'!A:DB,79,0)</f>
        <v>0</v>
      </c>
      <c r="W181" s="6" t="str">
        <f>VLOOKUP(A181,'[1]BASE DTPA'!A:DC,68,0)</f>
        <v>VIGENTE</v>
      </c>
      <c r="X181" s="23" t="str">
        <f>VLOOKUP(A181,'[1]BASE DTPA'!A:DD,70,0)</f>
        <v xml:space="preserve">https://community.secop.gov.co/Public/Tendering/ContractDetailView/Index?UniqueIdentifier=CO1.PCCNTR.9001783 </v>
      </c>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c r="CJ181" s="12"/>
      <c r="CK181" s="12"/>
      <c r="CL181" s="12"/>
      <c r="CM181" s="12"/>
      <c r="CN181" s="12"/>
    </row>
    <row r="182" spans="1:92" ht="15.75" customHeight="1" x14ac:dyDescent="0.3">
      <c r="A182" s="13" t="s">
        <v>204</v>
      </c>
      <c r="B182" s="3" t="str">
        <f>VLOOKUP(A182,'[1]BASE DTPA'!A:CN,2,0)</f>
        <v>1 FONAM</v>
      </c>
      <c r="C182" s="3" t="str">
        <f>VLOOKUP(A182,'[1]BASE DTPA'!A:CN,3,0)</f>
        <v>CPS-DTPA-181-2026</v>
      </c>
      <c r="D182" s="3" t="str">
        <f>VLOOKUP(A182,'[1]BASE DTPA'!A:CN,4,0)</f>
        <v>OSCAR FERNANDO QUIÑONES MORENO</v>
      </c>
      <c r="E182" s="4">
        <f>VLOOKUP(A182,'[1]BASE DTPA'!A:CN,5,0)</f>
        <v>46042</v>
      </c>
      <c r="F182" s="5" t="str">
        <f>VLOOKUP(A182,'[1]BASE DTPA'!A:CN,6,0)</f>
        <v>DP04-3202032-1-065-DP04-3202032-1-066 Prestar servicios de apoyo a la gestión con autonomia tecnica y administrativa en el PNN Farallones de Cali, para contribuir al desarrollo de acciones de prevenciion vigilancia y control orientadas a la reduccion de presiones antropicas en el área protegida, especialmente las asociadas a la mineria , asi como al apoyo logistico y de conduccion para el desplazamiento del personal tecnico con enfasis en los ecosistemas andinos y de páramo.</v>
      </c>
      <c r="G182" s="3" t="str">
        <f>VLOOKUP(A182,'[1]BASE DTPA'!A:CN,7,0)</f>
        <v>APOYO A LA GESTIÓN</v>
      </c>
      <c r="H182" s="3" t="str">
        <f>VLOOKUP(A182,'[1]BASE DTPA'!A:CN,8,0)</f>
        <v>2 CONTRATACIÓN DIRECTA</v>
      </c>
      <c r="I182" s="3" t="str">
        <f>VLOOKUP(A182,'[1]BASE DTPA'!A:CO,9,0)</f>
        <v>14 PRESTACIÓN DE SERVICIOS</v>
      </c>
      <c r="J182" s="6" t="str">
        <f>VLOOKUP(A182,'[1]BASE DTPA'!A:CP,10,0)</f>
        <v>N/A</v>
      </c>
      <c r="K182" s="6">
        <f>VLOOKUP(A182,'[1]BASE DTPA'!A:CQ,11,0)</f>
        <v>80111600</v>
      </c>
      <c r="L182" s="7">
        <f>VLOOKUP(A182,'[1]BASE DTPA'!A:CR,15,0)</f>
        <v>2761000</v>
      </c>
      <c r="M182" s="7">
        <f>VLOOKUP(A182,'[1]BASE DTPA'!A:CS,16,0)</f>
        <v>30278967</v>
      </c>
      <c r="N182" s="6" t="str">
        <f>VLOOKUP(A182,'[1]BASE DTPA'!A:CT,18,0)</f>
        <v>1 PERSONA NATURAL</v>
      </c>
      <c r="O182" s="6" t="str">
        <f>VLOOKUP(A182,'[1]BASE DTPA'!A:CU,19,0)</f>
        <v>3 CÉDULA DE CIUDADANÍA</v>
      </c>
      <c r="P182" s="7">
        <f>VLOOKUP(A182,'[1]BASE DTPA'!A:CV,20,0)</f>
        <v>1059449930</v>
      </c>
      <c r="Q182" s="7">
        <f>VLOOKUP(A182,'[1]BASE DTPA'!A:CW,22,0)</f>
        <v>0</v>
      </c>
      <c r="R182" s="6" t="str">
        <f>VLOOKUP(A182,'[1]BASE DTPA'!A:CX,38,0)</f>
        <v>PNN FARALLONES DE CALI</v>
      </c>
      <c r="S182" s="6">
        <f>VLOOKUP(A182,'[1]BASE DTPA'!A:CY,43,0)</f>
        <v>329</v>
      </c>
      <c r="T182" s="8">
        <f>VLOOKUP(A182,'[1]BASE DTPA'!A:CZ,53,0)</f>
        <v>46042</v>
      </c>
      <c r="U182" s="9">
        <f>VLOOKUP(A182,'[1]BASE DTPA'!A:DA,54,0)</f>
        <v>46374</v>
      </c>
      <c r="V182" s="10">
        <f>VLOOKUP(A182,'[1]BASE DTPA'!A:DB,79,0)</f>
        <v>0</v>
      </c>
      <c r="W182" s="6" t="str">
        <f>VLOOKUP(A182,'[1]BASE DTPA'!A:DC,68,0)</f>
        <v>VIGENTE</v>
      </c>
      <c r="X182" s="23" t="str">
        <f>VLOOKUP(A182,'[1]BASE DTPA'!A:DD,70,0)</f>
        <v xml:space="preserve">https://community.secop.gov.co/Public/Tendering/ContractDetailView/Index?UniqueIdentifier=CO1.PCCNTR.9001414 </v>
      </c>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row>
    <row r="183" spans="1:92" ht="15.75" customHeight="1" x14ac:dyDescent="0.3">
      <c r="A183" s="13" t="s">
        <v>205</v>
      </c>
      <c r="B183" s="3" t="str">
        <f>VLOOKUP(A183,'[1]BASE DTPA'!A:CN,2,0)</f>
        <v>1 FONAM</v>
      </c>
      <c r="C183" s="3" t="str">
        <f>VLOOKUP(A183,'[1]BASE DTPA'!A:CN,3,0)</f>
        <v>CPS-DTPA-182-2026</v>
      </c>
      <c r="D183" s="3" t="str">
        <f>VLOOKUP(A183,'[1]BASE DTPA'!A:CN,4,0)</f>
        <v>LEIDER OBREGON SOLIS</v>
      </c>
      <c r="E183" s="4">
        <f>VLOOKUP(A183,'[1]BASE DTPA'!A:CN,5,0)</f>
        <v>46042</v>
      </c>
      <c r="F183" s="5" t="str">
        <f>VLOOKUP(A183,'[1]BASE DTPA'!A:CN,6,0)</f>
        <v>DP05-3202060-19_1-013Prestar servicios de apoyo a la gestion para el desarrollo de las acciones asistenciales en la implementación de monitoreo y mantenimiento de procesos de restauración ecológica en el área protegida, en el marco de la conservación de la diversidad biológica de las áreas protegidas del SINAP nacional.</v>
      </c>
      <c r="G183" s="3" t="str">
        <f>VLOOKUP(A183,'[1]BASE DTPA'!A:CN,7,0)</f>
        <v>APOYO A LA GESTIÓN</v>
      </c>
      <c r="H183" s="3" t="str">
        <f>VLOOKUP(A183,'[1]BASE DTPA'!A:CN,8,0)</f>
        <v>2 CONTRATACIÓN DIRECTA</v>
      </c>
      <c r="I183" s="3" t="str">
        <f>VLOOKUP(A183,'[1]BASE DTPA'!A:CO,9,0)</f>
        <v>14 PRESTACIÓN DE SERVICIOS</v>
      </c>
      <c r="J183" s="6" t="str">
        <f>VLOOKUP(A183,'[1]BASE DTPA'!A:CP,10,0)</f>
        <v>N/A</v>
      </c>
      <c r="K183" s="6">
        <f>VLOOKUP(A183,'[1]BASE DTPA'!A:CQ,11,0)</f>
        <v>80111600</v>
      </c>
      <c r="L183" s="7">
        <f>VLOOKUP(A183,'[1]BASE DTPA'!A:CR,15,0)</f>
        <v>2385000</v>
      </c>
      <c r="M183" s="7">
        <f>VLOOKUP(A183,'[1]BASE DTPA'!A:CS,16,0)</f>
        <v>24009000</v>
      </c>
      <c r="N183" s="6" t="str">
        <f>VLOOKUP(A183,'[1]BASE DTPA'!A:CT,18,0)</f>
        <v>1 PERSONA NATURAL</v>
      </c>
      <c r="O183" s="6" t="str">
        <f>VLOOKUP(A183,'[1]BASE DTPA'!A:CU,19,0)</f>
        <v>3 CÉDULA DE CIUDADANÍA</v>
      </c>
      <c r="P183" s="7">
        <f>VLOOKUP(A183,'[1]BASE DTPA'!A:CV,20,0)</f>
        <v>10387887</v>
      </c>
      <c r="Q183" s="7">
        <f>VLOOKUP(A183,'[1]BASE DTPA'!A:CW,22,0)</f>
        <v>0</v>
      </c>
      <c r="R183" s="6" t="str">
        <f>VLOOKUP(A183,'[1]BASE DTPA'!A:CX,38,0)</f>
        <v>PNN GORGONA</v>
      </c>
      <c r="S183" s="6">
        <f>VLOOKUP(A183,'[1]BASE DTPA'!A:CY,43,0)</f>
        <v>281</v>
      </c>
      <c r="T183" s="8">
        <f>VLOOKUP(A183,'[1]BASE DTPA'!A:CZ,53,0)</f>
        <v>46042</v>
      </c>
      <c r="U183" s="9">
        <f>VLOOKUP(A183,'[1]BASE DTPA'!A:DA,54,0)</f>
        <v>46347</v>
      </c>
      <c r="V183" s="10">
        <f>VLOOKUP(A183,'[1]BASE DTPA'!A:DB,79,0)</f>
        <v>0</v>
      </c>
      <c r="W183" s="6" t="str">
        <f>VLOOKUP(A183,'[1]BASE DTPA'!A:DC,68,0)</f>
        <v>VIGENTE</v>
      </c>
      <c r="X183" s="23" t="str">
        <f>VLOOKUP(A183,'[1]BASE DTPA'!A:DD,70,0)</f>
        <v xml:space="preserve">https://community.secop.gov.co/Public/Tendering/ContractDetailView/Index?UniqueIdentifier=CO1.PCCNTR.9002525 </v>
      </c>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row>
    <row r="184" spans="1:92" ht="15.75" customHeight="1" x14ac:dyDescent="0.3">
      <c r="A184" s="13" t="s">
        <v>206</v>
      </c>
      <c r="B184" s="3" t="str">
        <f>VLOOKUP(A184,'[1]BASE DTPA'!A:CN,2,0)</f>
        <v>1 FONAM</v>
      </c>
      <c r="C184" s="3" t="str">
        <f>VLOOKUP(A184,'[1]BASE DTPA'!A:CN,3,0)</f>
        <v>CPS-DTPA-183-2026</v>
      </c>
      <c r="D184" s="3" t="str">
        <f>VLOOKUP(A184,'[1]BASE DTPA'!A:CN,4,0)</f>
        <v>HERNAN DARIO LONDOÑO HERRERA</v>
      </c>
      <c r="E184" s="4">
        <f>VLOOKUP(A184,'[1]BASE DTPA'!A:CN,5,0)</f>
        <v>46042</v>
      </c>
      <c r="F184" s="5" t="str">
        <f>VLOOKUP(A184,'[1]BASE DTPA'!A:CN,6,0)</f>
        <v>DP04-3202032-1-059 - DP04-3202032-1-060 Prestar servicios de apoyo a la gestión con autonomía técnica y administrativa en el PNN Farallones de Cali, para contribuir al desarrollo de acciones de prevención, vigilancia y control, así como al apoyo logístico y de conducción para el desplazamiento del personal técnico, con énfasis en los ecosistemas andinos y de páramo, en el marco de la conservación de la diversidad biológica de las Áreas Protegidas del SINAP Nacional.</v>
      </c>
      <c r="G184" s="3" t="str">
        <f>VLOOKUP(A184,'[1]BASE DTPA'!A:CN,7,0)</f>
        <v>APOYO A LA GESTIÓN</v>
      </c>
      <c r="H184" s="3" t="str">
        <f>VLOOKUP(A184,'[1]BASE DTPA'!A:CN,8,0)</f>
        <v>2 CONTRATACIÓN DIRECTA</v>
      </c>
      <c r="I184" s="3" t="str">
        <f>VLOOKUP(A184,'[1]BASE DTPA'!A:CO,9,0)</f>
        <v>14 PRESTACIÓN DE SERVICIOS</v>
      </c>
      <c r="J184" s="6" t="str">
        <f>VLOOKUP(A184,'[1]BASE DTPA'!A:CP,10,0)</f>
        <v>N/A</v>
      </c>
      <c r="K184" s="6">
        <f>VLOOKUP(A184,'[1]BASE DTPA'!A:CQ,11,0)</f>
        <v>80111600</v>
      </c>
      <c r="L184" s="7">
        <f>VLOOKUP(A184,'[1]BASE DTPA'!A:CR,15,0)</f>
        <v>2761000</v>
      </c>
      <c r="M184" s="7">
        <f>VLOOKUP(A184,'[1]BASE DTPA'!A:CS,16,0)</f>
        <v>30278967</v>
      </c>
      <c r="N184" s="6" t="str">
        <f>VLOOKUP(A184,'[1]BASE DTPA'!A:CT,18,0)</f>
        <v>1 PERSONA NATURAL</v>
      </c>
      <c r="O184" s="6" t="str">
        <f>VLOOKUP(A184,'[1]BASE DTPA'!A:CU,19,0)</f>
        <v>3 CÉDULA DE CIUDADANÍA</v>
      </c>
      <c r="P184" s="7">
        <f>VLOOKUP(A184,'[1]BASE DTPA'!A:CV,20,0)</f>
        <v>1144086133</v>
      </c>
      <c r="Q184" s="7">
        <f>VLOOKUP(A184,'[1]BASE DTPA'!A:CW,22,0)</f>
        <v>0</v>
      </c>
      <c r="R184" s="6" t="str">
        <f>VLOOKUP(A184,'[1]BASE DTPA'!A:CX,38,0)</f>
        <v>PNN FARALLONES DE CALI</v>
      </c>
      <c r="S184" s="6">
        <f>VLOOKUP(A184,'[1]BASE DTPA'!A:CY,43,0)</f>
        <v>329</v>
      </c>
      <c r="T184" s="8">
        <f>VLOOKUP(A184,'[1]BASE DTPA'!A:CZ,53,0)</f>
        <v>46042</v>
      </c>
      <c r="U184" s="9">
        <f>VLOOKUP(A184,'[1]BASE DTPA'!A:DA,54,0)</f>
        <v>46374</v>
      </c>
      <c r="V184" s="10">
        <f>VLOOKUP(A184,'[1]BASE DTPA'!A:DB,79,0)</f>
        <v>0</v>
      </c>
      <c r="W184" s="6" t="str">
        <f>VLOOKUP(A184,'[1]BASE DTPA'!A:DC,68,0)</f>
        <v>VIGENTE</v>
      </c>
      <c r="X184" s="23" t="str">
        <f>VLOOKUP(A184,'[1]BASE DTPA'!A:DD,70,0)</f>
        <v xml:space="preserve">https://community.secop.gov.co/Public/Tendering/ContractDetailView/Index?UniqueIdentifier=CO1.PCCNTR.9000395 </v>
      </c>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c r="CJ184" s="12"/>
      <c r="CK184" s="12"/>
      <c r="CL184" s="12"/>
      <c r="CM184" s="12"/>
      <c r="CN184" s="12"/>
    </row>
    <row r="185" spans="1:92" ht="15.75" customHeight="1" x14ac:dyDescent="0.3">
      <c r="A185" s="13" t="s">
        <v>207</v>
      </c>
      <c r="B185" s="3" t="str">
        <f>VLOOKUP(A185,'[1]BASE DTPA'!A:CN,2,0)</f>
        <v>1 FONAM</v>
      </c>
      <c r="C185" s="3" t="str">
        <f>VLOOKUP(A185,'[1]BASE DTPA'!A:CN,3,0)</f>
        <v>CPS-DTPA-184-2026</v>
      </c>
      <c r="D185" s="3" t="str">
        <f>VLOOKUP(A185,'[1]BASE DTPA'!A:CN,4,0)</f>
        <v>KEVIN JOSEPH LOPEZ MOLINA</v>
      </c>
      <c r="E185" s="4">
        <f>VLOOKUP(A185,'[1]BASE DTPA'!A:CN,5,0)</f>
        <v>46042</v>
      </c>
      <c r="F185" s="5" t="str">
        <f>VLOOKUP(A185,'[1]BASE DTPA'!A:CN,6,0)</f>
        <v>DP04-3202032-1-055 DP04-3202032-1-056 Prestar servicios profesionales con plena autonomía técnica y administrativa en el PNN Farallones de Cali, para desarrollar las acciones de prevención, vigilancia y control, así como el seguimiento y monitoreo orientado especialmente a la gestión de presiones mineras en el área protegida, con énfasis en los ecosistemas andinos y de páramo, en el marco de la conservación de la diversidad biológica de las Áreas Protegidas del SINAP Nacional</v>
      </c>
      <c r="G185" s="3" t="str">
        <f>VLOOKUP(A185,'[1]BASE DTPA'!A:CN,7,0)</f>
        <v>PROFESIONAL</v>
      </c>
      <c r="H185" s="3" t="str">
        <f>VLOOKUP(A185,'[1]BASE DTPA'!A:CN,8,0)</f>
        <v>2 CONTRATACIÓN DIRECTA</v>
      </c>
      <c r="I185" s="3" t="str">
        <f>VLOOKUP(A185,'[1]BASE DTPA'!A:CO,9,0)</f>
        <v>14 PRESTACIÓN DE SERVICIOS</v>
      </c>
      <c r="J185" s="6" t="str">
        <f>VLOOKUP(A185,'[1]BASE DTPA'!A:CP,10,0)</f>
        <v>N/A</v>
      </c>
      <c r="K185" s="6">
        <f>VLOOKUP(A185,'[1]BASE DTPA'!A:CQ,11,0)</f>
        <v>80111600</v>
      </c>
      <c r="L185" s="7">
        <f>VLOOKUP(A185,'[1]BASE DTPA'!A:CR,15,0)</f>
        <v>3783000</v>
      </c>
      <c r="M185" s="7">
        <f>VLOOKUP(A185,'[1]BASE DTPA'!A:CS,16,0)</f>
        <v>41486900</v>
      </c>
      <c r="N185" s="6" t="str">
        <f>VLOOKUP(A185,'[1]BASE DTPA'!A:CT,18,0)</f>
        <v>1 PERSONA NATURAL</v>
      </c>
      <c r="O185" s="6" t="str">
        <f>VLOOKUP(A185,'[1]BASE DTPA'!A:CU,19,0)</f>
        <v>3 CÉDULA DE CIUDADANÍA</v>
      </c>
      <c r="P185" s="7">
        <f>VLOOKUP(A185,'[1]BASE DTPA'!A:CV,20,0)</f>
        <v>1094974869</v>
      </c>
      <c r="Q185" s="7">
        <f>VLOOKUP(A185,'[1]BASE DTPA'!A:CW,22,0)</f>
        <v>0</v>
      </c>
      <c r="R185" s="6" t="str">
        <f>VLOOKUP(A185,'[1]BASE DTPA'!A:CX,38,0)</f>
        <v>PNN FARALLONES DE CALI</v>
      </c>
      <c r="S185" s="6">
        <f>VLOOKUP(A185,'[1]BASE DTPA'!A:CY,43,0)</f>
        <v>329</v>
      </c>
      <c r="T185" s="8">
        <f>VLOOKUP(A185,'[1]BASE DTPA'!A:CZ,53,0)</f>
        <v>46042</v>
      </c>
      <c r="U185" s="9">
        <f>VLOOKUP(A185,'[1]BASE DTPA'!A:DA,54,0)</f>
        <v>46374</v>
      </c>
      <c r="V185" s="10">
        <f>VLOOKUP(A185,'[1]BASE DTPA'!A:DB,79,0)</f>
        <v>0</v>
      </c>
      <c r="W185" s="6" t="str">
        <f>VLOOKUP(A185,'[1]BASE DTPA'!A:DC,68,0)</f>
        <v>VIGENTE</v>
      </c>
      <c r="X185" s="23" t="str">
        <f>VLOOKUP(A185,'[1]BASE DTPA'!A:DD,70,0)</f>
        <v>https://community.secop.gov.co/Public/Tendering/ContractDetailView/Index?UniqueIdentifier=CO1.PCCNTR.9001227</v>
      </c>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c r="CG185" s="12"/>
      <c r="CH185" s="12"/>
      <c r="CI185" s="12"/>
      <c r="CJ185" s="12"/>
      <c r="CK185" s="12"/>
      <c r="CL185" s="12"/>
      <c r="CM185" s="12"/>
      <c r="CN185" s="12"/>
    </row>
    <row r="186" spans="1:92" ht="15.75" customHeight="1" x14ac:dyDescent="0.3">
      <c r="A186" s="13" t="s">
        <v>208</v>
      </c>
      <c r="B186" s="3" t="str">
        <f>VLOOKUP(A186,'[1]BASE DTPA'!A:CN,2,0)</f>
        <v>1 FONAM</v>
      </c>
      <c r="C186" s="3" t="str">
        <f>VLOOKUP(A186,'[1]BASE DTPA'!A:CN,3,0)</f>
        <v>CPS-DTPA-185-2026</v>
      </c>
      <c r="D186" s="3" t="str">
        <f>VLOOKUP(A186,'[1]BASE DTPA'!A:CN,4,0)</f>
        <v>KENIA LUCIA CAMPAZ CORTES</v>
      </c>
      <c r="E186" s="4">
        <f>VLOOKUP(A186,'[1]BASE DTPA'!A:CN,5,0)</f>
        <v>46042</v>
      </c>
      <c r="F186" s="5" t="str">
        <f>VLOOKUP(A186,'[1]BASE DTPA'!A:CN,6,0)</f>
        <v>DP05-3202010-25-016 Prestar servicios de apoyo a la gestión con plena autonomía técnica y administrativa en el PNN Gorgona para el desarrollo de las acciones asistenciales del plan de ordenamiento ecoturístico del área protegida en el marco de la conservación de la diversidad biológica de las áreas protegidas del SINAP nacional.</v>
      </c>
      <c r="G186" s="3" t="str">
        <f>VLOOKUP(A186,'[1]BASE DTPA'!A:CN,7,0)</f>
        <v>APOYO A LA GESTIÓN</v>
      </c>
      <c r="H186" s="3" t="str">
        <f>VLOOKUP(A186,'[1]BASE DTPA'!A:CN,8,0)</f>
        <v>2 CONTRATACIÓN DIRECTA</v>
      </c>
      <c r="I186" s="3" t="str">
        <f>VLOOKUP(A186,'[1]BASE DTPA'!A:CO,9,0)</f>
        <v>14 PRESTACIÓN DE SERVICIOS</v>
      </c>
      <c r="J186" s="6" t="str">
        <f>VLOOKUP(A186,'[1]BASE DTPA'!A:CP,10,0)</f>
        <v>N/A</v>
      </c>
      <c r="K186" s="6">
        <f>VLOOKUP(A186,'[1]BASE DTPA'!A:CQ,11,0)</f>
        <v>80111600</v>
      </c>
      <c r="L186" s="7">
        <f>VLOOKUP(A186,'[1]BASE DTPA'!A:CR,15,0)</f>
        <v>2385000</v>
      </c>
      <c r="M186" s="7">
        <f>VLOOKUP(A186,'[1]BASE DTPA'!A:CS,16,0)</f>
        <v>24009000</v>
      </c>
      <c r="N186" s="6" t="str">
        <f>VLOOKUP(A186,'[1]BASE DTPA'!A:CT,18,0)</f>
        <v>1 PERSONA NATURAL</v>
      </c>
      <c r="O186" s="6" t="str">
        <f>VLOOKUP(A186,'[1]BASE DTPA'!A:CU,19,0)</f>
        <v>3 CÉDULA DE CIUDADANÍA</v>
      </c>
      <c r="P186" s="7">
        <f>VLOOKUP(A186,'[1]BASE DTPA'!A:CV,20,0)</f>
        <v>1059445705</v>
      </c>
      <c r="Q186" s="7">
        <f>VLOOKUP(A186,'[1]BASE DTPA'!A:CW,22,0)</f>
        <v>0</v>
      </c>
      <c r="R186" s="6" t="str">
        <f>VLOOKUP(A186,'[1]BASE DTPA'!A:CX,38,0)</f>
        <v>PNN GORGONA</v>
      </c>
      <c r="S186" s="6">
        <f>VLOOKUP(A186,'[1]BASE DTPA'!A:CY,43,0)</f>
        <v>302</v>
      </c>
      <c r="T186" s="8">
        <f>VLOOKUP(A186,'[1]BASE DTPA'!A:CZ,53,0)</f>
        <v>46042</v>
      </c>
      <c r="U186" s="9">
        <f>VLOOKUP(A186,'[1]BASE DTPA'!A:DA,54,0)</f>
        <v>46347</v>
      </c>
      <c r="V186" s="10">
        <f>VLOOKUP(A186,'[1]BASE DTPA'!A:DB,79,0)</f>
        <v>0</v>
      </c>
      <c r="W186" s="6" t="str">
        <f>VLOOKUP(A186,'[1]BASE DTPA'!A:DC,68,0)</f>
        <v>VIGENTE</v>
      </c>
      <c r="X186" s="23" t="str">
        <f>VLOOKUP(A186,'[1]BASE DTPA'!A:DD,70,0)</f>
        <v xml:space="preserve">https://community.secop.gov.co/Public/Tendering/ContractDetailView/Index?UniqueIdentifier=CO1.PCCNTR.9002584 </v>
      </c>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row>
    <row r="187" spans="1:92" ht="15.75" customHeight="1" x14ac:dyDescent="0.3">
      <c r="A187" s="13" t="s">
        <v>209</v>
      </c>
      <c r="B187" s="3" t="str">
        <f>VLOOKUP(A187,'[1]BASE DTPA'!A:CN,2,0)</f>
        <v>1 FONAM</v>
      </c>
      <c r="C187" s="3" t="str">
        <f>VLOOKUP(A187,'[1]BASE DTPA'!A:CN,3,0)</f>
        <v>CPS-DTPA-186-2026</v>
      </c>
      <c r="D187" s="3" t="str">
        <f>VLOOKUP(A187,'[1]BASE DTPA'!A:CN,4,0)</f>
        <v>LIZETH ARELLY DIAZ</v>
      </c>
      <c r="E187" s="4">
        <f>VLOOKUP(A187,'[1]BASE DTPA'!A:CN,5,0)</f>
        <v>46042</v>
      </c>
      <c r="F187" s="5" t="str">
        <f>VLOOKUP(A187,'[1]BASE DTPA'!A:CN,6,0)</f>
        <v>DP04-3202053-26-150/DP04-3202053-26-151. Prestar servicios profesionales en el PNN Farallones de Cali en la realización de las actividades necesarias para el fortalecimiento social de las familias campesinas que usan o habitan las áreas protegidas en el marco de los acuerdos voluntarios de conservación, con énfasis en los ecosistemas andinos y de páramo, en el marco de la conservación de la diversidad biológica de las Áreas Protegidas del SINAP Nacional</v>
      </c>
      <c r="G187" s="3" t="str">
        <f>VLOOKUP(A187,'[1]BASE DTPA'!A:CN,7,0)</f>
        <v>PROFESIONAL</v>
      </c>
      <c r="H187" s="3" t="str">
        <f>VLOOKUP(A187,'[1]BASE DTPA'!A:CN,8,0)</f>
        <v>2 CONTRATACIÓN DIRECTA</v>
      </c>
      <c r="I187" s="3" t="str">
        <f>VLOOKUP(A187,'[1]BASE DTPA'!A:CO,9,0)</f>
        <v>14 PRESTACIÓN DE SERVICIOS</v>
      </c>
      <c r="J187" s="6" t="str">
        <f>VLOOKUP(A187,'[1]BASE DTPA'!A:CP,10,0)</f>
        <v>N/A</v>
      </c>
      <c r="K187" s="6">
        <f>VLOOKUP(A187,'[1]BASE DTPA'!A:CQ,11,0)</f>
        <v>80111600</v>
      </c>
      <c r="L187" s="7">
        <f>VLOOKUP(A187,'[1]BASE DTPA'!A:CR,15,0)</f>
        <v>5864000</v>
      </c>
      <c r="M187" s="7">
        <f>VLOOKUP(A187,'[1]BASE DTPA'!A:CS,16,0)</f>
        <v>50234933</v>
      </c>
      <c r="N187" s="6" t="str">
        <f>VLOOKUP(A187,'[1]BASE DTPA'!A:CT,18,0)</f>
        <v>1 PERSONA NATURAL</v>
      </c>
      <c r="O187" s="6" t="str">
        <f>VLOOKUP(A187,'[1]BASE DTPA'!A:CU,19,0)</f>
        <v>3 CÉDULA DE CIUDADANÍA</v>
      </c>
      <c r="P187" s="7">
        <f>VLOOKUP(A187,'[1]BASE DTPA'!A:CV,20,0)</f>
        <v>1061696565</v>
      </c>
      <c r="Q187" s="7">
        <f>VLOOKUP(A187,'[1]BASE DTPA'!A:CW,22,0)</f>
        <v>0</v>
      </c>
      <c r="R187" s="6" t="str">
        <f>VLOOKUP(A187,'[1]BASE DTPA'!A:CX,38,0)</f>
        <v>PNN FARALLONES DE CALI</v>
      </c>
      <c r="S187" s="6">
        <f>VLOOKUP(A187,'[1]BASE DTPA'!A:CY,43,0)</f>
        <v>257</v>
      </c>
      <c r="T187" s="8">
        <f>VLOOKUP(A187,'[1]BASE DTPA'!A:CZ,53,0)</f>
        <v>46043</v>
      </c>
      <c r="U187" s="9">
        <f>VLOOKUP(A187,'[1]BASE DTPA'!A:DA,54,0)</f>
        <v>46301</v>
      </c>
      <c r="V187" s="10">
        <f>VLOOKUP(A187,'[1]BASE DTPA'!A:DB,79,0)</f>
        <v>0</v>
      </c>
      <c r="W187" s="6" t="str">
        <f>VLOOKUP(A187,'[1]BASE DTPA'!A:DC,68,0)</f>
        <v>VIGENTE</v>
      </c>
      <c r="X187" s="23" t="str">
        <f>VLOOKUP(A187,'[1]BASE DTPA'!A:DD,70,0)</f>
        <v xml:space="preserve">https://community.secop.gov.co/Public/Tendering/ContractDetailView/Index?UniqueIdentifier=CO1.PCCNTR.9005510 </v>
      </c>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row>
    <row r="188" spans="1:92" ht="15.75" customHeight="1" x14ac:dyDescent="0.3">
      <c r="A188" s="13" t="s">
        <v>210</v>
      </c>
      <c r="B188" s="3" t="str">
        <f>VLOOKUP(A188,'[1]BASE DTPA'!A:CN,2,0)</f>
        <v>1 FONAM</v>
      </c>
      <c r="C188" s="3" t="str">
        <f>VLOOKUP(A188,'[1]BASE DTPA'!A:CN,3,0)</f>
        <v>CPS-DTPA-187-2026</v>
      </c>
      <c r="D188" s="3" t="str">
        <f>VLOOKUP(A188,'[1]BASE DTPA'!A:CN,4,0)</f>
        <v>LUZ ESTER RESTREPO AMARILES</v>
      </c>
      <c r="E188" s="4">
        <f>VLOOKUP(A188,'[1]BASE DTPA'!A:CN,5,0)</f>
        <v>46042</v>
      </c>
      <c r="F188" s="5" t="str">
        <f>VLOOKUP(A188,'[1]BASE DTPA'!A:CN,6,0)</f>
        <v>DP04-3202010-25-140 - DP04-3202010-25-141 "Prestar servicios de apoyo a la gestión con plena autonomía técnica y administrativa en el PNN Farallones de Cali, para apoyar el proceso de ordenamiento del ecoturismo en atractivos priorizados, mediante el levantamiento y análisis de información, articulación con actores locales, gestión de los puestos de información y apoyo al monitoreo de impactos y seguimiento a prestadores de servicios, en el marco del fortalecimiento del ecoturismo</v>
      </c>
      <c r="G188" s="3" t="str">
        <f>VLOOKUP(A188,'[1]BASE DTPA'!A:CN,7,0)</f>
        <v>APOYO A LA GESTIÓN</v>
      </c>
      <c r="H188" s="3" t="str">
        <f>VLOOKUP(A188,'[1]BASE DTPA'!A:CN,8,0)</f>
        <v>2 CONTRATACIÓN DIRECTA</v>
      </c>
      <c r="I188" s="3" t="str">
        <f>VLOOKUP(A188,'[1]BASE DTPA'!A:CO,9,0)</f>
        <v>14 PRESTACIÓN DE SERVICIOS</v>
      </c>
      <c r="J188" s="6" t="str">
        <f>VLOOKUP(A188,'[1]BASE DTPA'!A:CP,10,0)</f>
        <v>N/A</v>
      </c>
      <c r="K188" s="6">
        <f>VLOOKUP(A188,'[1]BASE DTPA'!A:CQ,11,0)</f>
        <v>80111600</v>
      </c>
      <c r="L188" s="7">
        <f>VLOOKUP(A188,'[1]BASE DTPA'!A:CR,15,0)</f>
        <v>2761000</v>
      </c>
      <c r="M188" s="7">
        <f>VLOOKUP(A188,'[1]BASE DTPA'!A:CS,16,0)</f>
        <v>30278967</v>
      </c>
      <c r="N188" s="6" t="str">
        <f>VLOOKUP(A188,'[1]BASE DTPA'!A:CT,18,0)</f>
        <v>1 PERSONA NATURAL</v>
      </c>
      <c r="O188" s="6" t="str">
        <f>VLOOKUP(A188,'[1]BASE DTPA'!A:CU,19,0)</f>
        <v>3 CÉDULA DE CIUDADANÍA</v>
      </c>
      <c r="P188" s="7">
        <f>VLOOKUP(A188,'[1]BASE DTPA'!A:CV,20,0)</f>
        <v>24815360</v>
      </c>
      <c r="Q188" s="7">
        <f>VLOOKUP(A188,'[1]BASE DTPA'!A:CW,22,0)</f>
        <v>0</v>
      </c>
      <c r="R188" s="6" t="str">
        <f>VLOOKUP(A188,'[1]BASE DTPA'!A:CX,38,0)</f>
        <v>PNN FARALLONES DE CALI</v>
      </c>
      <c r="S188" s="6">
        <f>VLOOKUP(A188,'[1]BASE DTPA'!A:CY,43,0)</f>
        <v>329</v>
      </c>
      <c r="T188" s="8">
        <f>VLOOKUP(A188,'[1]BASE DTPA'!A:CZ,53,0)</f>
        <v>46042</v>
      </c>
      <c r="U188" s="9">
        <f>VLOOKUP(A188,'[1]BASE DTPA'!A:DA,54,0)</f>
        <v>46374</v>
      </c>
      <c r="V188" s="10">
        <f>VLOOKUP(A188,'[1]BASE DTPA'!A:DB,79,0)</f>
        <v>0</v>
      </c>
      <c r="W188" s="6" t="str">
        <f>VLOOKUP(A188,'[1]BASE DTPA'!A:DC,68,0)</f>
        <v>VIGENTE</v>
      </c>
      <c r="X188" s="23" t="str">
        <f>VLOOKUP(A188,'[1]BASE DTPA'!A:DD,70,0)</f>
        <v xml:space="preserve">https://community.secop.gov.co/Public/Tendering/ContractDetailView/Index?UniqueIdentifier=CO1.PCCNTR.9004867 </v>
      </c>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row>
    <row r="189" spans="1:92" ht="15.75" customHeight="1" x14ac:dyDescent="0.3">
      <c r="A189" s="13" t="s">
        <v>211</v>
      </c>
      <c r="B189" s="3" t="str">
        <f>VLOOKUP(A189,'[1]BASE DTPA'!A:CN,2,0)</f>
        <v>1 FONAM</v>
      </c>
      <c r="C189" s="3" t="str">
        <f>VLOOKUP(A189,'[1]BASE DTPA'!A:CN,3,0)</f>
        <v>CPS-DTPA-188-2026</v>
      </c>
      <c r="D189" s="3" t="str">
        <f>VLOOKUP(A189,'[1]BASE DTPA'!A:CN,4,0)</f>
        <v xml:space="preserve">SANDRA MILENA VILLADA HERNANDEZ </v>
      </c>
      <c r="E189" s="4">
        <f>VLOOKUP(A189,'[1]BASE DTPA'!A:CN,5,0)</f>
        <v>46042</v>
      </c>
      <c r="F189" s="5" t="str">
        <f>VLOOKUP(A189,'[1]BASE DTPA'!A:CN,6,0)</f>
        <v>DP04-3202053-27-152; DP04-3202053-27-153 Prestar servicios de apoyo a la gestion con plena autonomia tecnica y administrativa en el PNN Farallones de Cali en la realizacion de las actividades necesarias para el seguimiento a los Acuerdos suscritos con las familias campesinas que usan o habitan las areas protegidas, con enfasis en los ecosistemas andinos y de paramo, en el marco de la conservacion de la diversidad biologica de las Areas Protegidas del SINAP Nacional</v>
      </c>
      <c r="G189" s="3" t="str">
        <f>VLOOKUP(A189,'[1]BASE DTPA'!A:CN,7,0)</f>
        <v>APOYO A LA GESTIÓN</v>
      </c>
      <c r="H189" s="3" t="str">
        <f>VLOOKUP(A189,'[1]BASE DTPA'!A:CN,8,0)</f>
        <v>2 CONTRATACIÓN DIRECTA</v>
      </c>
      <c r="I189" s="3" t="str">
        <f>VLOOKUP(A189,'[1]BASE DTPA'!A:CO,9,0)</f>
        <v>14 PRESTACIÓN DE SERVICIOS</v>
      </c>
      <c r="J189" s="6" t="str">
        <f>VLOOKUP(A189,'[1]BASE DTPA'!A:CP,10,0)</f>
        <v>N/A</v>
      </c>
      <c r="K189" s="6">
        <f>VLOOKUP(A189,'[1]BASE DTPA'!A:CQ,11,0)</f>
        <v>80111600</v>
      </c>
      <c r="L189" s="7">
        <f>VLOOKUP(A189,'[1]BASE DTPA'!A:CR,15,0)</f>
        <v>2761000</v>
      </c>
      <c r="M189" s="7">
        <f>VLOOKUP(A189,'[1]BASE DTPA'!A:CS,16,0)</f>
        <v>30278967</v>
      </c>
      <c r="N189" s="6" t="str">
        <f>VLOOKUP(A189,'[1]BASE DTPA'!A:CT,18,0)</f>
        <v>1 PERSONA NATURAL</v>
      </c>
      <c r="O189" s="6" t="str">
        <f>VLOOKUP(A189,'[1]BASE DTPA'!A:CU,19,0)</f>
        <v>3 CÉDULA DE CIUDADANÍA</v>
      </c>
      <c r="P189" s="7">
        <f>VLOOKUP(A189,'[1]BASE DTPA'!A:CV,20,0)</f>
        <v>66913031</v>
      </c>
      <c r="Q189" s="7">
        <f>VLOOKUP(A189,'[1]BASE DTPA'!A:CW,22,0)</f>
        <v>0</v>
      </c>
      <c r="R189" s="6" t="str">
        <f>VLOOKUP(A189,'[1]BASE DTPA'!A:CX,38,0)</f>
        <v>PNN FARALLONES DE CALI</v>
      </c>
      <c r="S189" s="6">
        <f>VLOOKUP(A189,'[1]BASE DTPA'!A:CY,43,0)</f>
        <v>332</v>
      </c>
      <c r="T189" s="8">
        <f>VLOOKUP(A189,'[1]BASE DTPA'!A:CZ,53,0)</f>
        <v>46042</v>
      </c>
      <c r="U189" s="9">
        <f>VLOOKUP(A189,'[1]BASE DTPA'!A:DA,54,0)</f>
        <v>46374</v>
      </c>
      <c r="V189" s="10">
        <f>VLOOKUP(A189,'[1]BASE DTPA'!A:DB,79,0)</f>
        <v>0</v>
      </c>
      <c r="W189" s="6" t="str">
        <f>VLOOKUP(A189,'[1]BASE DTPA'!A:DC,68,0)</f>
        <v>VIGENTE</v>
      </c>
      <c r="X189" s="23" t="str">
        <f>VLOOKUP(A189,'[1]BASE DTPA'!A:DD,70,0)</f>
        <v xml:space="preserve">https://community.secop.gov.co/Public/Tendering/ContractDetailView/Index?UniqueIdentifier=CO1.PCCNTR.9005347 </v>
      </c>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row>
    <row r="190" spans="1:92" ht="15.75" customHeight="1" x14ac:dyDescent="0.3">
      <c r="A190" s="13" t="s">
        <v>212</v>
      </c>
      <c r="B190" s="3" t="str">
        <f>VLOOKUP(A190,'[1]BASE DTPA'!A:CN,2,0)</f>
        <v>1 FONAM</v>
      </c>
      <c r="C190" s="3" t="str">
        <f>VLOOKUP(A190,'[1]BASE DTPA'!A:CN,3,0)</f>
        <v>CPS-DTPA-189-2026</v>
      </c>
      <c r="D190" s="3" t="str">
        <f>VLOOKUP(A190,'[1]BASE DTPA'!A:CN,4,0)</f>
        <v>ESMERALDA ACOSTA GARCIA</v>
      </c>
      <c r="E190" s="4">
        <f>VLOOKUP(A190,'[1]BASE DTPA'!A:CN,5,0)</f>
        <v>46043</v>
      </c>
      <c r="F190" s="5" t="str">
        <f>VLOOKUP(A190,'[1]BASE DTPA'!A:CN,6,0)</f>
        <v>DP04-3202032-1-081- DP04-3202032-1-082 Prestar servicios de apoyo a la gestion en el PNN Farallones de Cali, para contribuir al desarrollo de acciones de prevenciion, vigilancia y control orientadas a la reducción de presiones antropicas s en el area protegida, con enfasis en los ecosistemas andinos y de paramo, en el marco de la conservacion de la diversidad biologica de las areass Protegidas del SINAP Nacional.</v>
      </c>
      <c r="G190" s="3" t="str">
        <f>VLOOKUP(A190,'[1]BASE DTPA'!A:CN,7,0)</f>
        <v>APOYO A LA GESTIÓN</v>
      </c>
      <c r="H190" s="3" t="str">
        <f>VLOOKUP(A190,'[1]BASE DTPA'!A:CN,8,0)</f>
        <v>2 CONTRATACIÓN DIRECTA</v>
      </c>
      <c r="I190" s="3" t="str">
        <f>VLOOKUP(A190,'[1]BASE DTPA'!A:CO,9,0)</f>
        <v>14 PRESTACIÓN DE SERVICIOS</v>
      </c>
      <c r="J190" s="6" t="str">
        <f>VLOOKUP(A190,'[1]BASE DTPA'!A:CP,10,0)</f>
        <v>N/A</v>
      </c>
      <c r="K190" s="6">
        <f>VLOOKUP(A190,'[1]BASE DTPA'!A:CQ,11,0)</f>
        <v>80111600</v>
      </c>
      <c r="L190" s="7">
        <f>VLOOKUP(A190,'[1]BASE DTPA'!A:CR,15,0)</f>
        <v>2510000</v>
      </c>
      <c r="M190" s="7">
        <f>VLOOKUP(A190,'[1]BASE DTPA'!A:CS,16,0)</f>
        <v>27526333</v>
      </c>
      <c r="N190" s="6" t="str">
        <f>VLOOKUP(A190,'[1]BASE DTPA'!A:CT,18,0)</f>
        <v>1 PERSONA NATURAL</v>
      </c>
      <c r="O190" s="6" t="str">
        <f>VLOOKUP(A190,'[1]BASE DTPA'!A:CU,19,0)</f>
        <v>3 CÉDULA DE CIUDADANÍA</v>
      </c>
      <c r="P190" s="7">
        <f>VLOOKUP(A190,'[1]BASE DTPA'!A:CV,20,0)</f>
        <v>1144075179</v>
      </c>
      <c r="Q190" s="7">
        <f>VLOOKUP(A190,'[1]BASE DTPA'!A:CW,22,0)</f>
        <v>0</v>
      </c>
      <c r="R190" s="6" t="str">
        <f>VLOOKUP(A190,'[1]BASE DTPA'!A:CX,38,0)</f>
        <v>PNN FARALLONES DE CALI</v>
      </c>
      <c r="S190" s="6">
        <f>VLOOKUP(A190,'[1]BASE DTPA'!A:CY,43,0)</f>
        <v>329</v>
      </c>
      <c r="T190" s="8">
        <f>VLOOKUP(A190,'[1]BASE DTPA'!A:CZ,53,0)</f>
        <v>46043</v>
      </c>
      <c r="U190" s="9">
        <f>VLOOKUP(A190,'[1]BASE DTPA'!A:DA,54,0)</f>
        <v>46375</v>
      </c>
      <c r="V190" s="10">
        <f>VLOOKUP(A190,'[1]BASE DTPA'!A:DB,79,0)</f>
        <v>0</v>
      </c>
      <c r="W190" s="6" t="str">
        <f>VLOOKUP(A190,'[1]BASE DTPA'!A:DC,68,0)</f>
        <v>VIGENTE</v>
      </c>
      <c r="X190" s="23" t="str">
        <f>VLOOKUP(A190,'[1]BASE DTPA'!A:DD,70,0)</f>
        <v xml:space="preserve">https://community.secop.gov.co/Public/Tendering/ContractDetailView/Index?UniqueIdentifier=CO1.PCCNTR.9010219 </v>
      </c>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row>
    <row r="191" spans="1:92" ht="15.75" customHeight="1" x14ac:dyDescent="0.3">
      <c r="A191" s="13" t="s">
        <v>213</v>
      </c>
      <c r="B191" s="3" t="str">
        <f>VLOOKUP(A191,'[1]BASE DTPA'!A:CN,2,0)</f>
        <v>1 FONAM</v>
      </c>
      <c r="C191" s="3" t="str">
        <f>VLOOKUP(A191,'[1]BASE DTPA'!A:CN,3,0)</f>
        <v>CPS-DTPA-190-2026</v>
      </c>
      <c r="D191" s="3" t="str">
        <f>VLOOKUP(A191,'[1]BASE DTPA'!A:CN,4,0)</f>
        <v>ALICIA PALACIOS CUERO</v>
      </c>
      <c r="E191" s="4">
        <f>VLOOKUP(A191,'[1]BASE DTPA'!A:CN,5,0)</f>
        <v>46043</v>
      </c>
      <c r="F191" s="5" t="str">
        <f>VLOOKUP(A191,'[1]BASE DTPA'!A:CN,6,0)</f>
        <v>DP05-3202010-25-015 Prestar servicios de apoyo a la gestión con plena autonomía técnica y administrativa en el PNN Gorgona para el desarrollo de las acciones técnicas derivadas de plan de ordenamiento ecoturístico del área protegida en el marco de la conservación de la diversidad biológica de las áreas protegidas del SINAP nacional</v>
      </c>
      <c r="G191" s="3" t="str">
        <f>VLOOKUP(A191,'[1]BASE DTPA'!A:CN,7,0)</f>
        <v>APOYO A LA GESTIÓN</v>
      </c>
      <c r="H191" s="3" t="str">
        <f>VLOOKUP(A191,'[1]BASE DTPA'!A:CN,8,0)</f>
        <v>2 CONTRATACIÓN DIRECTA</v>
      </c>
      <c r="I191" s="3" t="str">
        <f>VLOOKUP(A191,'[1]BASE DTPA'!A:CO,9,0)</f>
        <v>14 PRESTACIÓN DE SERVICIOS</v>
      </c>
      <c r="J191" s="6" t="str">
        <f>VLOOKUP(A191,'[1]BASE DTPA'!A:CP,10,0)</f>
        <v>N/A</v>
      </c>
      <c r="K191" s="6">
        <f>VLOOKUP(A191,'[1]BASE DTPA'!A:CQ,11,0)</f>
        <v>80111600</v>
      </c>
      <c r="L191" s="7">
        <f>VLOOKUP(A191,'[1]BASE DTPA'!A:CR,15,0)</f>
        <v>3324000</v>
      </c>
      <c r="M191" s="7">
        <f>VLOOKUP(A191,'[1]BASE DTPA'!A:CS,16,0)</f>
        <v>37672000</v>
      </c>
      <c r="N191" s="6" t="str">
        <f>VLOOKUP(A191,'[1]BASE DTPA'!A:CT,18,0)</f>
        <v>1 PERSONA NATURAL</v>
      </c>
      <c r="O191" s="6" t="str">
        <f>VLOOKUP(A191,'[1]BASE DTPA'!A:CU,19,0)</f>
        <v>3 CÉDULA DE CIUDADANÍA</v>
      </c>
      <c r="P191" s="7">
        <f>VLOOKUP(A191,'[1]BASE DTPA'!A:CV,20,0)</f>
        <v>34678158</v>
      </c>
      <c r="Q191" s="7">
        <f>VLOOKUP(A191,'[1]BASE DTPA'!A:CW,22,0)</f>
        <v>0</v>
      </c>
      <c r="R191" s="6" t="str">
        <f>VLOOKUP(A191,'[1]BASE DTPA'!A:CX,38,0)</f>
        <v>PNN GORGONA</v>
      </c>
      <c r="S191" s="6">
        <f>VLOOKUP(A191,'[1]BASE DTPA'!A:CY,43,0)</f>
        <v>340</v>
      </c>
      <c r="T191" s="8">
        <f>VLOOKUP(A191,'[1]BASE DTPA'!A:CZ,53,0)</f>
        <v>46043</v>
      </c>
      <c r="U191" s="9">
        <f>VLOOKUP(A191,'[1]BASE DTPA'!A:DA,54,0)</f>
        <v>46386</v>
      </c>
      <c r="V191" s="10">
        <f>VLOOKUP(A191,'[1]BASE DTPA'!A:DB,79,0)</f>
        <v>0</v>
      </c>
      <c r="W191" s="6" t="str">
        <f>VLOOKUP(A191,'[1]BASE DTPA'!A:DC,68,0)</f>
        <v>VIGENTE</v>
      </c>
      <c r="X191" s="23" t="str">
        <f>VLOOKUP(A191,'[1]BASE DTPA'!A:DD,70,0)</f>
        <v xml:space="preserve">https://community.secop.gov.co/Public/Tendering/ContractDetailView/Index?UniqueIdentifier=CO1.PCCNTR.9028522 </v>
      </c>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row>
    <row r="192" spans="1:92" ht="15.75" customHeight="1" x14ac:dyDescent="0.3">
      <c r="A192" s="13" t="s">
        <v>214</v>
      </c>
      <c r="B192" s="3" t="str">
        <f>VLOOKUP(A192,'[1]BASE DTPA'!A:CN,2,0)</f>
        <v>1 FONAM</v>
      </c>
      <c r="C192" s="3" t="str">
        <f>VLOOKUP(A192,'[1]BASE DTPA'!A:CN,3,0)</f>
        <v>CPS-DTPA-191-2026</v>
      </c>
      <c r="D192" s="3" t="str">
        <f>VLOOKUP(A192,'[1]BASE DTPA'!A:CN,4,0)</f>
        <v>ALVARO LIBREROS PATIÑO</v>
      </c>
      <c r="E192" s="4">
        <f>VLOOKUP(A192,'[1]BASE DTPA'!A:CN,5,0)</f>
        <v>46043</v>
      </c>
      <c r="F192" s="5" t="str">
        <f>VLOOKUP(A192,'[1]BASE DTPA'!A:CN,6,0)</f>
        <v>DP04-3202032-1-035-DP04-3202032-1-036- Prestar servicios profesionales con plena autonomia tecnica y administrativa en el PNN Farallones de Cali, para desarrollar procesos de gestiion, análisis y generación de informacion geogrfafica , que contribuyan a la toma de decisiones y cumplimiento de las estrategias del area protegida, con enfasis en los ecosistemas andinos y de paramo en el marco de la conservación de la diversidad biológica de las Áreas Protegidas del SINAP Nacional.</v>
      </c>
      <c r="G192" s="3" t="str">
        <f>VLOOKUP(A192,'[1]BASE DTPA'!A:CN,7,0)</f>
        <v>PROFESIONAL</v>
      </c>
      <c r="H192" s="3" t="str">
        <f>VLOOKUP(A192,'[1]BASE DTPA'!A:CN,8,0)</f>
        <v>2 CONTRATACIÓN DIRECTA</v>
      </c>
      <c r="I192" s="3" t="str">
        <f>VLOOKUP(A192,'[1]BASE DTPA'!A:CO,9,0)</f>
        <v>14 PRESTACIÓN DE SERVICIOS</v>
      </c>
      <c r="J192" s="6" t="str">
        <f>VLOOKUP(A192,'[1]BASE DTPA'!A:CP,10,0)</f>
        <v>N/A</v>
      </c>
      <c r="K192" s="6">
        <f>VLOOKUP(A192,'[1]BASE DTPA'!A:CQ,11,0)</f>
        <v>80111600</v>
      </c>
      <c r="L192" s="7">
        <f>VLOOKUP(A192,'[1]BASE DTPA'!A:CR,15,0)</f>
        <v>4760000</v>
      </c>
      <c r="M192" s="7">
        <f>VLOOKUP(A192,'[1]BASE DTPA'!A:CS,16,0)</f>
        <v>52201333</v>
      </c>
      <c r="N192" s="6" t="str">
        <f>VLOOKUP(A192,'[1]BASE DTPA'!A:CT,18,0)</f>
        <v>1 PERSONA NATURAL</v>
      </c>
      <c r="O192" s="6" t="str">
        <f>VLOOKUP(A192,'[1]BASE DTPA'!A:CU,19,0)</f>
        <v>3 CÉDULA DE CIUDADANÍA</v>
      </c>
      <c r="P192" s="7">
        <f>VLOOKUP(A192,'[1]BASE DTPA'!A:CV,20,0)</f>
        <v>94228832</v>
      </c>
      <c r="Q192" s="7">
        <f>VLOOKUP(A192,'[1]BASE DTPA'!A:CW,22,0)</f>
        <v>0</v>
      </c>
      <c r="R192" s="6" t="str">
        <f>VLOOKUP(A192,'[1]BASE DTPA'!A:CX,38,0)</f>
        <v>PNN FARALLONES DE CALI</v>
      </c>
      <c r="S192" s="6">
        <f>VLOOKUP(A192,'[1]BASE DTPA'!A:CY,43,0)</f>
        <v>329</v>
      </c>
      <c r="T192" s="8">
        <f>VLOOKUP(A192,'[1]BASE DTPA'!A:CZ,53,0)</f>
        <v>46043</v>
      </c>
      <c r="U192" s="9">
        <f>VLOOKUP(A192,'[1]BASE DTPA'!A:DA,54,0)</f>
        <v>46375</v>
      </c>
      <c r="V192" s="10">
        <f>VLOOKUP(A192,'[1]BASE DTPA'!A:DB,79,0)</f>
        <v>0</v>
      </c>
      <c r="W192" s="6" t="str">
        <f>VLOOKUP(A192,'[1]BASE DTPA'!A:DC,68,0)</f>
        <v>VIGENTE</v>
      </c>
      <c r="X192" s="23" t="str">
        <f>VLOOKUP(A192,'[1]BASE DTPA'!A:DD,70,0)</f>
        <v xml:space="preserve">https://community.secop.gov.co/Public/Tendering/ContractDetailView/Index?UniqueIdentifier=CO1.PCCNTR.9028888 </v>
      </c>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row>
    <row r="193" spans="1:92" ht="15.75" customHeight="1" x14ac:dyDescent="0.3">
      <c r="A193" s="13" t="s">
        <v>215</v>
      </c>
      <c r="B193" s="3" t="str">
        <f>VLOOKUP(A193,'[1]BASE DTPA'!A:CN,2,0)</f>
        <v>1 FONAM</v>
      </c>
      <c r="C193" s="3" t="str">
        <f>VLOOKUP(A193,'[1]BASE DTPA'!A:CN,3,0)</f>
        <v>CPS-DTPA-192-2026</v>
      </c>
      <c r="D193" s="3" t="str">
        <f>VLOOKUP(A193,'[1]BASE DTPA'!A:CN,4,0)</f>
        <v>JENNIFER ESPAÑA ENDO</v>
      </c>
      <c r="E193" s="4">
        <f>VLOOKUP(A193,'[1]BASE DTPA'!A:CN,5,0)</f>
        <v>46043</v>
      </c>
      <c r="F193" s="5" t="str">
        <f>VLOOKUP(A193,'[1]BASE DTPA'!A:CN,6,0)</f>
        <v>DP04-3202052-8-166-DP04-3202052-8-167. Prestar servicios profesionales con plena autonomía técnica y administrativa en el PNN Farallones de Cali, para desarrollar la actualización de los instrumentos de planeación del área protegida, específicamente en los procesos asociados al Plan de Manejo, con énfasis en los ecosistemas andinos y de páramo, en el marco de la conservación de la diversidad biológica de las Áreas Protegidas del SINAP Nacional</v>
      </c>
      <c r="G193" s="3" t="str">
        <f>VLOOKUP(A193,'[1]BASE DTPA'!A:CN,7,0)</f>
        <v>PROFESIONAL</v>
      </c>
      <c r="H193" s="3" t="str">
        <f>VLOOKUP(A193,'[1]BASE DTPA'!A:CN,8,0)</f>
        <v>2 CONTRATACIÓN DIRECTA</v>
      </c>
      <c r="I193" s="3" t="str">
        <f>VLOOKUP(A193,'[1]BASE DTPA'!A:CO,9,0)</f>
        <v>14 PRESTACIÓN DE SERVICIOS</v>
      </c>
      <c r="J193" s="6" t="str">
        <f>VLOOKUP(A193,'[1]BASE DTPA'!A:CP,10,0)</f>
        <v>N/A</v>
      </c>
      <c r="K193" s="6">
        <f>VLOOKUP(A193,'[1]BASE DTPA'!A:CQ,11,0)</f>
        <v>80111600</v>
      </c>
      <c r="L193" s="7">
        <f>VLOOKUP(A193,'[1]BASE DTPA'!A:CR,15,0)</f>
        <v>6539000</v>
      </c>
      <c r="M193" s="7">
        <f>VLOOKUP(A193,'[1]BASE DTPA'!A:CS,16,0)</f>
        <v>71711033</v>
      </c>
      <c r="N193" s="6" t="str">
        <f>VLOOKUP(A193,'[1]BASE DTPA'!A:CT,18,0)</f>
        <v>1 PERSONA NATURAL</v>
      </c>
      <c r="O193" s="6" t="str">
        <f>VLOOKUP(A193,'[1]BASE DTPA'!A:CU,19,0)</f>
        <v>3 CÉDULA DE CIUDADANÍA</v>
      </c>
      <c r="P193" s="7">
        <f>VLOOKUP(A193,'[1]BASE DTPA'!A:CV,20,0)</f>
        <v>1075259697</v>
      </c>
      <c r="Q193" s="7">
        <f>VLOOKUP(A193,'[1]BASE DTPA'!A:CW,22,0)</f>
        <v>0</v>
      </c>
      <c r="R193" s="6" t="str">
        <f>VLOOKUP(A193,'[1]BASE DTPA'!A:CX,38,0)</f>
        <v>PNN FARALLONES DE CALI</v>
      </c>
      <c r="S193" s="6">
        <f>VLOOKUP(A193,'[1]BASE DTPA'!A:CY,43,0)</f>
        <v>329</v>
      </c>
      <c r="T193" s="8">
        <f>VLOOKUP(A193,'[1]BASE DTPA'!A:CZ,53,0)</f>
        <v>46043</v>
      </c>
      <c r="U193" s="9">
        <f>VLOOKUP(A193,'[1]BASE DTPA'!A:DA,54,0)</f>
        <v>46375</v>
      </c>
      <c r="V193" s="10">
        <f>VLOOKUP(A193,'[1]BASE DTPA'!A:DB,79,0)</f>
        <v>0</v>
      </c>
      <c r="W193" s="6" t="str">
        <f>VLOOKUP(A193,'[1]BASE DTPA'!A:DC,68,0)</f>
        <v>VIGENTE</v>
      </c>
      <c r="X193" s="23" t="str">
        <f>VLOOKUP(A193,'[1]BASE DTPA'!A:DD,70,0)</f>
        <v xml:space="preserve">https://community.secop.gov.co/Public/Tendering/ContractDetailView/Index?UniqueIdentifier=CO1.PCCNTR.9032834 </v>
      </c>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row>
    <row r="194" spans="1:92" ht="15.75" customHeight="1" x14ac:dyDescent="0.3">
      <c r="A194" s="13" t="s">
        <v>216</v>
      </c>
      <c r="B194" s="3" t="str">
        <f>VLOOKUP(A194,'[1]BASE DTPA'!A:CN,2,0)</f>
        <v>1 FONAM</v>
      </c>
      <c r="C194" s="3" t="str">
        <f>VLOOKUP(A194,'[1]BASE DTPA'!A:CN,3,0)</f>
        <v>CPS-DTPA-193-2026</v>
      </c>
      <c r="D194" s="3" t="str">
        <f>VLOOKUP(A194,'[1]BASE DTPA'!A:CN,4,0)</f>
        <v>CESAR AUGUSTO RUEDA CORRAL</v>
      </c>
      <c r="E194" s="4">
        <f>VLOOKUP(A194,'[1]BASE DTPA'!A:CN,5,0)</f>
        <v>46043</v>
      </c>
      <c r="F194" s="5" t="str">
        <f>VLOOKUP(A194,'[1]BASE DTPA'!A:CN,6,0)</f>
        <v>DP04-3202032-1-075-DP04-3202032-1-076.Prestar servicios de apoyo a la gestión en el PNN Farallones de Cali, para contribuir al desarrollo de acciones de prevención, vigilancia y control orientadas a la reducción de presiones antrópicas en el área protegida, con énfasis en los ecosistemas andinos y de páramo, en el marco de la conservación de la diversidad biológica de las Áreas Protegidas del SINAP Nacional</v>
      </c>
      <c r="G194" s="3" t="str">
        <f>VLOOKUP(A194,'[1]BASE DTPA'!A:CN,7,0)</f>
        <v>APOYO A LA GESTIÓN</v>
      </c>
      <c r="H194" s="3" t="str">
        <f>VLOOKUP(A194,'[1]BASE DTPA'!A:CN,8,0)</f>
        <v>2 CONTRATACIÓN DIRECTA</v>
      </c>
      <c r="I194" s="3" t="str">
        <f>VLOOKUP(A194,'[1]BASE DTPA'!A:CO,9,0)</f>
        <v>14 PRESTACIÓN DE SERVICIOS</v>
      </c>
      <c r="J194" s="6" t="str">
        <f>VLOOKUP(A194,'[1]BASE DTPA'!A:CP,10,0)</f>
        <v>N/A</v>
      </c>
      <c r="K194" s="6">
        <f>VLOOKUP(A194,'[1]BASE DTPA'!A:CQ,11,0)</f>
        <v>80111600</v>
      </c>
      <c r="L194" s="7">
        <f>VLOOKUP(A194,'[1]BASE DTPA'!A:CR,15,0)</f>
        <v>2761000</v>
      </c>
      <c r="M194" s="7">
        <f>VLOOKUP(A194,'[1]BASE DTPA'!A:CS,16,0)</f>
        <v>30278967</v>
      </c>
      <c r="N194" s="6" t="str">
        <f>VLOOKUP(A194,'[1]BASE DTPA'!A:CT,18,0)</f>
        <v>1 PERSONA NATURAL</v>
      </c>
      <c r="O194" s="6" t="str">
        <f>VLOOKUP(A194,'[1]BASE DTPA'!A:CU,19,0)</f>
        <v>3 CÉDULA DE CIUDADANÍA</v>
      </c>
      <c r="P194" s="7">
        <f>VLOOKUP(A194,'[1]BASE DTPA'!A:CV,20,0)</f>
        <v>16798438</v>
      </c>
      <c r="Q194" s="7">
        <f>VLOOKUP(A194,'[1]BASE DTPA'!A:CW,22,0)</f>
        <v>0</v>
      </c>
      <c r="R194" s="6" t="str">
        <f>VLOOKUP(A194,'[1]BASE DTPA'!A:CX,38,0)</f>
        <v>PNN FARALLONES DE CALI</v>
      </c>
      <c r="S194" s="6">
        <f>VLOOKUP(A194,'[1]BASE DTPA'!A:CY,43,0)</f>
        <v>329</v>
      </c>
      <c r="T194" s="8">
        <f>VLOOKUP(A194,'[1]BASE DTPA'!A:CZ,53,0)</f>
        <v>46043</v>
      </c>
      <c r="U194" s="9">
        <f>VLOOKUP(A194,'[1]BASE DTPA'!A:DA,54,0)</f>
        <v>46375</v>
      </c>
      <c r="V194" s="10">
        <f>VLOOKUP(A194,'[1]BASE DTPA'!A:DB,79,0)</f>
        <v>0</v>
      </c>
      <c r="W194" s="6" t="str">
        <f>VLOOKUP(A194,'[1]BASE DTPA'!A:DC,68,0)</f>
        <v>VIGENTE</v>
      </c>
      <c r="X194" s="23" t="str">
        <f>VLOOKUP(A194,'[1]BASE DTPA'!A:DD,70,0)</f>
        <v>https://community.secop.gov.co/Public/Tendering/ContractDetailView/Index?UniqueIdentifier=CO1.PCCNTR.9033454</v>
      </c>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row>
    <row r="195" spans="1:92" ht="15.75" customHeight="1" x14ac:dyDescent="0.3">
      <c r="A195" s="13" t="s">
        <v>217</v>
      </c>
      <c r="B195" s="3" t="str">
        <f>VLOOKUP(A195,'[1]BASE DTPA'!A:CN,2,0)</f>
        <v>1 FONAM</v>
      </c>
      <c r="C195" s="3" t="str">
        <f>VLOOKUP(A195,'[1]BASE DTPA'!A:CN,3,0)</f>
        <v>CPS-DTPA-194-2026</v>
      </c>
      <c r="D195" s="3" t="str">
        <f>VLOOKUP(A195,'[1]BASE DTPA'!A:CN,4,0)</f>
        <v>JOHN ALEXANDER ACOSTA GUAZA</v>
      </c>
      <c r="E195" s="4">
        <f>VLOOKUP(A195,'[1]BASE DTPA'!A:CN,5,0)</f>
        <v>46043</v>
      </c>
      <c r="F195" s="5" t="str">
        <f>VLOOKUP(A195,'[1]BASE DTPA'!A:CN,6,0)</f>
        <v>DP04-3202032-1-043 DP04-3202032-1-044 Prestar servicios profesionales con plena autonomía técnica y administrativa, desde el componente jurídico, para el ejercicio de la autoridad ambiental y la atención de los asuntos legales asociados a las acciones de prevención, vigilancia y control del Parque Nacional Natural Farallones de Cali con énfasis en los ecosistemas andinos y de páramo, en el marco de la conservación de la diversidad biológica de las Áreas Protegidas del SINAP Nacional.</v>
      </c>
      <c r="G195" s="3" t="str">
        <f>VLOOKUP(A195,'[1]BASE DTPA'!A:CN,7,0)</f>
        <v>APOYO A LA GESTIÓN</v>
      </c>
      <c r="H195" s="3" t="str">
        <f>VLOOKUP(A195,'[1]BASE DTPA'!A:CN,8,0)</f>
        <v>2 CONTRATACIÓN DIRECTA</v>
      </c>
      <c r="I195" s="3" t="str">
        <f>VLOOKUP(A195,'[1]BASE DTPA'!A:CO,9,0)</f>
        <v>14 PRESTACIÓN DE SERVICIOS</v>
      </c>
      <c r="J195" s="6" t="str">
        <f>VLOOKUP(A195,'[1]BASE DTPA'!A:CP,10,0)</f>
        <v>N/A</v>
      </c>
      <c r="K195" s="6">
        <f>VLOOKUP(A195,'[1]BASE DTPA'!A:CQ,11,0)</f>
        <v>80111600</v>
      </c>
      <c r="L195" s="7">
        <f>VLOOKUP(A195,'[1]BASE DTPA'!A:CR,15,0)</f>
        <v>5864000</v>
      </c>
      <c r="M195" s="7">
        <f>VLOOKUP(A195,'[1]BASE DTPA'!A:CS,16,0)</f>
        <v>64504000</v>
      </c>
      <c r="N195" s="6" t="str">
        <f>VLOOKUP(A195,'[1]BASE DTPA'!A:CT,18,0)</f>
        <v>1 PERSONA NATURAL</v>
      </c>
      <c r="O195" s="6" t="str">
        <f>VLOOKUP(A195,'[1]BASE DTPA'!A:CU,19,0)</f>
        <v>3 CÉDULA DE CIUDADANÍA</v>
      </c>
      <c r="P195" s="7">
        <f>VLOOKUP(A195,'[1]BASE DTPA'!A:CV,20,0)</f>
        <v>1144189241</v>
      </c>
      <c r="Q195" s="7">
        <f>VLOOKUP(A195,'[1]BASE DTPA'!A:CW,22,0)</f>
        <v>0</v>
      </c>
      <c r="R195" s="6" t="str">
        <f>VLOOKUP(A195,'[1]BASE DTPA'!A:CX,38,0)</f>
        <v>PNN FARALLONES DE CALI</v>
      </c>
      <c r="S195" s="6">
        <f>VLOOKUP(A195,'[1]BASE DTPA'!A:CY,43,0)</f>
        <v>330</v>
      </c>
      <c r="T195" s="8">
        <f>VLOOKUP(A195,'[1]BASE DTPA'!A:CZ,53,0)</f>
        <v>46043</v>
      </c>
      <c r="U195" s="9">
        <f>VLOOKUP(A195,'[1]BASE DTPA'!A:DA,54,0)</f>
        <v>46376</v>
      </c>
      <c r="V195" s="10">
        <f>VLOOKUP(A195,'[1]BASE DTPA'!A:DB,79,0)</f>
        <v>0</v>
      </c>
      <c r="W195" s="6" t="str">
        <f>VLOOKUP(A195,'[1]BASE DTPA'!A:DC,68,0)</f>
        <v>VIGENTE</v>
      </c>
      <c r="X195" s="23" t="str">
        <f>VLOOKUP(A195,'[1]BASE DTPA'!A:DD,70,0)</f>
        <v xml:space="preserve">https://community.secop.gov.co/Public/Tendering/ContractDetailView/Index?UniqueIdentifier=CO1.PCCNTR.9030896 </v>
      </c>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row>
    <row r="196" spans="1:92" ht="15.75" customHeight="1" x14ac:dyDescent="0.3">
      <c r="A196" s="13" t="s">
        <v>218</v>
      </c>
      <c r="B196" s="3" t="str">
        <f>VLOOKUP(A196,'[1]BASE DTPA'!A:CN,2,0)</f>
        <v>1 FONAM</v>
      </c>
      <c r="C196" s="3" t="str">
        <f>VLOOKUP(A196,'[1]BASE DTPA'!A:CN,3,0)</f>
        <v>CPS-DTPA-195-2026</v>
      </c>
      <c r="D196" s="3" t="str">
        <f>VLOOKUP(A196,'[1]BASE DTPA'!A:CN,4,0)</f>
        <v>HERNAN MONTOYA FIGUEROA</v>
      </c>
      <c r="E196" s="4">
        <f>VLOOKUP(A196,'[1]BASE DTPA'!A:CN,5,0)</f>
        <v>46043</v>
      </c>
      <c r="F196" s="5" t="str">
        <f>VLOOKUP(A196,'[1]BASE DTPA'!A:CN,6,0)</f>
        <v>DP04-3202032-1-063 DP04-320203-1-064 Prestar servicios de apoyo a la gestión con autonomía técnica y administrativa en el PNN Farallones de Cali, para contribuir al desarrollo de acciones de prevención, vigilancia y control, asi como el acompañamiento en actividades de mitigación del riesgo para el cumplimiento de las estrategias del área protegida, con énfasis en los ecosistemas andinos y de páramo, en el marco de la conservación de la diversidad biológica de las Áreas Protegidas del SINAP</v>
      </c>
      <c r="G196" s="3" t="str">
        <f>VLOOKUP(A196,'[1]BASE DTPA'!A:CN,7,0)</f>
        <v>APOYO A LA GESTIÓN</v>
      </c>
      <c r="H196" s="3" t="str">
        <f>VLOOKUP(A196,'[1]BASE DTPA'!A:CN,8,0)</f>
        <v>2 CONTRATACIÓN DIRECTA</v>
      </c>
      <c r="I196" s="3" t="str">
        <f>VLOOKUP(A196,'[1]BASE DTPA'!A:CO,9,0)</f>
        <v>14 PRESTACIÓN DE SERVICIOS</v>
      </c>
      <c r="J196" s="6" t="str">
        <f>VLOOKUP(A196,'[1]BASE DTPA'!A:CP,10,0)</f>
        <v>N/A</v>
      </c>
      <c r="K196" s="6">
        <f>VLOOKUP(A196,'[1]BASE DTPA'!A:CQ,11,0)</f>
        <v>80111600</v>
      </c>
      <c r="L196" s="7">
        <f>VLOOKUP(A196,'[1]BASE DTPA'!A:CR,15,0)</f>
        <v>3037000</v>
      </c>
      <c r="M196" s="7">
        <f>VLOOKUP(A196,'[1]BASE DTPA'!A:CS,16,0)</f>
        <v>33305767</v>
      </c>
      <c r="N196" s="6" t="str">
        <f>VLOOKUP(A196,'[1]BASE DTPA'!A:CT,18,0)</f>
        <v>1 PERSONA NATURAL</v>
      </c>
      <c r="O196" s="6" t="str">
        <f>VLOOKUP(A196,'[1]BASE DTPA'!A:CU,19,0)</f>
        <v>3 CÉDULA DE CIUDADANÍA</v>
      </c>
      <c r="P196" s="7">
        <f>VLOOKUP(A196,'[1]BASE DTPA'!A:CV,20,0)</f>
        <v>16822897</v>
      </c>
      <c r="Q196" s="7">
        <f>VLOOKUP(A196,'[1]BASE DTPA'!A:CW,22,0)</f>
        <v>0</v>
      </c>
      <c r="R196" s="6" t="str">
        <f>VLOOKUP(A196,'[1]BASE DTPA'!A:CX,38,0)</f>
        <v>PNN FARALLONES DE CALI</v>
      </c>
      <c r="S196" s="6">
        <f>VLOOKUP(A196,'[1]BASE DTPA'!A:CY,43,0)</f>
        <v>329</v>
      </c>
      <c r="T196" s="8">
        <f>VLOOKUP(A196,'[1]BASE DTPA'!A:CZ,53,0)</f>
        <v>46043</v>
      </c>
      <c r="U196" s="9">
        <f>VLOOKUP(A196,'[1]BASE DTPA'!A:DA,54,0)</f>
        <v>46375</v>
      </c>
      <c r="V196" s="10">
        <f>VLOOKUP(A196,'[1]BASE DTPA'!A:DB,79,0)</f>
        <v>0</v>
      </c>
      <c r="W196" s="6" t="str">
        <f>VLOOKUP(A196,'[1]BASE DTPA'!A:DC,68,0)</f>
        <v>VIGENTE</v>
      </c>
      <c r="X196" s="23" t="str">
        <f>VLOOKUP(A196,'[1]BASE DTPA'!A:DD,70,0)</f>
        <v xml:space="preserve">https://community.secop.gov.co/Public/Tendering/ContractDetailView/Index?UniqueIdentifier=CO1.PCCNTR.9029555 </v>
      </c>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row>
    <row r="197" spans="1:92" ht="15.75" customHeight="1" x14ac:dyDescent="0.3">
      <c r="A197" s="13" t="s">
        <v>219</v>
      </c>
      <c r="B197" s="3" t="str">
        <f>VLOOKUP(A197,'[1]BASE DTPA'!A:CN,2,0)</f>
        <v>2 NACION</v>
      </c>
      <c r="C197" s="3" t="str">
        <f>VLOOKUP(A197,'[1]BASE DTPA'!A:CN,3,0)</f>
        <v>CPS-DTPA-196-2026</v>
      </c>
      <c r="D197" s="3" t="str">
        <f>VLOOKUP(A197,'[1]BASE DTPA'!A:CN,4,0)</f>
        <v>GINA KARINA AGUIRRE GONZALEZ</v>
      </c>
      <c r="E197" s="4">
        <f>VLOOKUP(A197,'[1]BASE DTPA'!A:CN,5,0)</f>
        <v>46043</v>
      </c>
      <c r="F197" s="5" t="str">
        <f>VLOOKUP(A197,'[1]BASE DTPA'!A:CN,6,0)</f>
        <v>DP08-3202056-5-011 Prestar servicios de apoyo a la gestión con plena autonomía técnica y administrativa en el PNN Sanquianga para implementar la estrategia de comunicación y de educación ambiental con los actores sociales del territorio, en el marco de la conservación de la diversidad biológica de las áreas protegidas del SINAP nacional.</v>
      </c>
      <c r="G197" s="3" t="str">
        <f>VLOOKUP(A197,'[1]BASE DTPA'!A:CN,7,0)</f>
        <v>APOYO A LA GESTIÓN</v>
      </c>
      <c r="H197" s="3" t="str">
        <f>VLOOKUP(A197,'[1]BASE DTPA'!A:CN,8,0)</f>
        <v>2 CONTRATACIÓN DIRECTA</v>
      </c>
      <c r="I197" s="3" t="str">
        <f>VLOOKUP(A197,'[1]BASE DTPA'!A:CO,9,0)</f>
        <v>14 PRESTACIÓN DE SERVICIOS</v>
      </c>
      <c r="J197" s="6" t="str">
        <f>VLOOKUP(A197,'[1]BASE DTPA'!A:CP,10,0)</f>
        <v>N/A</v>
      </c>
      <c r="K197" s="6">
        <f>VLOOKUP(A197,'[1]BASE DTPA'!A:CQ,11,0)</f>
        <v>80111600</v>
      </c>
      <c r="L197" s="7">
        <f>VLOOKUP(A197,'[1]BASE DTPA'!A:CR,15,0)</f>
        <v>2761000</v>
      </c>
      <c r="M197" s="7">
        <f>VLOOKUP(A197,'[1]BASE DTPA'!A:CS,16,0)</f>
        <v>30923200</v>
      </c>
      <c r="N197" s="6" t="str">
        <f>VLOOKUP(A197,'[1]BASE DTPA'!A:CT,18,0)</f>
        <v>1 PERSONA NATURAL</v>
      </c>
      <c r="O197" s="6" t="str">
        <f>VLOOKUP(A197,'[1]BASE DTPA'!A:CU,19,0)</f>
        <v>3 CÉDULA DE CIUDADANÍA</v>
      </c>
      <c r="P197" s="7">
        <f>VLOOKUP(A197,'[1]BASE DTPA'!A:CV,20,0)</f>
        <v>1089000793</v>
      </c>
      <c r="Q197" s="7">
        <f>VLOOKUP(A197,'[1]BASE DTPA'!A:CW,22,0)</f>
        <v>0</v>
      </c>
      <c r="R197" s="6" t="str">
        <f>VLOOKUP(A197,'[1]BASE DTPA'!A:CX,38,0)</f>
        <v>PNN SANQUIANGA</v>
      </c>
      <c r="S197" s="6">
        <f>VLOOKUP(A197,'[1]BASE DTPA'!A:CY,43,0)</f>
        <v>336</v>
      </c>
      <c r="T197" s="8">
        <f>VLOOKUP(A197,'[1]BASE DTPA'!A:CZ,53,0)</f>
        <v>46043</v>
      </c>
      <c r="U197" s="9">
        <f>VLOOKUP(A197,'[1]BASE DTPA'!A:DA,54,0)</f>
        <v>46382</v>
      </c>
      <c r="V197" s="10">
        <f>VLOOKUP(A197,'[1]BASE DTPA'!A:DB,79,0)</f>
        <v>0</v>
      </c>
      <c r="W197" s="6" t="str">
        <f>VLOOKUP(A197,'[1]BASE DTPA'!A:DC,68,0)</f>
        <v>VIGENTE</v>
      </c>
      <c r="X197" s="23" t="str">
        <f>VLOOKUP(A197,'[1]BASE DTPA'!A:DD,70,0)</f>
        <v xml:space="preserve">https://community.secop.gov.co/Public/Tendering/ContractDetailView/Index?UniqueIdentifier=CO1.PCCNTR.9035670 </v>
      </c>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row>
    <row r="198" spans="1:92" ht="15.75" customHeight="1" x14ac:dyDescent="0.3">
      <c r="A198" s="13" t="s">
        <v>220</v>
      </c>
      <c r="B198" s="3" t="str">
        <f>VLOOKUP(A198,'[1]BASE DTPA'!A:CN,2,0)</f>
        <v>1 FONAM</v>
      </c>
      <c r="C198" s="3" t="str">
        <f>VLOOKUP(A198,'[1]BASE DTPA'!A:CN,3,0)</f>
        <v>CPS-DTPA-197-2026</v>
      </c>
      <c r="D198" s="3" t="str">
        <f>VLOOKUP(A198,'[1]BASE DTPA'!A:CN,4,0)</f>
        <v>JOSE ALEXANDER GÓMEZ CASTAÑEDA</v>
      </c>
      <c r="E198" s="4">
        <f>VLOOKUP(A198,'[1]BASE DTPA'!A:CN,5,0)</f>
        <v>46043</v>
      </c>
      <c r="F198" s="5" t="str">
        <f>VLOOKUP(A198,'[1]BASE DTPA'!A:CN,6,0)</f>
        <v>DP04-3202010-25-138 - DP04-3202010-25-139 Prestar servicios de apoyo a la gestión con plena autonomía técnica y administrativa en el PNN Farallones de Cali, para apoyar la gestión y ordenamiento del ecoturismo, contribuyendo técnicamente a la promoción de alternativas económicas sostenibles así como al desarrollo de acciones de sensibilización y divulgación sobre los valores naturales y la biodiversidad del área, en el marco del fortalecimiento del ecoturismo responsable y sostenible con énfasis</v>
      </c>
      <c r="G198" s="3" t="str">
        <f>VLOOKUP(A198,'[1]BASE DTPA'!A:CN,7,0)</f>
        <v>APOYO A LA GESTIÓN</v>
      </c>
      <c r="H198" s="3" t="str">
        <f>VLOOKUP(A198,'[1]BASE DTPA'!A:CN,8,0)</f>
        <v>2 CONTRATACIÓN DIRECTA</v>
      </c>
      <c r="I198" s="3" t="str">
        <f>VLOOKUP(A198,'[1]BASE DTPA'!A:CO,9,0)</f>
        <v>14 PRESTACIÓN DE SERVICIOS</v>
      </c>
      <c r="J198" s="6" t="str">
        <f>VLOOKUP(A198,'[1]BASE DTPA'!A:CP,10,0)</f>
        <v>N/A</v>
      </c>
      <c r="K198" s="6">
        <f>VLOOKUP(A198,'[1]BASE DTPA'!A:CQ,11,0)</f>
        <v>80111600</v>
      </c>
      <c r="L198" s="7">
        <f>VLOOKUP(A198,'[1]BASE DTPA'!A:CR,15,0)</f>
        <v>2511000</v>
      </c>
      <c r="M198" s="7">
        <f>VLOOKUP(A198,'[1]BASE DTPA'!A:CS,16,0)</f>
        <v>27537300</v>
      </c>
      <c r="N198" s="6" t="str">
        <f>VLOOKUP(A198,'[1]BASE DTPA'!A:CT,18,0)</f>
        <v>1 PERSONA NATURAL</v>
      </c>
      <c r="O198" s="6" t="str">
        <f>VLOOKUP(A198,'[1]BASE DTPA'!A:CU,19,0)</f>
        <v>3 CÉDULA DE CIUDADANÍA</v>
      </c>
      <c r="P198" s="7">
        <f>VLOOKUP(A198,'[1]BASE DTPA'!A:CV,20,0)</f>
        <v>1130616152</v>
      </c>
      <c r="Q198" s="7">
        <f>VLOOKUP(A198,'[1]BASE DTPA'!A:CW,22,0)</f>
        <v>0</v>
      </c>
      <c r="R198" s="6" t="str">
        <f>VLOOKUP(A198,'[1]BASE DTPA'!A:CX,38,0)</f>
        <v>PNN FARALLONES DE CALI</v>
      </c>
      <c r="S198" s="6">
        <f>VLOOKUP(A198,'[1]BASE DTPA'!A:CY,43,0)</f>
        <v>329</v>
      </c>
      <c r="T198" s="8">
        <f>VLOOKUP(A198,'[1]BASE DTPA'!A:CZ,53,0)</f>
        <v>46043</v>
      </c>
      <c r="U198" s="9">
        <f>VLOOKUP(A198,'[1]BASE DTPA'!A:DA,54,0)</f>
        <v>46375</v>
      </c>
      <c r="V198" s="10">
        <f>VLOOKUP(A198,'[1]BASE DTPA'!A:DB,79,0)</f>
        <v>0</v>
      </c>
      <c r="W198" s="6" t="str">
        <f>VLOOKUP(A198,'[1]BASE DTPA'!A:DC,68,0)</f>
        <v>VIGENTE</v>
      </c>
      <c r="X198" s="23" t="str">
        <f>VLOOKUP(A198,'[1]BASE DTPA'!A:DD,70,0)</f>
        <v xml:space="preserve">https://community.secop.gov.co/Public/Tendering/ContractDetailView/Index?UniqueIdentifier=CO1.PCCNTR.9032115 </v>
      </c>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row>
    <row r="199" spans="1:92" ht="15.75" customHeight="1" x14ac:dyDescent="0.3">
      <c r="A199" s="13" t="s">
        <v>221</v>
      </c>
      <c r="B199" s="3" t="str">
        <f>VLOOKUP(A199,'[1]BASE DTPA'!A:CN,2,0)</f>
        <v>1 FONAM</v>
      </c>
      <c r="C199" s="3" t="str">
        <f>VLOOKUP(A199,'[1]BASE DTPA'!A:CN,3,0)</f>
        <v>CPS-DTPA-198-2026</v>
      </c>
      <c r="D199" s="3" t="str">
        <f>VLOOKUP(A199,'[1]BASE DTPA'!A:CN,4,0)</f>
        <v>SAMUEL ALEXANDER BARONA SANCHEZ</v>
      </c>
      <c r="E199" s="4">
        <f>VLOOKUP(A199,'[1]BASE DTPA'!A:CN,5,0)</f>
        <v>46044</v>
      </c>
      <c r="F199" s="5" t="str">
        <f>VLOOKUP(A199,'[1]BASE DTPA'!A:CN,6,0)</f>
        <v>DP04-3202038-17-122/DP04-3202038-17-123. Prestar servicios de apoyo a la gestión, con autonomía técnica y administrativa, en el Parque Nacional Natural Farallones de Cali, para contribuir a la ejecución de actividades operativas de viverismo orientadas a la producción, mantenimiento y manejo básico de plántulas, con énfasis en los ecosistemas andinos y de páramo, en el marco de la conservación de la diversidad biológica de las Áreas Protegidas del SINAP Nacional</v>
      </c>
      <c r="G199" s="3" t="str">
        <f>VLOOKUP(A199,'[1]BASE DTPA'!A:CN,7,0)</f>
        <v>APOYO A LA GESTIÓN</v>
      </c>
      <c r="H199" s="3" t="str">
        <f>VLOOKUP(A199,'[1]BASE DTPA'!A:CN,8,0)</f>
        <v>2 CONTRATACIÓN DIRECTA</v>
      </c>
      <c r="I199" s="3" t="str">
        <f>VLOOKUP(A199,'[1]BASE DTPA'!A:CO,9,0)</f>
        <v>14 PRESTACIÓN DE SERVICIOS</v>
      </c>
      <c r="J199" s="6" t="str">
        <f>VLOOKUP(A199,'[1]BASE DTPA'!A:CP,10,0)</f>
        <v>N/A</v>
      </c>
      <c r="K199" s="6">
        <f>VLOOKUP(A199,'[1]BASE DTPA'!A:CQ,11,0)</f>
        <v>80111600</v>
      </c>
      <c r="L199" s="7">
        <f>VLOOKUP(A199,'[1]BASE DTPA'!A:CR,15,0)</f>
        <v>2510000</v>
      </c>
      <c r="M199" s="7">
        <f>VLOOKUP(A199,'[1]BASE DTPA'!A:CS,16,0)</f>
        <v>27526333</v>
      </c>
      <c r="N199" s="6" t="str">
        <f>VLOOKUP(A199,'[1]BASE DTPA'!A:CT,18,0)</f>
        <v>1 PERSONA NATURAL</v>
      </c>
      <c r="O199" s="6" t="str">
        <f>VLOOKUP(A199,'[1]BASE DTPA'!A:CU,19,0)</f>
        <v>3 CÉDULA DE CIUDADANÍA</v>
      </c>
      <c r="P199" s="7">
        <f>VLOOKUP(A199,'[1]BASE DTPA'!A:CV,20,0)</f>
        <v>94522599</v>
      </c>
      <c r="Q199" s="7">
        <f>VLOOKUP(A199,'[1]BASE DTPA'!A:CW,22,0)</f>
        <v>0</v>
      </c>
      <c r="R199" s="6" t="str">
        <f>VLOOKUP(A199,'[1]BASE DTPA'!A:CX,38,0)</f>
        <v>PNN FARALLONES DE CALI</v>
      </c>
      <c r="S199" s="6">
        <f>VLOOKUP(A199,'[1]BASE DTPA'!A:CY,43,0)</f>
        <v>329</v>
      </c>
      <c r="T199" s="8">
        <f>VLOOKUP(A199,'[1]BASE DTPA'!A:CZ,53,0)</f>
        <v>46043</v>
      </c>
      <c r="U199" s="9">
        <f>VLOOKUP(A199,'[1]BASE DTPA'!A:DA,54,0)</f>
        <v>46376</v>
      </c>
      <c r="V199" s="10">
        <f>VLOOKUP(A199,'[1]BASE DTPA'!A:DB,79,0)</f>
        <v>0</v>
      </c>
      <c r="W199" s="6" t="str">
        <f>VLOOKUP(A199,'[1]BASE DTPA'!A:DC,68,0)</f>
        <v>VIGENTE</v>
      </c>
      <c r="X199" s="23" t="str">
        <f>VLOOKUP(A199,'[1]BASE DTPA'!A:DD,70,0)</f>
        <v xml:space="preserve">https://community.secop.gov.co/Public/Tendering/ContractDetailView/Index?UniqueIdentifier=CO1.PCCNTR.9036624 </v>
      </c>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row>
    <row r="200" spans="1:92" ht="15.75" customHeight="1" x14ac:dyDescent="0.3">
      <c r="A200" s="13" t="s">
        <v>222</v>
      </c>
      <c r="B200" s="3" t="str">
        <f>VLOOKUP(A200,'[1]BASE DTPA'!A:CN,2,0)</f>
        <v>1 FONAM</v>
      </c>
      <c r="C200" s="3" t="str">
        <f>VLOOKUP(A200,'[1]BASE DTPA'!A:CN,3,0)</f>
        <v>CPS-DTPA-199-2026</v>
      </c>
      <c r="D200" s="3" t="str">
        <f>VLOOKUP(A200,'[1]BASE DTPA'!A:CN,4,0)</f>
        <v>CARLOS ALFONSO PEREA SANTACRUZ</v>
      </c>
      <c r="E200" s="4">
        <f>VLOOKUP(A200,'[1]BASE DTPA'!A:CN,5,0)</f>
        <v>46044</v>
      </c>
      <c r="F200" s="5" t="str">
        <f>VLOOKUP(A200,'[1]BASE DTPA'!A:CN,6,0)</f>
        <v>DP04-3202032-1-093-DP04-3202032-1-094. Prestar servicios profesionales con plena autonomía técnica y administrativa en el PNN Farallones de Cali, para la implementación de acciones de prevención, vigilancia y control con énfasis en la gestión de presiones socio ambientales, así como la ejecución de acciones encaminadas al fortalecimiento de los procesos técnicos y administrativos del área protegida, con énfasis en los ecosistemas andinos y de páramo, en el marco de la conservación</v>
      </c>
      <c r="G200" s="3" t="str">
        <f>VLOOKUP(A200,'[1]BASE DTPA'!A:CN,7,0)</f>
        <v>PROFESIONAL</v>
      </c>
      <c r="H200" s="3" t="str">
        <f>VLOOKUP(A200,'[1]BASE DTPA'!A:CN,8,0)</f>
        <v>2 CONTRATACIÓN DIRECTA</v>
      </c>
      <c r="I200" s="3" t="str">
        <f>VLOOKUP(A200,'[1]BASE DTPA'!A:CO,9,0)</f>
        <v>14 PRESTACIÓN DE SERVICIOS</v>
      </c>
      <c r="J200" s="6" t="str">
        <f>VLOOKUP(A200,'[1]BASE DTPA'!A:CP,10,0)</f>
        <v>N/A</v>
      </c>
      <c r="K200" s="6">
        <f>VLOOKUP(A200,'[1]BASE DTPA'!A:CQ,11,0)</f>
        <v>80111600</v>
      </c>
      <c r="L200" s="7">
        <f>VLOOKUP(A200,'[1]BASE DTPA'!A:CR,15,0)</f>
        <v>3934000</v>
      </c>
      <c r="M200" s="7">
        <f>VLOOKUP(A200,'[1]BASE DTPA'!A:CS,16,0)</f>
        <v>41569267</v>
      </c>
      <c r="N200" s="6" t="str">
        <f>VLOOKUP(A200,'[1]BASE DTPA'!A:CT,18,0)</f>
        <v>1 PERSONA NATURAL</v>
      </c>
      <c r="O200" s="6" t="str">
        <f>VLOOKUP(A200,'[1]BASE DTPA'!A:CU,19,0)</f>
        <v>3 CÉDULA DE CIUDADANÍA</v>
      </c>
      <c r="P200" s="7">
        <f>VLOOKUP(A200,'[1]BASE DTPA'!A:CV,20,0)</f>
        <v>1116447767</v>
      </c>
      <c r="Q200" s="7">
        <f>VLOOKUP(A200,'[1]BASE DTPA'!A:CW,22,0)</f>
        <v>0</v>
      </c>
      <c r="R200" s="6" t="str">
        <f>VLOOKUP(A200,'[1]BASE DTPA'!A:CX,38,0)</f>
        <v>PNN FARALLONES DE CALI</v>
      </c>
      <c r="S200" s="6">
        <f>VLOOKUP(A200,'[1]BASE DTPA'!A:CY,43,0)</f>
        <v>317</v>
      </c>
      <c r="T200" s="8">
        <f>VLOOKUP(A200,'[1]BASE DTPA'!A:CZ,53,0)</f>
        <v>46044</v>
      </c>
      <c r="U200" s="9">
        <f>VLOOKUP(A200,'[1]BASE DTPA'!A:DA,54,0)</f>
        <v>46364</v>
      </c>
      <c r="V200" s="10">
        <f>VLOOKUP(A200,'[1]BASE DTPA'!A:DB,79,0)</f>
        <v>0</v>
      </c>
      <c r="W200" s="6" t="str">
        <f>VLOOKUP(A200,'[1]BASE DTPA'!A:DC,68,0)</f>
        <v>VIGENTE</v>
      </c>
      <c r="X200" s="23" t="str">
        <f>VLOOKUP(A200,'[1]BASE DTPA'!A:DD,70,0)</f>
        <v xml:space="preserve">https://community.secop.gov.co/Public/Tendering/ContractDetailView/Index?UniqueIdentifier=CO1.PCCNTR.9050138 </v>
      </c>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row>
    <row r="201" spans="1:92" ht="15.75" customHeight="1" x14ac:dyDescent="0.3">
      <c r="A201" s="13" t="s">
        <v>223</v>
      </c>
      <c r="B201" s="3" t="str">
        <f>VLOOKUP(A201,'[1]BASE DTPA'!A:CN,2,0)</f>
        <v>1 FONAM</v>
      </c>
      <c r="C201" s="3" t="str">
        <f>VLOOKUP(A201,'[1]BASE DTPA'!A:CN,3,0)</f>
        <v>CPS-DTPA-200-2026</v>
      </c>
      <c r="D201" s="3" t="str">
        <f>VLOOKUP(A201,'[1]BASE DTPA'!A:CN,4,0)</f>
        <v>GRENCY CAROLINA BURBANO GARCIA</v>
      </c>
      <c r="E201" s="4">
        <f>VLOOKUP(A201,'[1]BASE DTPA'!A:CN,5,0)</f>
        <v>46044</v>
      </c>
      <c r="F201" s="5" t="str">
        <f>VLOOKUP(A201,'[1]BASE DTPA'!A:CN,6,0)</f>
        <v>DP04-3202053-27-158 DP04-3202053-27-159 Prestar servicios de apoyo a la gestion con plena autonomia tecnica y administrativa en el PNN Farallones de Cali en la realizacion de las actividades necesarias para el seguimiento a los Acuerdos suscritos con las familias campesinas que usan o habitan las areas protegidas, con énfasis en los ecosistemas andinos y de páramo, en el marco de la conservación de la diversidad biológica de las Áreas Protegidas del SINAP Nacional.</v>
      </c>
      <c r="G201" s="3" t="str">
        <f>VLOOKUP(A201,'[1]BASE DTPA'!A:CN,7,0)</f>
        <v>APOYO A LA GESTIÓN</v>
      </c>
      <c r="H201" s="3" t="str">
        <f>VLOOKUP(A201,'[1]BASE DTPA'!A:CN,8,0)</f>
        <v>2 CONTRATACIÓN DIRECTA</v>
      </c>
      <c r="I201" s="3" t="str">
        <f>VLOOKUP(A201,'[1]BASE DTPA'!A:CO,9,0)</f>
        <v>14 PRESTACIÓN DE SERVICIOS</v>
      </c>
      <c r="J201" s="6" t="str">
        <f>VLOOKUP(A201,'[1]BASE DTPA'!A:CP,10,0)</f>
        <v>N/A</v>
      </c>
      <c r="K201" s="6">
        <f>VLOOKUP(A201,'[1]BASE DTPA'!A:CQ,11,0)</f>
        <v>80111600</v>
      </c>
      <c r="L201" s="7">
        <f>VLOOKUP(A201,'[1]BASE DTPA'!A:CR,15,0)</f>
        <v>3324000</v>
      </c>
      <c r="M201" s="7">
        <f>VLOOKUP(A201,'[1]BASE DTPA'!A:CS,16,0)</f>
        <v>29805200</v>
      </c>
      <c r="N201" s="6" t="str">
        <f>VLOOKUP(A201,'[1]BASE DTPA'!A:CT,18,0)</f>
        <v>1 PERSONA NATURAL</v>
      </c>
      <c r="O201" s="6" t="str">
        <f>VLOOKUP(A201,'[1]BASE DTPA'!A:CU,19,0)</f>
        <v>3 CÉDULA DE CIUDADANÍA</v>
      </c>
      <c r="P201" s="7">
        <f>VLOOKUP(A201,'[1]BASE DTPA'!A:CV,20,0)</f>
        <v>38643385</v>
      </c>
      <c r="Q201" s="7">
        <f>VLOOKUP(A201,'[1]BASE DTPA'!A:CW,22,0)</f>
        <v>0</v>
      </c>
      <c r="R201" s="6" t="str">
        <f>VLOOKUP(A201,'[1]BASE DTPA'!A:CX,38,0)</f>
        <v>PNN FARALLONES DE CALI</v>
      </c>
      <c r="S201" s="6">
        <f>VLOOKUP(A201,'[1]BASE DTPA'!A:CY,43,0)</f>
        <v>269</v>
      </c>
      <c r="T201" s="8">
        <f>VLOOKUP(A201,'[1]BASE DTPA'!A:CZ,53,0)</f>
        <v>46044</v>
      </c>
      <c r="U201" s="9">
        <f>VLOOKUP(A201,'[1]BASE DTPA'!A:DA,54,0)</f>
        <v>46315</v>
      </c>
      <c r="V201" s="10">
        <f>VLOOKUP(A201,'[1]BASE DTPA'!A:DB,79,0)</f>
        <v>0</v>
      </c>
      <c r="W201" s="6" t="str">
        <f>VLOOKUP(A201,'[1]BASE DTPA'!A:DC,68,0)</f>
        <v>VIGENTE</v>
      </c>
      <c r="X201" s="23" t="str">
        <f>VLOOKUP(A201,'[1]BASE DTPA'!A:DD,70,0)</f>
        <v xml:space="preserve">https://community.secop.gov.co/Public/Tendering/ContractDetailView/Index?UniqueIdentifier=CO1.PCCNTR.9052172 </v>
      </c>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row>
    <row r="202" spans="1:92" ht="15.75" customHeight="1" x14ac:dyDescent="0.3">
      <c r="A202" s="13" t="s">
        <v>224</v>
      </c>
      <c r="B202" s="3" t="str">
        <f>VLOOKUP(A202,'[1]BASE DTPA'!A:CN,2,0)</f>
        <v>1 FONAM</v>
      </c>
      <c r="C202" s="3" t="str">
        <f>VLOOKUP(A202,'[1]BASE DTPA'!A:CN,3,0)</f>
        <v>CPS-DTPA-201-2026</v>
      </c>
      <c r="D202" s="3" t="str">
        <f>VLOOKUP(A202,'[1]BASE DTPA'!A:CN,4,0)</f>
        <v>ZORAIDA BERMUDEZ CARDONA</v>
      </c>
      <c r="E202" s="4">
        <f>VLOOKUP(A202,'[1]BASE DTPA'!A:CN,5,0)</f>
        <v>46044</v>
      </c>
      <c r="F202" s="5" t="str">
        <f>VLOOKUP(A202,'[1]BASE DTPA'!A:CN,6,0)</f>
        <v>DP04-3202060-18_1-170-DP04-3202060-18_1-171. Prestar servicios de apoyo a la gestión, con autonomía técnica y administrativa, en el Parque Nacional Natural Farallones de Cali, para contribuir a la ejecución de actividades operativas de restauración ecológica, con énfasis en los ecosistemas andinos y de páramo, en el marco de la conservación de la diversidad biológica de las Áreas Protegidas del SINAP Nacional</v>
      </c>
      <c r="G202" s="3" t="str">
        <f>VLOOKUP(A202,'[1]BASE DTPA'!A:CN,7,0)</f>
        <v>APOYO A LA GESTIÓN</v>
      </c>
      <c r="H202" s="3" t="str">
        <f>VLOOKUP(A202,'[1]BASE DTPA'!A:CN,8,0)</f>
        <v>2 CONTRATACIÓN DIRECTA</v>
      </c>
      <c r="I202" s="3" t="str">
        <f>VLOOKUP(A202,'[1]BASE DTPA'!A:CO,9,0)</f>
        <v>14 PRESTACIÓN DE SERVICIOS</v>
      </c>
      <c r="J202" s="6" t="str">
        <f>VLOOKUP(A202,'[1]BASE DTPA'!A:CP,10,0)</f>
        <v>N/A</v>
      </c>
      <c r="K202" s="6">
        <f>VLOOKUP(A202,'[1]BASE DTPA'!A:CQ,11,0)</f>
        <v>80111600</v>
      </c>
      <c r="L202" s="7">
        <f>VLOOKUP(A202,'[1]BASE DTPA'!A:CR,15,0)</f>
        <v>3934000</v>
      </c>
      <c r="M202" s="7">
        <f>VLOOKUP(A202,'[1]BASE DTPA'!A:CS,16,0)</f>
        <v>20456800</v>
      </c>
      <c r="N202" s="6" t="str">
        <f>VLOOKUP(A202,'[1]BASE DTPA'!A:CT,18,0)</f>
        <v>1 PERSONA NATURAL</v>
      </c>
      <c r="O202" s="6" t="str">
        <f>VLOOKUP(A202,'[1]BASE DTPA'!A:CU,19,0)</f>
        <v>3 CÉDULA DE CIUDADANÍA</v>
      </c>
      <c r="P202" s="7">
        <f>VLOOKUP(A202,'[1]BASE DTPA'!A:CV,20,0)</f>
        <v>1118287049</v>
      </c>
      <c r="Q202" s="7">
        <f>VLOOKUP(A202,'[1]BASE DTPA'!A:CW,22,0)</f>
        <v>0</v>
      </c>
      <c r="R202" s="6" t="str">
        <f>VLOOKUP(A202,'[1]BASE DTPA'!A:CX,38,0)</f>
        <v>PNN FARALLONES DE CALI</v>
      </c>
      <c r="S202" s="6">
        <f>VLOOKUP(A202,'[1]BASE DTPA'!A:CY,43,0)</f>
        <v>156</v>
      </c>
      <c r="T202" s="8">
        <f>VLOOKUP(A202,'[1]BASE DTPA'!A:CZ,53,0)</f>
        <v>46044</v>
      </c>
      <c r="U202" s="9">
        <f>VLOOKUP(A202,'[1]BASE DTPA'!A:DA,54,0)</f>
        <v>46200</v>
      </c>
      <c r="V202" s="10">
        <f>VLOOKUP(A202,'[1]BASE DTPA'!A:DB,79,0)</f>
        <v>0</v>
      </c>
      <c r="W202" s="6" t="str">
        <f>VLOOKUP(A202,'[1]BASE DTPA'!A:DC,68,0)</f>
        <v>VIGENTE</v>
      </c>
      <c r="X202" s="23" t="str">
        <f>VLOOKUP(A202,'[1]BASE DTPA'!A:DD,70,0)</f>
        <v xml:space="preserve">https://community.secop.gov.co/Public/Tendering/ContractDetailView/Index?UniqueIdentifier=CO1.PCCNTR.9057508 </v>
      </c>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row>
    <row r="203" spans="1:92" ht="15.75" customHeight="1" x14ac:dyDescent="0.3">
      <c r="A203" s="13" t="s">
        <v>225</v>
      </c>
      <c r="B203" s="3" t="str">
        <f>VLOOKUP(A203,'[1]BASE DTPA'!A:CN,2,0)</f>
        <v>1 FONAM</v>
      </c>
      <c r="C203" s="3" t="str">
        <f>VLOOKUP(A203,'[1]BASE DTPA'!A:CN,3,0)</f>
        <v>CPS-DTPA-202-2026</v>
      </c>
      <c r="D203" s="3" t="str">
        <f>VLOOKUP(A203,'[1]BASE DTPA'!A:CN,4,0)</f>
        <v>DIANA CAROLINA MURILLO PENAGOS</v>
      </c>
      <c r="E203" s="4">
        <f>VLOOKUP(A203,'[1]BASE DTPA'!A:CN,5,0)</f>
        <v>46044</v>
      </c>
      <c r="F203" s="5" t="str">
        <f>VLOOKUP(A203,'[1]BASE DTPA'!A:CN,6,0)</f>
        <v>DP04-3202032-1-083DP04-3202032-1-084 Prestar servicios de apoyo a la gestión con autonomía técnica y administrativa en el PNN Farallones de Cali,para contribuir a la implementación de acciones de prevención, vigilancia y control orientadas a la reducción de presiones antrópicas,así como al acompañamiento en ejecuciòn de actividades de gestión del riesgo, con énfasis en los ecosistemas andinos y de páramo, en el marco de la conservación de la diversidad biológica de las Áreas Protegidas del SINAP</v>
      </c>
      <c r="G203" s="3" t="str">
        <f>VLOOKUP(A203,'[1]BASE DTPA'!A:CN,7,0)</f>
        <v>APOYO A LA GESTIÓN</v>
      </c>
      <c r="H203" s="3" t="str">
        <f>VLOOKUP(A203,'[1]BASE DTPA'!A:CN,8,0)</f>
        <v>2 CONTRATACIÓN DIRECTA</v>
      </c>
      <c r="I203" s="3" t="str">
        <f>VLOOKUP(A203,'[1]BASE DTPA'!A:CO,9,0)</f>
        <v>14 PRESTACIÓN DE SERVICIOS</v>
      </c>
      <c r="J203" s="6" t="str">
        <f>VLOOKUP(A203,'[1]BASE DTPA'!A:CP,10,0)</f>
        <v>N/A</v>
      </c>
      <c r="K203" s="6">
        <f>VLOOKUP(A203,'[1]BASE DTPA'!A:CQ,11,0)</f>
        <v>80111600</v>
      </c>
      <c r="L203" s="7">
        <f>VLOOKUP(A203,'[1]BASE DTPA'!A:CR,15,0)</f>
        <v>2511000</v>
      </c>
      <c r="M203" s="7">
        <f>VLOOKUP(A203,'[1]BASE DTPA'!A:CS,16,0)</f>
        <v>22515300</v>
      </c>
      <c r="N203" s="6" t="str">
        <f>VLOOKUP(A203,'[1]BASE DTPA'!A:CT,18,0)</f>
        <v>1 PERSONA NATURAL</v>
      </c>
      <c r="O203" s="6" t="str">
        <f>VLOOKUP(A203,'[1]BASE DTPA'!A:CU,19,0)</f>
        <v>3 CÉDULA DE CIUDADANÍA</v>
      </c>
      <c r="P203" s="7">
        <f>VLOOKUP(A203,'[1]BASE DTPA'!A:CV,20,0)</f>
        <v>1143854167</v>
      </c>
      <c r="Q203" s="7">
        <f>VLOOKUP(A203,'[1]BASE DTPA'!A:CW,22,0)</f>
        <v>0</v>
      </c>
      <c r="R203" s="6" t="str">
        <f>VLOOKUP(A203,'[1]BASE DTPA'!A:CX,38,0)</f>
        <v>PNN FARALLONES DE CALI</v>
      </c>
      <c r="S203" s="6">
        <f>VLOOKUP(A203,'[1]BASE DTPA'!A:CY,43,0)</f>
        <v>269</v>
      </c>
      <c r="T203" s="8">
        <f>VLOOKUP(A203,'[1]BASE DTPA'!A:CZ,53,0)</f>
        <v>46044</v>
      </c>
      <c r="U203" s="9">
        <f>VLOOKUP(A203,'[1]BASE DTPA'!A:DA,54,0)</f>
        <v>46315</v>
      </c>
      <c r="V203" s="10">
        <f>VLOOKUP(A203,'[1]BASE DTPA'!A:DB,79,0)</f>
        <v>0</v>
      </c>
      <c r="W203" s="6" t="str">
        <f>VLOOKUP(A203,'[1]BASE DTPA'!A:DC,68,0)</f>
        <v>VIGENTE</v>
      </c>
      <c r="X203" s="23" t="str">
        <f>VLOOKUP(A203,'[1]BASE DTPA'!A:DD,70,0)</f>
        <v xml:space="preserve">https://community.secop.gov.co/Public/Tendering/ContractDetailView/Index?UniqueIdentifier=CO1.PCCNTR.9052671 </v>
      </c>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row>
    <row r="204" spans="1:92" ht="15.75" customHeight="1" x14ac:dyDescent="0.3">
      <c r="A204" s="13" t="s">
        <v>226</v>
      </c>
      <c r="B204" s="3" t="str">
        <f>VLOOKUP(A204,'[1]BASE DTPA'!A:CN,2,0)</f>
        <v>1 FONAM</v>
      </c>
      <c r="C204" s="3" t="str">
        <f>VLOOKUP(A204,'[1]BASE DTPA'!A:CN,3,0)</f>
        <v>CPS-DTPA-203-2026</v>
      </c>
      <c r="D204" s="3" t="str">
        <f>VLOOKUP(A204,'[1]BASE DTPA'!A:CN,4,0)</f>
        <v>EINAR ALVEIRO HUETIO BOJORGE</v>
      </c>
      <c r="E204" s="4">
        <f>VLOOKUP(A204,'[1]BASE DTPA'!A:CN,5,0)</f>
        <v>46044</v>
      </c>
      <c r="F204" s="5" t="str">
        <f>VLOOKUP(A204,'[1]BASE DTPA'!A:CN,6,0)</f>
        <v>DP04-3202032-1-091DP04-3202032-1-092 Prestar servicios de apoyo a la gestión con autonomía técnica y administrativa en el PNN Farallones de Cali, para contribuir a la implementación de acciones de prevención, vigilancia y control orientadas a la reducción de presiones antrópicas,así como al acompañamiento en ejecuciòn de actividades de gestión del riesgo, con énfasis en los ecosistemas andinos y de páramo, en el marco de la conservación de la diversidad biológica de las Áreas Protegidas del SIN</v>
      </c>
      <c r="G204" s="3" t="str">
        <f>VLOOKUP(A204,'[1]BASE DTPA'!A:CN,7,0)</f>
        <v>APOYO A LA GESTIÓN</v>
      </c>
      <c r="H204" s="3" t="str">
        <f>VLOOKUP(A204,'[1]BASE DTPA'!A:CN,8,0)</f>
        <v>2 CONTRATACIÓN DIRECTA</v>
      </c>
      <c r="I204" s="3" t="str">
        <f>VLOOKUP(A204,'[1]BASE DTPA'!A:CO,9,0)</f>
        <v>14 PRESTACIÓN DE SERVICIOS</v>
      </c>
      <c r="J204" s="6" t="str">
        <f>VLOOKUP(A204,'[1]BASE DTPA'!A:CP,10,0)</f>
        <v>N/A</v>
      </c>
      <c r="K204" s="6">
        <f>VLOOKUP(A204,'[1]BASE DTPA'!A:CQ,11,0)</f>
        <v>80111600</v>
      </c>
      <c r="L204" s="7">
        <f>VLOOKUP(A204,'[1]BASE DTPA'!A:CR,15,0)</f>
        <v>2511000</v>
      </c>
      <c r="M204" s="7">
        <f>VLOOKUP(A204,'[1]BASE DTPA'!A:CS,16,0)</f>
        <v>27537300</v>
      </c>
      <c r="N204" s="6" t="str">
        <f>VLOOKUP(A204,'[1]BASE DTPA'!A:CT,18,0)</f>
        <v>1 PERSONA NATURAL</v>
      </c>
      <c r="O204" s="6" t="str">
        <f>VLOOKUP(A204,'[1]BASE DTPA'!A:CU,19,0)</f>
        <v>3 CÉDULA DE CIUDADANÍA</v>
      </c>
      <c r="P204" s="7">
        <f>VLOOKUP(A204,'[1]BASE DTPA'!A:CV,20,0)</f>
        <v>1144076542</v>
      </c>
      <c r="Q204" s="7">
        <f>VLOOKUP(A204,'[1]BASE DTPA'!A:CW,22,0)</f>
        <v>0</v>
      </c>
      <c r="R204" s="6" t="str">
        <f>VLOOKUP(A204,'[1]BASE DTPA'!A:CX,38,0)</f>
        <v>PNN FARALLONES DE CALI</v>
      </c>
      <c r="S204" s="6">
        <f>VLOOKUP(A204,'[1]BASE DTPA'!A:CY,43,0)</f>
        <v>329</v>
      </c>
      <c r="T204" s="8">
        <f>VLOOKUP(A204,'[1]BASE DTPA'!A:CZ,53,0)</f>
        <v>46044</v>
      </c>
      <c r="U204" s="9">
        <f>VLOOKUP(A204,'[1]BASE DTPA'!A:DA,54,0)</f>
        <v>46376</v>
      </c>
      <c r="V204" s="10">
        <f>VLOOKUP(A204,'[1]BASE DTPA'!A:DB,79,0)</f>
        <v>0</v>
      </c>
      <c r="W204" s="6" t="str">
        <f>VLOOKUP(A204,'[1]BASE DTPA'!A:DC,68,0)</f>
        <v>VIGENTE</v>
      </c>
      <c r="X204" s="23" t="str">
        <f>VLOOKUP(A204,'[1]BASE DTPA'!A:DD,70,0)</f>
        <v xml:space="preserve">https://community.secop.gov.co/Public/Tendering/ContractDetailView/Index?UniqueIdentifier=CO1.PCCNTR.9053193 </v>
      </c>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row>
    <row r="205" spans="1:92" ht="15.75" customHeight="1" x14ac:dyDescent="0.3">
      <c r="A205" s="13" t="s">
        <v>227</v>
      </c>
      <c r="B205" s="3" t="str">
        <f>VLOOKUP(A205,'[1]BASE DTPA'!A:CN,2,0)</f>
        <v>1 FONAM</v>
      </c>
      <c r="C205" s="3" t="str">
        <f>VLOOKUP(A205,'[1]BASE DTPA'!A:CN,3,0)</f>
        <v>CPS-DTPA-204-2026</v>
      </c>
      <c r="D205" s="3" t="str">
        <f>VLOOKUP(A205,'[1]BASE DTPA'!A:CN,4,0)</f>
        <v>LUZ DALIA MIRANDA ROJAS</v>
      </c>
      <c r="E205" s="4">
        <f>VLOOKUP(A205,'[1]BASE DTPA'!A:CN,5,0)</f>
        <v>46044</v>
      </c>
      <c r="F205" s="5" t="str">
        <f>VLOOKUP(A205,'[1]BASE DTPA'!A:CN,6,0)</f>
        <v>DP04-3202038-17-103DP04-3202038-17-104 Prestar servicios de apoyo a la gestión, con autonomía técnica y administrativa, en el Parque Nacional Natural Farallones de Cali, para contribuir a la ejecución de actividades operativas de viverismo orientadas a la producción, mantenimiento y manejo básico de plántulas, con énfasis en los ecosistemas andinos y de páramo, en el marco de la conservación de la diversidad biológica de las Áreas Protegidas del SINAP Nacional.</v>
      </c>
      <c r="G205" s="3" t="str">
        <f>VLOOKUP(A205,'[1]BASE DTPA'!A:CN,7,0)</f>
        <v>APOYO A LA GESTIÓN</v>
      </c>
      <c r="H205" s="3" t="str">
        <f>VLOOKUP(A205,'[1]BASE DTPA'!A:CN,8,0)</f>
        <v>2 CONTRATACIÓN DIRECTA</v>
      </c>
      <c r="I205" s="3" t="str">
        <f>VLOOKUP(A205,'[1]BASE DTPA'!A:CO,9,0)</f>
        <v>14 PRESTACIÓN DE SERVICIOS</v>
      </c>
      <c r="J205" s="6" t="str">
        <f>VLOOKUP(A205,'[1]BASE DTPA'!A:CP,10,0)</f>
        <v>N/A</v>
      </c>
      <c r="K205" s="6">
        <f>VLOOKUP(A205,'[1]BASE DTPA'!A:CQ,11,0)</f>
        <v>80111600</v>
      </c>
      <c r="L205" s="7">
        <f>VLOOKUP(A205,'[1]BASE DTPA'!A:CR,15,0)</f>
        <v>2385000</v>
      </c>
      <c r="M205" s="7">
        <f>VLOOKUP(A205,'[1]BASE DTPA'!A:CS,16,0)</f>
        <v>18364500</v>
      </c>
      <c r="N205" s="6" t="str">
        <f>VLOOKUP(A205,'[1]BASE DTPA'!A:CT,18,0)</f>
        <v>1 PERSONA NATURAL</v>
      </c>
      <c r="O205" s="6" t="str">
        <f>VLOOKUP(A205,'[1]BASE DTPA'!A:CU,19,0)</f>
        <v>3 CÉDULA DE CIUDADANÍA</v>
      </c>
      <c r="P205" s="7">
        <f>VLOOKUP(A205,'[1]BASE DTPA'!A:CV,20,0)</f>
        <v>1112879891</v>
      </c>
      <c r="Q205" s="7">
        <f>VLOOKUP(A205,'[1]BASE DTPA'!A:CW,22,0)</f>
        <v>0</v>
      </c>
      <c r="R205" s="6" t="str">
        <f>VLOOKUP(A205,'[1]BASE DTPA'!A:CX,38,0)</f>
        <v>PNN FARALLONES DE CALI</v>
      </c>
      <c r="S205" s="6">
        <f>VLOOKUP(A205,'[1]BASE DTPA'!A:CY,43,0)</f>
        <v>297</v>
      </c>
      <c r="T205" s="8">
        <f>VLOOKUP(A205,'[1]BASE DTPA'!A:CZ,53,0)</f>
        <v>46044</v>
      </c>
      <c r="U205" s="9">
        <f>VLOOKUP(A205,'[1]BASE DTPA'!A:DA,54,0)</f>
        <v>46344</v>
      </c>
      <c r="V205" s="10">
        <f>VLOOKUP(A205,'[1]BASE DTPA'!A:DB,79,0)</f>
        <v>0</v>
      </c>
      <c r="W205" s="6" t="str">
        <f>VLOOKUP(A205,'[1]BASE DTPA'!A:DC,68,0)</f>
        <v>VIGENTE</v>
      </c>
      <c r="X205" s="23" t="str">
        <f>VLOOKUP(A205,'[1]BASE DTPA'!A:DD,70,0)</f>
        <v xml:space="preserve">https://community.secop.gov.co/Public/Tendering/ContractDetailView/Index?UniqueIdentifier=CO1.PCCNTR.9055787 </v>
      </c>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row>
    <row r="206" spans="1:92" ht="15.75" customHeight="1" x14ac:dyDescent="0.3">
      <c r="A206" s="13" t="s">
        <v>228</v>
      </c>
      <c r="B206" s="3" t="str">
        <f>VLOOKUP(A206,'[1]BASE DTPA'!A:CN,2,0)</f>
        <v>1 FONAM</v>
      </c>
      <c r="C206" s="3" t="str">
        <f>VLOOKUP(A206,'[1]BASE DTPA'!A:CN,3,0)</f>
        <v>CPS-DTPA-205-2026</v>
      </c>
      <c r="D206" s="3" t="str">
        <f>VLOOKUP(A206,'[1]BASE DTPA'!A:CN,4,0)</f>
        <v xml:space="preserve">PAOLA ANDREA ALZATE CERON </v>
      </c>
      <c r="E206" s="4">
        <f>VLOOKUP(A206,'[1]BASE DTPA'!A:CN,5,0)</f>
        <v>46044</v>
      </c>
      <c r="F206" s="5" t="str">
        <f>VLOOKUP(A206,'[1]BASE DTPA'!A:CN,6,0)</f>
        <v>DP04-3202060-18_1-099 DP04-3202060-18_1-100 Prestar servicios de apoyo a la gestión, con autonomía técnica y administrativa, en el Parque Nacional Natural Farallones de Cali, para contribuir a la coordinación y ejecución de actividades técnicas de viverismo orientadas a la producción, mantenimiento y manejo básico de plántulas, con énfasis en los ecosistemas andinos y de páramo, en el marco de la conservación de la diversidad biológica de las Áreas Protegidas del SINAP Nacional.</v>
      </c>
      <c r="G206" s="3" t="str">
        <f>VLOOKUP(A206,'[1]BASE DTPA'!A:CN,7,0)</f>
        <v>APOYO A LA GESTIÓN</v>
      </c>
      <c r="H206" s="3" t="str">
        <f>VLOOKUP(A206,'[1]BASE DTPA'!A:CN,8,0)</f>
        <v>2 CONTRATACIÓN DIRECTA</v>
      </c>
      <c r="I206" s="3" t="str">
        <f>VLOOKUP(A206,'[1]BASE DTPA'!A:CO,9,0)</f>
        <v>14 PRESTACIÓN DE SERVICIOS</v>
      </c>
      <c r="J206" s="6" t="str">
        <f>VLOOKUP(A206,'[1]BASE DTPA'!A:CP,10,0)</f>
        <v>N/A</v>
      </c>
      <c r="K206" s="6">
        <f>VLOOKUP(A206,'[1]BASE DTPA'!A:CQ,11,0)</f>
        <v>80111600</v>
      </c>
      <c r="L206" s="7">
        <f>VLOOKUP(A206,'[1]BASE DTPA'!A:CR,15,0)</f>
        <v>2761000</v>
      </c>
      <c r="M206" s="7">
        <f>VLOOKUP(A206,'[1]BASE DTPA'!A:CS,16,0)</f>
        <v>30278967</v>
      </c>
      <c r="N206" s="6" t="str">
        <f>VLOOKUP(A206,'[1]BASE DTPA'!A:CT,18,0)</f>
        <v>1 PERSONA NATURAL</v>
      </c>
      <c r="O206" s="6" t="str">
        <f>VLOOKUP(A206,'[1]BASE DTPA'!A:CU,19,0)</f>
        <v>3 CÉDULA DE CIUDADANÍA</v>
      </c>
      <c r="P206" s="7">
        <f>VLOOKUP(A206,'[1]BASE DTPA'!A:CV,20,0)</f>
        <v>29110526</v>
      </c>
      <c r="Q206" s="7">
        <f>VLOOKUP(A206,'[1]BASE DTPA'!A:CW,22,0)</f>
        <v>0</v>
      </c>
      <c r="R206" s="6" t="str">
        <f>VLOOKUP(A206,'[1]BASE DTPA'!A:CX,38,0)</f>
        <v>PNN FARALLONES DE CALI</v>
      </c>
      <c r="S206" s="6">
        <f>VLOOKUP(A206,'[1]BASE DTPA'!A:CY,43,0)</f>
        <v>333</v>
      </c>
      <c r="T206" s="8">
        <f>VLOOKUP(A206,'[1]BASE DTPA'!A:CZ,53,0)</f>
        <v>46045</v>
      </c>
      <c r="U206" s="9">
        <f>VLOOKUP(A206,'[1]BASE DTPA'!A:DA,54,0)</f>
        <v>46381</v>
      </c>
      <c r="V206" s="10">
        <f>VLOOKUP(A206,'[1]BASE DTPA'!A:DB,79,0)</f>
        <v>0</v>
      </c>
      <c r="W206" s="6" t="str">
        <f>VLOOKUP(A206,'[1]BASE DTPA'!A:DC,68,0)</f>
        <v>VIGENTE</v>
      </c>
      <c r="X206" s="23" t="str">
        <f>VLOOKUP(A206,'[1]BASE DTPA'!A:DD,70,0)</f>
        <v xml:space="preserve">https://community.secop.gov.co/Public/Tendering/ContractDetailView/Index?UniqueIdentifier=CO1.PCCNTR.9077616 </v>
      </c>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row>
    <row r="207" spans="1:92" ht="15.75" customHeight="1" x14ac:dyDescent="0.3">
      <c r="A207" s="13" t="s">
        <v>229</v>
      </c>
      <c r="B207" s="3" t="str">
        <f>VLOOKUP(A207,'[1]BASE DTPA'!A:CN,2,0)</f>
        <v>1 FONAM</v>
      </c>
      <c r="C207" s="3" t="str">
        <f>VLOOKUP(A207,'[1]BASE DTPA'!A:CN,3,0)</f>
        <v>CPS-DTPA-206-2026</v>
      </c>
      <c r="D207" s="3" t="str">
        <f>VLOOKUP(A207,'[1]BASE DTPA'!A:CN,4,0)</f>
        <v>JHON FREIDER TROCHEZ TROCHEZ</v>
      </c>
      <c r="E207" s="4">
        <f>VLOOKUP(A207,'[1]BASE DTPA'!A:CN,5,0)</f>
        <v>46044</v>
      </c>
      <c r="F207" s="5" t="str">
        <f>VLOOKUP(A207,'[1]BASE DTPA'!A:CN,6,0)</f>
        <v>DP04-3202008-10-118-DP04-3202008-10-119. Prestar servicios de apoyo a la gestión con plena autonomía técnica y administrativa en el PNN Farallones de Cali, para apoyar el fortalecimiento de la gobernanza y la gestión integral del área protegida, mediante la implementación de procesos de participación, consulta previa y concertación con las comunidades indígenas, con énfasis en los ecosistemas andinos y de páramo, en el marco de la conservación de la diversidad biológica de las Áreas Protegidas</v>
      </c>
      <c r="G207" s="3" t="str">
        <f>VLOOKUP(A207,'[1]BASE DTPA'!A:CN,7,0)</f>
        <v>APOYO A LA GESTIÓN</v>
      </c>
      <c r="H207" s="3" t="str">
        <f>VLOOKUP(A207,'[1]BASE DTPA'!A:CN,8,0)</f>
        <v>2 CONTRATACIÓN DIRECTA</v>
      </c>
      <c r="I207" s="3" t="str">
        <f>VLOOKUP(A207,'[1]BASE DTPA'!A:CO,9,0)</f>
        <v>14 PRESTACIÓN DE SERVICIOS</v>
      </c>
      <c r="J207" s="6" t="str">
        <f>VLOOKUP(A207,'[1]BASE DTPA'!A:CP,10,0)</f>
        <v>N/A</v>
      </c>
      <c r="K207" s="6">
        <f>VLOOKUP(A207,'[1]BASE DTPA'!A:CQ,11,0)</f>
        <v>80111600</v>
      </c>
      <c r="L207" s="7">
        <f>VLOOKUP(A207,'[1]BASE DTPA'!A:CR,15,0)</f>
        <v>2293000</v>
      </c>
      <c r="M207" s="7">
        <f>VLOOKUP(A207,'[1]BASE DTPA'!A:CS,16,0)</f>
        <v>18879033</v>
      </c>
      <c r="N207" s="6" t="str">
        <f>VLOOKUP(A207,'[1]BASE DTPA'!A:CT,18,0)</f>
        <v>1 PERSONA NATURAL</v>
      </c>
      <c r="O207" s="6" t="str">
        <f>VLOOKUP(A207,'[1]BASE DTPA'!A:CU,19,0)</f>
        <v>3 CÉDULA DE CIUDADANÍA</v>
      </c>
      <c r="P207" s="7">
        <f>VLOOKUP(A207,'[1]BASE DTPA'!A:CV,20,0)</f>
        <v>1112482064</v>
      </c>
      <c r="Q207" s="7">
        <f>VLOOKUP(A207,'[1]BASE DTPA'!A:CW,22,0)</f>
        <v>0</v>
      </c>
      <c r="R207" s="6" t="str">
        <f>VLOOKUP(A207,'[1]BASE DTPA'!A:CX,38,0)</f>
        <v>PNN FARALLONES DE CALI</v>
      </c>
      <c r="S207" s="6">
        <f>VLOOKUP(A207,'[1]BASE DTPA'!A:CY,43,0)</f>
        <v>247</v>
      </c>
      <c r="T207" s="8">
        <f>VLOOKUP(A207,'[1]BASE DTPA'!A:CZ,53,0)</f>
        <v>46045</v>
      </c>
      <c r="U207" s="9">
        <f>VLOOKUP(A207,'[1]BASE DTPA'!A:DA,54,0)</f>
        <v>46294</v>
      </c>
      <c r="V207" s="10">
        <f>VLOOKUP(A207,'[1]BASE DTPA'!A:DB,79,0)</f>
        <v>0</v>
      </c>
      <c r="W207" s="6" t="str">
        <f>VLOOKUP(A207,'[1]BASE DTPA'!A:DC,68,0)</f>
        <v>VIGENTE</v>
      </c>
      <c r="X207" s="23" t="str">
        <f>VLOOKUP(A207,'[1]BASE DTPA'!A:DD,70,0)</f>
        <v xml:space="preserve">https://community.secop.gov.co/Public/Tendering/ContractDetailView/Index?UniqueIdentifier=CO1.PCCNTR.9061271 </v>
      </c>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c r="CE207" s="12"/>
      <c r="CF207" s="12"/>
      <c r="CG207" s="12"/>
      <c r="CH207" s="12"/>
      <c r="CI207" s="12"/>
      <c r="CJ207" s="12"/>
      <c r="CK207" s="12"/>
      <c r="CL207" s="12"/>
      <c r="CM207" s="12"/>
      <c r="CN207" s="12"/>
    </row>
    <row r="208" spans="1:92" ht="15.75" customHeight="1" x14ac:dyDescent="0.3">
      <c r="A208" s="13" t="s">
        <v>230</v>
      </c>
      <c r="B208" s="3" t="str">
        <f>VLOOKUP(A208,'[1]BASE DTPA'!A:CN,2,0)</f>
        <v>1 FONAM</v>
      </c>
      <c r="C208" s="3" t="str">
        <f>VLOOKUP(A208,'[1]BASE DTPA'!A:CN,3,0)</f>
        <v>CPS-DTPA-207-2026</v>
      </c>
      <c r="D208" s="3" t="str">
        <f>VLOOKUP(A208,'[1]BASE DTPA'!A:CN,4,0)</f>
        <v>DIANA MARITZA RAMOS TOMBE</v>
      </c>
      <c r="E208" s="4">
        <f>VLOOKUP(A208,'[1]BASE DTPA'!A:CN,5,0)</f>
        <v>46044</v>
      </c>
      <c r="F208" s="5" t="str">
        <f>VLOOKUP(A208,'[1]BASE DTPA'!A:CN,6,0)</f>
        <v>DP04-3202038-17-101-DP04-3202038-17-102 Prestar servicios de apoyo a la gestion, con autonomia tecnica y administrativa, en el Parque Nacional Natural Farallones de Cali, para contribuir a la ejecuciion de actividades operativas de viverismo orientadas a la produccion, mantenimiento y manejo basico de plantulas , con enfasis en los ecosistemas andinos y de paramos , en el marco de la conservaciion de la diversidad biologica de las areas Protegidas del SINAP Nacional.</v>
      </c>
      <c r="G208" s="3" t="str">
        <f>VLOOKUP(A208,'[1]BASE DTPA'!A:CN,7,0)</f>
        <v>APOYO A LA GESTIÓN</v>
      </c>
      <c r="H208" s="3" t="str">
        <f>VLOOKUP(A208,'[1]BASE DTPA'!A:CN,8,0)</f>
        <v>2 CONTRATACIÓN DIRECTA</v>
      </c>
      <c r="I208" s="3" t="str">
        <f>VLOOKUP(A208,'[1]BASE DTPA'!A:CO,9,0)</f>
        <v>14 PRESTACIÓN DE SERVICIOS</v>
      </c>
      <c r="J208" s="6" t="str">
        <f>VLOOKUP(A208,'[1]BASE DTPA'!A:CP,10,0)</f>
        <v>N/A</v>
      </c>
      <c r="K208" s="6">
        <f>VLOOKUP(A208,'[1]BASE DTPA'!A:CQ,11,0)</f>
        <v>80111600</v>
      </c>
      <c r="L208" s="7">
        <f>VLOOKUP(A208,'[1]BASE DTPA'!A:CR,15,0)</f>
        <v>2385000</v>
      </c>
      <c r="M208" s="7">
        <f>VLOOKUP(A208,'[1]BASE DTPA'!A:CS,16,0)</f>
        <v>23611500</v>
      </c>
      <c r="N208" s="6" t="str">
        <f>VLOOKUP(A208,'[1]BASE DTPA'!A:CT,18,0)</f>
        <v>1 PERSONA NATURAL</v>
      </c>
      <c r="O208" s="6" t="str">
        <f>VLOOKUP(A208,'[1]BASE DTPA'!A:CU,19,0)</f>
        <v>3 CÉDULA DE CIUDADANÍA</v>
      </c>
      <c r="P208" s="7">
        <f>VLOOKUP(A208,'[1]BASE DTPA'!A:CV,20,0)</f>
        <v>1114732647</v>
      </c>
      <c r="Q208" s="7">
        <f>VLOOKUP(A208,'[1]BASE DTPA'!A:CW,22,0)</f>
        <v>0</v>
      </c>
      <c r="R208" s="6" t="str">
        <f>VLOOKUP(A208,'[1]BASE DTPA'!A:CX,38,0)</f>
        <v>PNN FARALLONES DE CALI</v>
      </c>
      <c r="S208" s="6">
        <f>VLOOKUP(A208,'[1]BASE DTPA'!A:CY,43,0)</f>
        <v>297</v>
      </c>
      <c r="T208" s="8">
        <f>VLOOKUP(A208,'[1]BASE DTPA'!A:CZ,53,0)</f>
        <v>46044</v>
      </c>
      <c r="U208" s="9">
        <f>VLOOKUP(A208,'[1]BASE DTPA'!A:DA,54,0)</f>
        <v>46344</v>
      </c>
      <c r="V208" s="10">
        <f>VLOOKUP(A208,'[1]BASE DTPA'!A:DB,79,0)</f>
        <v>0</v>
      </c>
      <c r="W208" s="6" t="str">
        <f>VLOOKUP(A208,'[1]BASE DTPA'!A:DC,68,0)</f>
        <v>VIGENTE</v>
      </c>
      <c r="X208" s="23" t="str">
        <f>VLOOKUP(A208,'[1]BASE DTPA'!A:DD,70,0)</f>
        <v xml:space="preserve">https://community.secop.gov.co/Public/Tendering/ContractDetailView/Index?UniqueIdentifier=CO1.PCCNTR.9050522 </v>
      </c>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c r="CA208" s="12"/>
      <c r="CB208" s="12"/>
      <c r="CC208" s="12"/>
      <c r="CD208" s="12"/>
      <c r="CE208" s="12"/>
      <c r="CF208" s="12"/>
      <c r="CG208" s="12"/>
      <c r="CH208" s="12"/>
      <c r="CI208" s="12"/>
      <c r="CJ208" s="12"/>
      <c r="CK208" s="12"/>
      <c r="CL208" s="12"/>
      <c r="CM208" s="12"/>
      <c r="CN208" s="12"/>
    </row>
    <row r="209" spans="1:92" ht="15.75" customHeight="1" x14ac:dyDescent="0.3">
      <c r="A209" s="13" t="s">
        <v>231</v>
      </c>
      <c r="B209" s="3" t="str">
        <f>VLOOKUP(A209,'[1]BASE DTPA'!A:CN,2,0)</f>
        <v>1 FONAM</v>
      </c>
      <c r="C209" s="3" t="str">
        <f>VLOOKUP(A209,'[1]BASE DTPA'!A:CN,3,0)</f>
        <v>CPS-DTPA-208-2026</v>
      </c>
      <c r="D209" s="3" t="str">
        <f>VLOOKUP(A209,'[1]BASE DTPA'!A:CN,4,0)</f>
        <v>JOSE BOLAÑOS QUIÑONEZ</v>
      </c>
      <c r="E209" s="4">
        <f>VLOOKUP(A209,'[1]BASE DTPA'!A:CN,5,0)</f>
        <v>46044</v>
      </c>
      <c r="F209" s="5" t="str">
        <f>VLOOKUP(A209,'[1]BASE DTPA'!A:CN,6,0)</f>
        <v>DP04-3202038-17-124 DP04-3202038-17-125 Prestar servicios de apoyo a la gestión, con autonomía técnica y administrativa, en el Parque Nacional Natural Farallones de Cali, para contribuir a la ejecución de actividades operativas de viverismo orientadas a la producción, mantenimiento y manejo básico de plántulas, con énfasis en los ecosistemas andinos y de páramo, en el marco de la conservación de la diversidad biológica de las Áreas Protegidas del SINAP Nacional.</v>
      </c>
      <c r="G209" s="3" t="str">
        <f>VLOOKUP(A209,'[1]BASE DTPA'!A:CN,7,0)</f>
        <v>APOYO A LA GESTIÓN</v>
      </c>
      <c r="H209" s="3" t="str">
        <f>VLOOKUP(A209,'[1]BASE DTPA'!A:CN,8,0)</f>
        <v>2 CONTRATACIÓN DIRECTA</v>
      </c>
      <c r="I209" s="3" t="str">
        <f>VLOOKUP(A209,'[1]BASE DTPA'!A:CO,9,0)</f>
        <v>14 PRESTACIÓN DE SERVICIOS</v>
      </c>
      <c r="J209" s="6" t="str">
        <f>VLOOKUP(A209,'[1]BASE DTPA'!A:CP,10,0)</f>
        <v>N/A</v>
      </c>
      <c r="K209" s="6">
        <f>VLOOKUP(A209,'[1]BASE DTPA'!A:CQ,11,0)</f>
        <v>80111600</v>
      </c>
      <c r="L209" s="7">
        <f>VLOOKUP(A209,'[1]BASE DTPA'!A:CR,15,0)</f>
        <v>2293000</v>
      </c>
      <c r="M209" s="7">
        <f>VLOOKUP(A209,'[1]BASE DTPA'!A:CS,16,0)</f>
        <v>23541467</v>
      </c>
      <c r="N209" s="6" t="str">
        <f>VLOOKUP(A209,'[1]BASE DTPA'!A:CT,18,0)</f>
        <v>1 PERSONA NATURAL</v>
      </c>
      <c r="O209" s="6" t="str">
        <f>VLOOKUP(A209,'[1]BASE DTPA'!A:CU,19,0)</f>
        <v>3 CÉDULA DE CIUDADANÍA</v>
      </c>
      <c r="P209" s="7">
        <f>VLOOKUP(A209,'[1]BASE DTPA'!A:CV,20,0)</f>
        <v>94501391</v>
      </c>
      <c r="Q209" s="7">
        <f>VLOOKUP(A209,'[1]BASE DTPA'!A:CW,22,0)</f>
        <v>0</v>
      </c>
      <c r="R209" s="6" t="str">
        <f>VLOOKUP(A209,'[1]BASE DTPA'!A:CX,38,0)</f>
        <v>PNN FARALLONES DE CALI</v>
      </c>
      <c r="S209" s="6">
        <f>VLOOKUP(A209,'[1]BASE DTPA'!A:CY,43,0)</f>
        <v>308</v>
      </c>
      <c r="T209" s="8">
        <f>VLOOKUP(A209,'[1]BASE DTPA'!A:CZ,53,0)</f>
        <v>46044</v>
      </c>
      <c r="U209" s="9">
        <f>VLOOKUP(A209,'[1]BASE DTPA'!A:DA,54,0)</f>
        <v>46355</v>
      </c>
      <c r="V209" s="10">
        <f>VLOOKUP(A209,'[1]BASE DTPA'!A:DB,79,0)</f>
        <v>0</v>
      </c>
      <c r="W209" s="6" t="str">
        <f>VLOOKUP(A209,'[1]BASE DTPA'!A:DC,68,0)</f>
        <v>VIGENTE</v>
      </c>
      <c r="X209" s="23" t="str">
        <f>VLOOKUP(A209,'[1]BASE DTPA'!A:DD,70,0)</f>
        <v>https://community.secop.gov.co/Public/Tendering/ContractDetailView/Index?UniqueIdentifier=CO1.PCCNTR.9051904</v>
      </c>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c r="CA209" s="12"/>
      <c r="CB209" s="12"/>
      <c r="CC209" s="12"/>
      <c r="CD209" s="12"/>
      <c r="CE209" s="12"/>
      <c r="CF209" s="12"/>
      <c r="CG209" s="12"/>
      <c r="CH209" s="12"/>
      <c r="CI209" s="12"/>
      <c r="CJ209" s="12"/>
      <c r="CK209" s="12"/>
      <c r="CL209" s="12"/>
      <c r="CM209" s="12"/>
      <c r="CN209" s="12"/>
    </row>
    <row r="210" spans="1:92" ht="15.75" customHeight="1" x14ac:dyDescent="0.3">
      <c r="A210" s="13" t="s">
        <v>232</v>
      </c>
      <c r="B210" s="3" t="str">
        <f>VLOOKUP(A210,'[1]BASE DTPA'!A:CN,2,0)</f>
        <v>1 FONAM</v>
      </c>
      <c r="C210" s="3" t="str">
        <f>VLOOKUP(A210,'[1]BASE DTPA'!A:CN,3,0)</f>
        <v>CPS-DTPA-209-2026</v>
      </c>
      <c r="D210" s="3" t="str">
        <f>VLOOKUP(A210,'[1]BASE DTPA'!A:CN,4,0)</f>
        <v>LIBARDO TORRES URBANO</v>
      </c>
      <c r="E210" s="4">
        <f>VLOOKUP(A210,'[1]BASE DTPA'!A:CN,5,0)</f>
        <v>46044</v>
      </c>
      <c r="F210" s="5" t="str">
        <f>VLOOKUP(A210,'[1]BASE DTPA'!A:CN,6,0)</f>
        <v>DP04-3202060-18_1-128 y DP04-3202060-18_1-129 Prestar servicios de apoyo a la gestión, con autonomía técnica y administrativa, en el Parque Nacional Natural Farallones de Cali, para contribuir a la ejecución de actividades operativas de restauración ecológica, con énfasis en los ecosistemas andinos y de páramo, en el marco de la conservación de la diversidad biológica de las Áreas Protegidas del SINAP Nacional.</v>
      </c>
      <c r="G210" s="3" t="str">
        <f>VLOOKUP(A210,'[1]BASE DTPA'!A:CN,7,0)</f>
        <v>APOYO A LA GESTIÓN</v>
      </c>
      <c r="H210" s="3" t="str">
        <f>VLOOKUP(A210,'[1]BASE DTPA'!A:CN,8,0)</f>
        <v>2 CONTRATACIÓN DIRECTA</v>
      </c>
      <c r="I210" s="3" t="str">
        <f>VLOOKUP(A210,'[1]BASE DTPA'!A:CO,9,0)</f>
        <v>14 PRESTACIÓN DE SERVICIOS</v>
      </c>
      <c r="J210" s="6" t="str">
        <f>VLOOKUP(A210,'[1]BASE DTPA'!A:CP,10,0)</f>
        <v>N/A</v>
      </c>
      <c r="K210" s="6">
        <f>VLOOKUP(A210,'[1]BASE DTPA'!A:CQ,11,0)</f>
        <v>80111600</v>
      </c>
      <c r="L210" s="7">
        <f>VLOOKUP(A210,'[1]BASE DTPA'!A:CR,15,0)</f>
        <v>2761000</v>
      </c>
      <c r="M210" s="7">
        <f>VLOOKUP(A210,'[1]BASE DTPA'!A:CS,16,0)</f>
        <v>30278967</v>
      </c>
      <c r="N210" s="6" t="str">
        <f>VLOOKUP(A210,'[1]BASE DTPA'!A:CT,18,0)</f>
        <v>1 PERSONA NATURAL</v>
      </c>
      <c r="O210" s="6" t="str">
        <f>VLOOKUP(A210,'[1]BASE DTPA'!A:CU,19,0)</f>
        <v>3 CÉDULA DE CIUDADANÍA</v>
      </c>
      <c r="P210" s="7">
        <f>VLOOKUP(A210,'[1]BASE DTPA'!A:CV,20,0)</f>
        <v>94540419</v>
      </c>
      <c r="Q210" s="7">
        <f>VLOOKUP(A210,'[1]BASE DTPA'!A:CW,22,0)</f>
        <v>0</v>
      </c>
      <c r="R210" s="6" t="str">
        <f>VLOOKUP(A210,'[1]BASE DTPA'!A:CX,38,0)</f>
        <v>PNN FARALLONES DE CALI</v>
      </c>
      <c r="S210" s="6">
        <f>VLOOKUP(A210,'[1]BASE DTPA'!A:CY,43,0)</f>
        <v>329</v>
      </c>
      <c r="T210" s="8">
        <f>VLOOKUP(A210,'[1]BASE DTPA'!A:CZ,53,0)</f>
        <v>46044</v>
      </c>
      <c r="U210" s="9">
        <f>VLOOKUP(A210,'[1]BASE DTPA'!A:DA,54,0)</f>
        <v>46376</v>
      </c>
      <c r="V210" s="10">
        <f>VLOOKUP(A210,'[1]BASE DTPA'!A:DB,79,0)</f>
        <v>0</v>
      </c>
      <c r="W210" s="6" t="str">
        <f>VLOOKUP(A210,'[1]BASE DTPA'!A:DC,68,0)</f>
        <v>VIGENTE</v>
      </c>
      <c r="X210" s="23" t="str">
        <f>VLOOKUP(A210,'[1]BASE DTPA'!A:DD,70,0)</f>
        <v>https://community.secop.gov.co/Public/Tendering/ContractDetailView/Index?UniqueIdentifier=CO1.PCCNTR.9055223</v>
      </c>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row>
    <row r="211" spans="1:92" ht="15.75" customHeight="1" x14ac:dyDescent="0.3">
      <c r="A211" s="13" t="s">
        <v>233</v>
      </c>
      <c r="B211" s="3" t="str">
        <f>VLOOKUP(A211,'[1]BASE DTPA'!A:CN,2,0)</f>
        <v>1 FONAM</v>
      </c>
      <c r="C211" s="3" t="str">
        <f>VLOOKUP(A211,'[1]BASE DTPA'!A:CN,3,0)</f>
        <v>CPS-DTPA-210-2026</v>
      </c>
      <c r="D211" s="3" t="str">
        <f>VLOOKUP(A211,'[1]BASE DTPA'!A:CN,4,0)</f>
        <v>MARILUZ CASTRO AGUDELO</v>
      </c>
      <c r="E211" s="4">
        <f>VLOOKUP(A211,'[1]BASE DTPA'!A:CN,5,0)</f>
        <v>46044</v>
      </c>
      <c r="F211" s="5" t="str">
        <f>VLOOKUP(A211,'[1]BASE DTPA'!A:CN,6,0)</f>
        <v>DP05-3202010-25-017 - DP05-3202010-25-018 Prestar servicios de apoyo a la gestión con plena autonomía técnica y administrativa en el PNN Gorgona en el desarrollo de las acciones de las estrategía de ecoturístico en el área protegida, en el marco de la conservación de la diversidad biológica de las áreas protegidas del SINAP naciona</v>
      </c>
      <c r="G211" s="3" t="str">
        <f>VLOOKUP(A211,'[1]BASE DTPA'!A:CN,7,0)</f>
        <v>APOYO A LA GESTIÓN</v>
      </c>
      <c r="H211" s="3" t="str">
        <f>VLOOKUP(A211,'[1]BASE DTPA'!A:CN,8,0)</f>
        <v>2 CONTRATACIÓN DIRECTA</v>
      </c>
      <c r="I211" s="3" t="str">
        <f>VLOOKUP(A211,'[1]BASE DTPA'!A:CO,9,0)</f>
        <v>14 PRESTACIÓN DE SERVICIOS</v>
      </c>
      <c r="J211" s="6" t="str">
        <f>VLOOKUP(A211,'[1]BASE DTPA'!A:CP,10,0)</f>
        <v>N/A</v>
      </c>
      <c r="K211" s="6">
        <f>VLOOKUP(A211,'[1]BASE DTPA'!A:CQ,11,0)</f>
        <v>80111600</v>
      </c>
      <c r="L211" s="7">
        <f>VLOOKUP(A211,'[1]BASE DTPA'!A:CR,15,0)</f>
        <v>3325000</v>
      </c>
      <c r="M211" s="7">
        <f>VLOOKUP(A211,'[1]BASE DTPA'!A:CS,16,0)</f>
        <v>17844167</v>
      </c>
      <c r="N211" s="6" t="str">
        <f>VLOOKUP(A211,'[1]BASE DTPA'!A:CT,18,0)</f>
        <v>1 PERSONA NATURAL</v>
      </c>
      <c r="O211" s="6" t="str">
        <f>VLOOKUP(A211,'[1]BASE DTPA'!A:CU,19,0)</f>
        <v>3 CÉDULA DE CIUDADANÍA</v>
      </c>
      <c r="P211" s="7">
        <f>VLOOKUP(A211,'[1]BASE DTPA'!A:CV,20,0)</f>
        <v>1113790913</v>
      </c>
      <c r="Q211" s="7">
        <f>VLOOKUP(A211,'[1]BASE DTPA'!A:CW,22,0)</f>
        <v>0</v>
      </c>
      <c r="R211" s="6" t="str">
        <f>VLOOKUP(A211,'[1]BASE DTPA'!A:CX,38,0)</f>
        <v>PNN GORGONA</v>
      </c>
      <c r="S211" s="6">
        <f>VLOOKUP(A211,'[1]BASE DTPA'!A:CY,43,0)</f>
        <v>161</v>
      </c>
      <c r="T211" s="8">
        <f>VLOOKUP(A211,'[1]BASE DTPA'!A:CZ,53,0)</f>
        <v>46044</v>
      </c>
      <c r="U211" s="9">
        <f>VLOOKUP(A211,'[1]BASE DTPA'!A:DA,54,0)</f>
        <v>46205</v>
      </c>
      <c r="V211" s="10">
        <f>VLOOKUP(A211,'[1]BASE DTPA'!A:DB,79,0)</f>
        <v>0</v>
      </c>
      <c r="W211" s="6" t="str">
        <f>VLOOKUP(A211,'[1]BASE DTPA'!A:DC,68,0)</f>
        <v>VIGENTE</v>
      </c>
      <c r="X211" s="23" t="str">
        <f>VLOOKUP(A211,'[1]BASE DTPA'!A:DD,70,0)</f>
        <v xml:space="preserve">https://community.secop.gov.co/Public/Tendering/ContractDetailView/Index?UniqueIdentifier=CO1.PCCNTR.9060860 </v>
      </c>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row>
    <row r="212" spans="1:92" ht="15.75" customHeight="1" x14ac:dyDescent="0.3">
      <c r="A212" s="13" t="s">
        <v>234</v>
      </c>
      <c r="B212" s="3" t="str">
        <f>VLOOKUP(A212,'[1]BASE DTPA'!A:CN,2,0)</f>
        <v>1 FONAM</v>
      </c>
      <c r="C212" s="3" t="str">
        <f>VLOOKUP(A212,'[1]BASE DTPA'!A:CN,3,0)</f>
        <v>CPS-DTPA-211-2026</v>
      </c>
      <c r="D212" s="3" t="str">
        <f>VLOOKUP(A212,'[1]BASE DTPA'!A:CN,4,0)</f>
        <v>JESUS DAVID CAICEDO QUIÑONES</v>
      </c>
      <c r="E212" s="4">
        <f>VLOOKUP(A212,'[1]BASE DTPA'!A:CN,5,0)</f>
        <v>46044</v>
      </c>
      <c r="F212" s="5" t="str">
        <f>VLOOKUP(A212,'[1]BASE DTPA'!A:CN,6,0)</f>
        <v>DP04-3202032-1-071 DP04-3202032-1-072 Prestar servicios de apoyo a la gestión con autonomía técnica y administrativa en el PNN Farallones de Cali, para contribuir a la implementación de acciones de prevención, vigilancia y control orientadas a la reducción de presiones antrópicas, especialmente las asociadas a la minería, así como al acompañamiento en ejecución de actividades de gestión del riesgo, con énfasis en los ecosistemas andinos y de páramo, en el marco de la conservación de la diversi</v>
      </c>
      <c r="G212" s="3" t="str">
        <f>VLOOKUP(A212,'[1]BASE DTPA'!A:CN,7,0)</f>
        <v>APOYO A LA GESTIÓN</v>
      </c>
      <c r="H212" s="3" t="str">
        <f>VLOOKUP(A212,'[1]BASE DTPA'!A:CN,8,0)</f>
        <v>2 CONTRATACIÓN DIRECTA</v>
      </c>
      <c r="I212" s="3" t="str">
        <f>VLOOKUP(A212,'[1]BASE DTPA'!A:CO,9,0)</f>
        <v>14 PRESTACIÓN DE SERVICIOS</v>
      </c>
      <c r="J212" s="6" t="str">
        <f>VLOOKUP(A212,'[1]BASE DTPA'!A:CP,10,0)</f>
        <v>N/A</v>
      </c>
      <c r="K212" s="6">
        <f>VLOOKUP(A212,'[1]BASE DTPA'!A:CQ,11,0)</f>
        <v>80111600</v>
      </c>
      <c r="L212" s="7">
        <f>VLOOKUP(A212,'[1]BASE DTPA'!A:CR,15,0)</f>
        <v>2761000</v>
      </c>
      <c r="M212" s="7">
        <f>VLOOKUP(A212,'[1]BASE DTPA'!A:CS,16,0)</f>
        <v>30278967</v>
      </c>
      <c r="N212" s="6" t="str">
        <f>VLOOKUP(A212,'[1]BASE DTPA'!A:CT,18,0)</f>
        <v>1 PERSONA NATURAL</v>
      </c>
      <c r="O212" s="6" t="str">
        <f>VLOOKUP(A212,'[1]BASE DTPA'!A:CU,19,0)</f>
        <v>3 CÉDULA DE CIUDADANÍA</v>
      </c>
      <c r="P212" s="7">
        <f>VLOOKUP(A212,'[1]BASE DTPA'!A:CV,20,0)</f>
        <v>1059448122</v>
      </c>
      <c r="Q212" s="7">
        <f>VLOOKUP(A212,'[1]BASE DTPA'!A:CW,22,0)</f>
        <v>0</v>
      </c>
      <c r="R212" s="6" t="str">
        <f>VLOOKUP(A212,'[1]BASE DTPA'!A:CX,38,0)</f>
        <v>PNN FARALLONES DE CALI</v>
      </c>
      <c r="S212" s="6">
        <f>VLOOKUP(A212,'[1]BASE DTPA'!A:CY,43,0)</f>
        <v>329</v>
      </c>
      <c r="T212" s="8">
        <f>VLOOKUP(A212,'[1]BASE DTPA'!A:CZ,53,0)</f>
        <v>46044</v>
      </c>
      <c r="U212" s="9">
        <f>VLOOKUP(A212,'[1]BASE DTPA'!A:DA,54,0)</f>
        <v>46376</v>
      </c>
      <c r="V212" s="10">
        <f>VLOOKUP(A212,'[1]BASE DTPA'!A:DB,79,0)</f>
        <v>0</v>
      </c>
      <c r="W212" s="6" t="str">
        <f>VLOOKUP(A212,'[1]BASE DTPA'!A:DC,68,0)</f>
        <v>VIGENTE</v>
      </c>
      <c r="X212" s="23" t="str">
        <f>VLOOKUP(A212,'[1]BASE DTPA'!A:DD,70,0)</f>
        <v>https://community.secop.gov.co/Public/Tendering/ContractDetailView/Index?UniqueIdentifier=CO1.PCCNTR.9058086</v>
      </c>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row>
    <row r="213" spans="1:92" ht="15.75" customHeight="1" x14ac:dyDescent="0.3">
      <c r="A213" s="13" t="s">
        <v>235</v>
      </c>
      <c r="B213" s="3" t="str">
        <f>VLOOKUP(A213,'[1]BASE DTPA'!A:CN,2,0)</f>
        <v>1 FONAM</v>
      </c>
      <c r="C213" s="3" t="str">
        <f>VLOOKUP(A213,'[1]BASE DTPA'!A:CN,3,0)</f>
        <v>CPS-DTPA-212-2026</v>
      </c>
      <c r="D213" s="3" t="str">
        <f>VLOOKUP(A213,'[1]BASE DTPA'!A:CN,4,0)</f>
        <v>RUBIELA PECHENE FIGUEROA</v>
      </c>
      <c r="E213" s="4">
        <f>VLOOKUP(A213,'[1]BASE DTPA'!A:CN,5,0)</f>
        <v>46045</v>
      </c>
      <c r="F213" s="5" t="str">
        <f>VLOOKUP(A213,'[1]BASE DTPA'!A:CN,6,0)</f>
        <v>DP04-3202038-17-126-DP04-3202038-17-127 Prestar servicios de apoyo a la gestión, con autonomía técnica y administrativa, en el Parque Nacional Natural Farallones de Cali, para contribuir a la ejecución de actividades operativas de viverismo orientadas a la producción, mantenimiento y manejo básico de plántulas, con énfasis en los ecosistemas andinos y de páramo, en el marco de la conservación de la diversidad biológica de las Áreas Protegidas del SINAP Nacional.</v>
      </c>
      <c r="G213" s="3" t="str">
        <f>VLOOKUP(A213,'[1]BASE DTPA'!A:CN,7,0)</f>
        <v>APOYO A LA GESTIÓN</v>
      </c>
      <c r="H213" s="3" t="str">
        <f>VLOOKUP(A213,'[1]BASE DTPA'!A:CN,8,0)</f>
        <v>2 CONTRATACIÓN DIRECTA</v>
      </c>
      <c r="I213" s="3" t="str">
        <f>VLOOKUP(A213,'[1]BASE DTPA'!A:CO,9,0)</f>
        <v>14 PRESTACIÓN DE SERVICIOS</v>
      </c>
      <c r="J213" s="6" t="str">
        <f>VLOOKUP(A213,'[1]BASE DTPA'!A:CP,10,0)</f>
        <v>N/A</v>
      </c>
      <c r="K213" s="6">
        <f>VLOOKUP(A213,'[1]BASE DTPA'!A:CQ,11,0)</f>
        <v>80111600</v>
      </c>
      <c r="L213" s="7">
        <f>VLOOKUP(A213,'[1]BASE DTPA'!A:CR,15,0)</f>
        <v>2385000</v>
      </c>
      <c r="M213" s="7">
        <f>VLOOKUP(A213,'[1]BASE DTPA'!A:CS,16,0)</f>
        <v>18364500</v>
      </c>
      <c r="N213" s="6" t="str">
        <f>VLOOKUP(A213,'[1]BASE DTPA'!A:CT,18,0)</f>
        <v>1 PERSONA NATURAL</v>
      </c>
      <c r="O213" s="6" t="str">
        <f>VLOOKUP(A213,'[1]BASE DTPA'!A:CU,19,0)</f>
        <v>3 CÉDULA DE CIUDADANÍA</v>
      </c>
      <c r="P213" s="7">
        <f>VLOOKUP(A213,'[1]BASE DTPA'!A:CV,20,0)</f>
        <v>66949244</v>
      </c>
      <c r="Q213" s="7">
        <f>VLOOKUP(A213,'[1]BASE DTPA'!A:CW,22,0)</f>
        <v>0</v>
      </c>
      <c r="R213" s="6" t="str">
        <f>VLOOKUP(A213,'[1]BASE DTPA'!A:CX,38,0)</f>
        <v>PNN FARALLONES DE CALI</v>
      </c>
      <c r="S213" s="6">
        <f>VLOOKUP(A213,'[1]BASE DTPA'!A:CY,43,0)</f>
        <v>231</v>
      </c>
      <c r="T213" s="8">
        <f>VLOOKUP(A213,'[1]BASE DTPA'!A:CZ,53,0)</f>
        <v>46045</v>
      </c>
      <c r="U213" s="9">
        <f>VLOOKUP(A213,'[1]BASE DTPA'!A:DA,54,0)</f>
        <v>46278</v>
      </c>
      <c r="V213" s="10">
        <f>VLOOKUP(A213,'[1]BASE DTPA'!A:DB,79,0)</f>
        <v>0</v>
      </c>
      <c r="W213" s="6" t="str">
        <f>VLOOKUP(A213,'[1]BASE DTPA'!A:DC,68,0)</f>
        <v>VIGENTE</v>
      </c>
      <c r="X213" s="23" t="str">
        <f>VLOOKUP(A213,'[1]BASE DTPA'!A:DD,70,0)</f>
        <v>https://community.secop.gov.co/Public/Tendering/ContractDetailView/Index?UniqueIdentifier=CO1.PCCNTR.9058463</v>
      </c>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c r="CA213" s="12"/>
      <c r="CB213" s="12"/>
      <c r="CC213" s="12"/>
      <c r="CD213" s="12"/>
      <c r="CE213" s="12"/>
      <c r="CF213" s="12"/>
      <c r="CG213" s="12"/>
      <c r="CH213" s="12"/>
      <c r="CI213" s="12"/>
      <c r="CJ213" s="12"/>
      <c r="CK213" s="12"/>
      <c r="CL213" s="12"/>
      <c r="CM213" s="12"/>
      <c r="CN213" s="12"/>
    </row>
    <row r="214" spans="1:92" ht="15.75" customHeight="1" x14ac:dyDescent="0.3">
      <c r="A214" s="13" t="s">
        <v>236</v>
      </c>
      <c r="B214" s="3" t="str">
        <f>VLOOKUP(A214,'[1]BASE DTPA'!A:CN,2,0)</f>
        <v>1 FONAM</v>
      </c>
      <c r="C214" s="3" t="str">
        <f>VLOOKUP(A214,'[1]BASE DTPA'!A:CN,3,0)</f>
        <v>CPS-DTPA-213-2026</v>
      </c>
      <c r="D214" s="3" t="str">
        <f>VLOOKUP(A214,'[1]BASE DTPA'!A:CN,4,0)</f>
        <v>DAYRO ANTONIO RIAÑOS FAJARDO</v>
      </c>
      <c r="E214" s="4">
        <f>VLOOKUP(A214,'[1]BASE DTPA'!A:CN,5,0)</f>
        <v>46045</v>
      </c>
      <c r="F214" s="5" t="str">
        <f>VLOOKUP(A214,'[1]BASE DTPA'!A:CN,6,0)</f>
        <v>DP04-3202032-1-087-DP04-3202032-1-088.Prestar servicios de apoyo a la gestión con autonomía técnica y administrativa en el PNN Farallones de Cali, para contribuir a la implementación de acciones de prevención, vigilancia y control orientadas a la reducción de presiones antrópicas, especialmente las asociadas a la minería, con énfasis en los ecosistemas andinos y de páramo, en el marco de la conservación de la diversidad biológica de las Áreas Protegidas del SINAP Nacional</v>
      </c>
      <c r="G214" s="3" t="str">
        <f>VLOOKUP(A214,'[1]BASE DTPA'!A:CN,7,0)</f>
        <v>APOYO A LA GESTIÓN</v>
      </c>
      <c r="H214" s="3" t="str">
        <f>VLOOKUP(A214,'[1]BASE DTPA'!A:CN,8,0)</f>
        <v>2 CONTRATACIÓN DIRECTA</v>
      </c>
      <c r="I214" s="3" t="str">
        <f>VLOOKUP(A214,'[1]BASE DTPA'!A:CO,9,0)</f>
        <v>14 PRESTACIÓN DE SERVICIOS</v>
      </c>
      <c r="J214" s="6" t="str">
        <f>VLOOKUP(A214,'[1]BASE DTPA'!A:CP,10,0)</f>
        <v>N/A</v>
      </c>
      <c r="K214" s="6">
        <f>VLOOKUP(A214,'[1]BASE DTPA'!A:CQ,11,0)</f>
        <v>80111600</v>
      </c>
      <c r="L214" s="7">
        <f>VLOOKUP(A214,'[1]BASE DTPA'!A:CR,15,0)</f>
        <v>2385000</v>
      </c>
      <c r="M214" s="7">
        <f>VLOOKUP(A214,'[1]BASE DTPA'!A:CS,16,0)</f>
        <v>23611500</v>
      </c>
      <c r="N214" s="6" t="str">
        <f>VLOOKUP(A214,'[1]BASE DTPA'!A:CT,18,0)</f>
        <v>1 PERSONA NATURAL</v>
      </c>
      <c r="O214" s="6" t="str">
        <f>VLOOKUP(A214,'[1]BASE DTPA'!A:CU,19,0)</f>
        <v>3 CÉDULA DE CIUDADANÍA</v>
      </c>
      <c r="P214" s="7">
        <f>VLOOKUP(A214,'[1]BASE DTPA'!A:CV,20,0)</f>
        <v>1105364120</v>
      </c>
      <c r="Q214" s="7">
        <f>VLOOKUP(A214,'[1]BASE DTPA'!A:CW,22,0)</f>
        <v>0</v>
      </c>
      <c r="R214" s="6" t="str">
        <f>VLOOKUP(A214,'[1]BASE DTPA'!A:CX,38,0)</f>
        <v>PNN FARALLONES DE CALI</v>
      </c>
      <c r="S214" s="6">
        <f>VLOOKUP(A214,'[1]BASE DTPA'!A:CY,43,0)</f>
        <v>297</v>
      </c>
      <c r="T214" s="8">
        <f>VLOOKUP(A214,'[1]BASE DTPA'!A:CZ,53,0)</f>
        <v>46045</v>
      </c>
      <c r="U214" s="9">
        <f>VLOOKUP(A214,'[1]BASE DTPA'!A:DA,54,0)</f>
        <v>46345</v>
      </c>
      <c r="V214" s="10">
        <f>VLOOKUP(A214,'[1]BASE DTPA'!A:DB,79,0)</f>
        <v>0</v>
      </c>
      <c r="W214" s="6" t="str">
        <f>VLOOKUP(A214,'[1]BASE DTPA'!A:DC,68,0)</f>
        <v>VIGENTE</v>
      </c>
      <c r="X214" s="23" t="str">
        <f>VLOOKUP(A214,'[1]BASE DTPA'!A:DD,70,0)</f>
        <v>https://community.secop.gov.co/Public/Tendering/ContractDetailView/Index?UniqueIdentifier=CO1.PCCNTR.9091358</v>
      </c>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c r="CJ214" s="12"/>
      <c r="CK214" s="12"/>
      <c r="CL214" s="12"/>
      <c r="CM214" s="12"/>
      <c r="CN214" s="12"/>
    </row>
    <row r="215" spans="1:92" ht="15.75" customHeight="1" x14ac:dyDescent="0.3">
      <c r="A215" s="13" t="s">
        <v>237</v>
      </c>
      <c r="B215" s="3" t="str">
        <f>VLOOKUP(A215,'[1]BASE DTPA'!A:CN,2,0)</f>
        <v>1 FONAM</v>
      </c>
      <c r="C215" s="3" t="str">
        <f>VLOOKUP(A215,'[1]BASE DTPA'!A:CN,3,0)</f>
        <v>CPS-DTPA-214-2026</v>
      </c>
      <c r="D215" s="3" t="str">
        <f>VLOOKUP(A215,'[1]BASE DTPA'!A:CN,4,0)</f>
        <v>SHARON LYZETH BECERRA GARCIA</v>
      </c>
      <c r="E215" s="4">
        <f>VLOOKUP(A215,'[1]BASE DTPA'!A:CN,5,0)</f>
        <v>46045</v>
      </c>
      <c r="F215" s="5" t="str">
        <f>VLOOKUP(A215,'[1]BASE DTPA'!A:CN,6,0)</f>
        <v>DP04-3202008-9-029/DP04-3202008-9-030. Prestar servicios profesionales con plena autonomía técnica y administrativa en el PNN Farallones de Cali, para apoyar la implementación de los instrumentos de planeación y el desarrollo de acciones orientadas al seguimiento, evaluación y gestión del recurso hídrico en el área protegida, incluyendo la consolidación y digitalización de información técnica, con énfasis en los ecosistemas andinos y de páramo, en el marco de la conservación de la diversidad</v>
      </c>
      <c r="G215" s="3" t="str">
        <f>VLOOKUP(A215,'[1]BASE DTPA'!A:CN,7,0)</f>
        <v>PROFESIONAL</v>
      </c>
      <c r="H215" s="3" t="str">
        <f>VLOOKUP(A215,'[1]BASE DTPA'!A:CN,8,0)</f>
        <v>2 CONTRATACIÓN DIRECTA</v>
      </c>
      <c r="I215" s="3" t="str">
        <f>VLOOKUP(A215,'[1]BASE DTPA'!A:CO,9,0)</f>
        <v>14 PRESTACIÓN DE SERVICIOS</v>
      </c>
      <c r="J215" s="6" t="str">
        <f>VLOOKUP(A215,'[1]BASE DTPA'!A:CP,10,0)</f>
        <v>N/A</v>
      </c>
      <c r="K215" s="6">
        <f>VLOOKUP(A215,'[1]BASE DTPA'!A:CQ,11,0)</f>
        <v>80111600</v>
      </c>
      <c r="L215" s="7">
        <f>VLOOKUP(A215,'[1]BASE DTPA'!A:CR,15,0)</f>
        <v>3783000</v>
      </c>
      <c r="M215" s="7">
        <f>VLOOKUP(A215,'[1]BASE DTPA'!A:CS,16,0)</f>
        <v>41486900</v>
      </c>
      <c r="N215" s="6" t="str">
        <f>VLOOKUP(A215,'[1]BASE DTPA'!A:CT,18,0)</f>
        <v>1 PERSONA NATURAL</v>
      </c>
      <c r="O215" s="6" t="str">
        <f>VLOOKUP(A215,'[1]BASE DTPA'!A:CU,19,0)</f>
        <v>3 CÉDULA DE CIUDADANÍA</v>
      </c>
      <c r="P215" s="7">
        <f>VLOOKUP(A215,'[1]BASE DTPA'!A:CV,20,0)</f>
        <v>1144166980</v>
      </c>
      <c r="Q215" s="7">
        <f>VLOOKUP(A215,'[1]BASE DTPA'!A:CW,22,0)</f>
        <v>0</v>
      </c>
      <c r="R215" s="6" t="str">
        <f>VLOOKUP(A215,'[1]BASE DTPA'!A:CX,38,0)</f>
        <v>PNN FARALLONES DE CALI</v>
      </c>
      <c r="S215" s="6">
        <f>VLOOKUP(A215,'[1]BASE DTPA'!A:CY,43,0)</f>
        <v>329</v>
      </c>
      <c r="T215" s="8">
        <f>VLOOKUP(A215,'[1]BASE DTPA'!A:CZ,53,0)</f>
        <v>46048</v>
      </c>
      <c r="U215" s="9">
        <f>VLOOKUP(A215,'[1]BASE DTPA'!A:DA,54,0)</f>
        <v>46380</v>
      </c>
      <c r="V215" s="10">
        <f>VLOOKUP(A215,'[1]BASE DTPA'!A:DB,79,0)</f>
        <v>0</v>
      </c>
      <c r="W215" s="6" t="str">
        <f>VLOOKUP(A215,'[1]BASE DTPA'!A:DC,68,0)</f>
        <v>VIGENTE</v>
      </c>
      <c r="X215" s="23" t="str">
        <f>VLOOKUP(A215,'[1]BASE DTPA'!A:DD,70,0)</f>
        <v>https://community.secop.gov.co/Public/Tendering/ContractDetailView/Index?UniqueIdentifier=CO1.PCCNTR.9101294</v>
      </c>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c r="CA215" s="12"/>
      <c r="CB215" s="12"/>
      <c r="CC215" s="12"/>
      <c r="CD215" s="12"/>
      <c r="CE215" s="12"/>
      <c r="CF215" s="12"/>
      <c r="CG215" s="12"/>
      <c r="CH215" s="12"/>
      <c r="CI215" s="12"/>
      <c r="CJ215" s="12"/>
      <c r="CK215" s="12"/>
      <c r="CL215" s="12"/>
      <c r="CM215" s="12"/>
      <c r="CN215" s="12"/>
    </row>
    <row r="216" spans="1:92" ht="15.75" customHeight="1" x14ac:dyDescent="0.3">
      <c r="A216" s="13" t="s">
        <v>238</v>
      </c>
      <c r="B216" s="3" t="str">
        <f>VLOOKUP(A216,'[1]BASE DTPA'!A:CN,2,0)</f>
        <v>1 FONAM</v>
      </c>
      <c r="C216" s="3" t="str">
        <f>VLOOKUP(A216,'[1]BASE DTPA'!A:CN,3,0)</f>
        <v>CPS-DTPA-215-2026</v>
      </c>
      <c r="D216" s="3" t="str">
        <f>VLOOKUP(A216,'[1]BASE DTPA'!A:CN,4,0)</f>
        <v>RAFAEL PARDO MUÑOZ</v>
      </c>
      <c r="E216" s="4">
        <f>VLOOKUP(A216,'[1]BASE DTPA'!A:CN,5,0)</f>
        <v>46045</v>
      </c>
      <c r="F216" s="5" t="str">
        <f>VLOOKUP(A216,'[1]BASE DTPA'!A:CN,6,0)</f>
        <v>DP04-3202010-25-136-DP04-3202010-25-137 Prestar servicios de apoyo a la gestión con plena autonomía técnica y administrativa en el PNN Farallones de Cali, para apoyar la gestión y ordenamiento del ecoturismo, mediante el levantamiento técnico de información relacionada con los prestadores de servicios y la recolección de información e indicadores para el monitoreo de impactos, con énfasis en los ecosistemas andinos y de páramo, en el marco de la conservación de la diversidad biológica</v>
      </c>
      <c r="G216" s="3" t="str">
        <f>VLOOKUP(A216,'[1]BASE DTPA'!A:CN,7,0)</f>
        <v>APOYO A LA GESTIÓN</v>
      </c>
      <c r="H216" s="3" t="str">
        <f>VLOOKUP(A216,'[1]BASE DTPA'!A:CN,8,0)</f>
        <v>2 CONTRATACIÓN DIRECTA</v>
      </c>
      <c r="I216" s="3" t="str">
        <f>VLOOKUP(A216,'[1]BASE DTPA'!A:CO,9,0)</f>
        <v>14 PRESTACIÓN DE SERVICIOS</v>
      </c>
      <c r="J216" s="6" t="str">
        <f>VLOOKUP(A216,'[1]BASE DTPA'!A:CP,10,0)</f>
        <v>N/A</v>
      </c>
      <c r="K216" s="6">
        <f>VLOOKUP(A216,'[1]BASE DTPA'!A:CQ,11,0)</f>
        <v>80111600</v>
      </c>
      <c r="L216" s="7">
        <f>VLOOKUP(A216,'[1]BASE DTPA'!A:CR,15,0)</f>
        <v>2385000</v>
      </c>
      <c r="M216" s="7">
        <f>VLOOKUP(A216,'[1]BASE DTPA'!A:CS,16,0)</f>
        <v>23611500</v>
      </c>
      <c r="N216" s="6" t="str">
        <f>VLOOKUP(A216,'[1]BASE DTPA'!A:CT,18,0)</f>
        <v>1 PERSONA NATURAL</v>
      </c>
      <c r="O216" s="6" t="str">
        <f>VLOOKUP(A216,'[1]BASE DTPA'!A:CU,19,0)</f>
        <v>3 CÉDULA DE CIUDADANÍA</v>
      </c>
      <c r="P216" s="7">
        <f>VLOOKUP(A216,'[1]BASE DTPA'!A:CV,20,0)</f>
        <v>94516253</v>
      </c>
      <c r="Q216" s="7">
        <f>VLOOKUP(A216,'[1]BASE DTPA'!A:CW,22,0)</f>
        <v>0</v>
      </c>
      <c r="R216" s="6" t="str">
        <f>VLOOKUP(A216,'[1]BASE DTPA'!A:CX,38,0)</f>
        <v>PNN FARALLONES DE CALI</v>
      </c>
      <c r="S216" s="6">
        <f>VLOOKUP(A216,'[1]BASE DTPA'!A:CY,43,0)</f>
        <v>297</v>
      </c>
      <c r="T216" s="8">
        <f>VLOOKUP(A216,'[1]BASE DTPA'!A:CZ,53,0)</f>
        <v>46045</v>
      </c>
      <c r="U216" s="9">
        <f>VLOOKUP(A216,'[1]BASE DTPA'!A:DA,54,0)</f>
        <v>46345</v>
      </c>
      <c r="V216" s="10">
        <f>VLOOKUP(A216,'[1]BASE DTPA'!A:DB,79,0)</f>
        <v>0</v>
      </c>
      <c r="W216" s="6" t="str">
        <f>VLOOKUP(A216,'[1]BASE DTPA'!A:DC,68,0)</f>
        <v>VIGENTE</v>
      </c>
      <c r="X216" s="23" t="str">
        <f>VLOOKUP(A216,'[1]BASE DTPA'!A:DD,70,0)</f>
        <v>https://community.secop.gov.co/Public/Tendering/ContractDetailView/Index?UniqueIdentifier=CO1.PCCNTR.9091678</v>
      </c>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row>
    <row r="217" spans="1:92" ht="15.75" customHeight="1" x14ac:dyDescent="0.3">
      <c r="A217" s="13" t="s">
        <v>239</v>
      </c>
      <c r="B217" s="3" t="str">
        <f>VLOOKUP(A217,'[1]BASE DTPA'!A:CN,2,0)</f>
        <v>1 FONAM</v>
      </c>
      <c r="C217" s="3" t="str">
        <f>VLOOKUP(A217,'[1]BASE DTPA'!A:CN,3,0)</f>
        <v>CPS-DTPA-216-2026</v>
      </c>
      <c r="D217" s="3" t="str">
        <f>VLOOKUP(A217,'[1]BASE DTPA'!A:CN,4,0)</f>
        <v>SANTIAGO ORLANDO NARVAEZ DORADO</v>
      </c>
      <c r="E217" s="4">
        <f>VLOOKUP(A217,'[1]BASE DTPA'!A:CN,5,0)</f>
        <v>46045</v>
      </c>
      <c r="F217" s="5" t="str">
        <f>VLOOKUP(A217,'[1]BASE DTPA'!A:CN,6,0)</f>
        <v>DP04-3202032-1-031-DP04-3202032-1-032.Prestar servicios profesionales con plena autonomía técnica y administrativa en el PNN Farallones de Cali, para desarrollar las actividades orientadas a la implementación de acciones de prevención, vigilancia y control de las presiones antrópicas que afectan el área protegida, especialmente en minería, con énfasis en los ecosistemas andinos y de páramo, en el marco de la conservación de la diversidad biológica de las Áreas Protegidas del SINAP Naciona</v>
      </c>
      <c r="G217" s="3" t="str">
        <f>VLOOKUP(A217,'[1]BASE DTPA'!A:CN,7,0)</f>
        <v>PROFESIONAL</v>
      </c>
      <c r="H217" s="3" t="str">
        <f>VLOOKUP(A217,'[1]BASE DTPA'!A:CN,8,0)</f>
        <v>2 CONTRATACIÓN DIRECTA</v>
      </c>
      <c r="I217" s="3" t="str">
        <f>VLOOKUP(A217,'[1]BASE DTPA'!A:CO,9,0)</f>
        <v>14 PRESTACIÓN DE SERVICIOS</v>
      </c>
      <c r="J217" s="6" t="str">
        <f>VLOOKUP(A217,'[1]BASE DTPA'!A:CP,10,0)</f>
        <v>N/A</v>
      </c>
      <c r="K217" s="6">
        <f>VLOOKUP(A217,'[1]BASE DTPA'!A:CQ,11,0)</f>
        <v>80111600</v>
      </c>
      <c r="L217" s="7">
        <f>VLOOKUP(A217,'[1]BASE DTPA'!A:CR,15,0)</f>
        <v>5864000</v>
      </c>
      <c r="M217" s="7">
        <f>VLOOKUP(A217,'[1]BASE DTPA'!A:CS,16,0)</f>
        <v>58444533</v>
      </c>
      <c r="N217" s="6" t="str">
        <f>VLOOKUP(A217,'[1]BASE DTPA'!A:CT,18,0)</f>
        <v>1 PERSONA NATURAL</v>
      </c>
      <c r="O217" s="6" t="str">
        <f>VLOOKUP(A217,'[1]BASE DTPA'!A:CU,19,0)</f>
        <v>3 CÉDULA DE CIUDADANÍA</v>
      </c>
      <c r="P217" s="7">
        <f>VLOOKUP(A217,'[1]BASE DTPA'!A:CV,20,0)</f>
        <v>1061763530</v>
      </c>
      <c r="Q217" s="7">
        <f>VLOOKUP(A217,'[1]BASE DTPA'!A:CW,22,0)</f>
        <v>0</v>
      </c>
      <c r="R217" s="6" t="str">
        <f>VLOOKUP(A217,'[1]BASE DTPA'!A:CX,38,0)</f>
        <v>PNN FARALLONES DE CALI</v>
      </c>
      <c r="S217" s="6">
        <f>VLOOKUP(A217,'[1]BASE DTPA'!A:CY,43,0)</f>
        <v>299</v>
      </c>
      <c r="T217" s="8">
        <f>VLOOKUP(A217,'[1]BASE DTPA'!A:CZ,53,0)</f>
        <v>46048</v>
      </c>
      <c r="U217" s="9">
        <f>VLOOKUP(A217,'[1]BASE DTPA'!A:DA,54,0)</f>
        <v>46350</v>
      </c>
      <c r="V217" s="10">
        <f>VLOOKUP(A217,'[1]BASE DTPA'!A:DB,79,0)</f>
        <v>0</v>
      </c>
      <c r="W217" s="6" t="str">
        <f>VLOOKUP(A217,'[1]BASE DTPA'!A:DC,68,0)</f>
        <v>VIGENTE</v>
      </c>
      <c r="X217" s="23" t="str">
        <f>VLOOKUP(A217,'[1]BASE DTPA'!A:DD,70,0)</f>
        <v>https://community.secop.gov.co/Public/Tendering/ContractDetailView/Index?UniqueIdentifier=CO1.PCCNTR.9101914</v>
      </c>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c r="CJ217" s="12"/>
      <c r="CK217" s="12"/>
      <c r="CL217" s="12"/>
      <c r="CM217" s="12"/>
      <c r="CN217" s="12"/>
    </row>
    <row r="218" spans="1:92" ht="15.75" customHeight="1" x14ac:dyDescent="0.3">
      <c r="A218" s="13" t="s">
        <v>240</v>
      </c>
      <c r="B218" s="3" t="str">
        <f>VLOOKUP(A218,'[1]BASE DTPA'!A:CN,2,0)</f>
        <v>1 FONAM</v>
      </c>
      <c r="C218" s="3" t="str">
        <f>VLOOKUP(A218,'[1]BASE DTPA'!A:CN,3,0)</f>
        <v>CPS-DTPA-217-2026</v>
      </c>
      <c r="D218" s="3" t="str">
        <f>VLOOKUP(A218,'[1]BASE DTPA'!A:CN,4,0)</f>
        <v>JESUS ARBEY DIAZ CAICEDO</v>
      </c>
      <c r="E218" s="4">
        <f>VLOOKUP(A218,'[1]BASE DTPA'!A:CN,5,0)</f>
        <v>46045</v>
      </c>
      <c r="F218" s="5" t="str">
        <f>VLOOKUP(A218,'[1]BASE DTPA'!A:CN,6,0)</f>
        <v>DP04-3202008-10-120 y DP04-3202008-10-121 Prestar servicios de apoyo a la gestión con plena autonomía técnica y administrativa en el PNN Farallones de Cali, para apoyar el fortalecimiento de la gobernanza y la gestión integral del área protegida, mediante la implementación de procesos de participación, consulta previa y concertación con las comunidades, con énfasis en los ecosistemas andinos y de páramo, en el marco de la conservación de la diversidad biológica de las Áreas Protegidas del SINAP</v>
      </c>
      <c r="G218" s="3" t="str">
        <f>VLOOKUP(A218,'[1]BASE DTPA'!A:CN,7,0)</f>
        <v>APOYO A LA GESTIÓN</v>
      </c>
      <c r="H218" s="3" t="str">
        <f>VLOOKUP(A218,'[1]BASE DTPA'!A:CN,8,0)</f>
        <v>2 CONTRATACIÓN DIRECTA</v>
      </c>
      <c r="I218" s="3" t="str">
        <f>VLOOKUP(A218,'[1]BASE DTPA'!A:CO,9,0)</f>
        <v>14 PRESTACIÓN DE SERVICIOS</v>
      </c>
      <c r="J218" s="6" t="str">
        <f>VLOOKUP(A218,'[1]BASE DTPA'!A:CP,10,0)</f>
        <v>N/A</v>
      </c>
      <c r="K218" s="6">
        <f>VLOOKUP(A218,'[1]BASE DTPA'!A:CQ,11,0)</f>
        <v>80111600</v>
      </c>
      <c r="L218" s="7">
        <f>VLOOKUP(A218,'[1]BASE DTPA'!A:CR,15,0)</f>
        <v>3490000</v>
      </c>
      <c r="M218" s="7">
        <f>VLOOKUP(A218,'[1]BASE DTPA'!A:CS,16,0)</f>
        <v>38273667</v>
      </c>
      <c r="N218" s="6" t="str">
        <f>VLOOKUP(A218,'[1]BASE DTPA'!A:CT,18,0)</f>
        <v>1 PERSONA NATURAL</v>
      </c>
      <c r="O218" s="6" t="str">
        <f>VLOOKUP(A218,'[1]BASE DTPA'!A:CU,19,0)</f>
        <v>3 CÉDULA DE CIUDADANÍA</v>
      </c>
      <c r="P218" s="7">
        <f>VLOOKUP(A218,'[1]BASE DTPA'!A:CV,20,0)</f>
        <v>16945832</v>
      </c>
      <c r="Q218" s="7">
        <f>VLOOKUP(A218,'[1]BASE DTPA'!A:CW,22,0)</f>
        <v>0</v>
      </c>
      <c r="R218" s="6" t="str">
        <f>VLOOKUP(A218,'[1]BASE DTPA'!A:CX,38,0)</f>
        <v>PNN FARALLONES DE CALI</v>
      </c>
      <c r="S218" s="6">
        <f>VLOOKUP(A218,'[1]BASE DTPA'!A:CY,43,0)</f>
        <v>329</v>
      </c>
      <c r="T218" s="8">
        <f>VLOOKUP(A218,'[1]BASE DTPA'!A:CZ,53,0)</f>
        <v>46045</v>
      </c>
      <c r="U218" s="9">
        <f>VLOOKUP(A218,'[1]BASE DTPA'!A:DA,54,0)</f>
        <v>46377</v>
      </c>
      <c r="V218" s="10">
        <f>VLOOKUP(A218,'[1]BASE DTPA'!A:DB,79,0)</f>
        <v>0</v>
      </c>
      <c r="W218" s="6" t="str">
        <f>VLOOKUP(A218,'[1]BASE DTPA'!A:DC,68,0)</f>
        <v>VIGENTE</v>
      </c>
      <c r="X218" s="23" t="str">
        <f>VLOOKUP(A218,'[1]BASE DTPA'!A:DD,70,0)</f>
        <v>https://community.secop.gov.co/Public/Tendering/ContractDetailView/Index?UniqueIdentifier=O1.PCCNTR.9100700</v>
      </c>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row>
    <row r="219" spans="1:92" ht="15.75" customHeight="1" x14ac:dyDescent="0.3">
      <c r="A219" s="13" t="s">
        <v>241</v>
      </c>
      <c r="B219" s="3" t="str">
        <f>VLOOKUP(A219,'[1]BASE DTPA'!A:CN,2,0)</f>
        <v>1 FONAM</v>
      </c>
      <c r="C219" s="3" t="str">
        <f>VLOOKUP(A219,'[1]BASE DTPA'!A:CN,3,0)</f>
        <v>CPS-DTPA-218-2026</v>
      </c>
      <c r="D219" s="3" t="str">
        <f>VLOOKUP(A219,'[1]BASE DTPA'!A:CN,4,0)</f>
        <v>LINA YAJAIRA PELAEZ CELADA</v>
      </c>
      <c r="E219" s="4">
        <f>VLOOKUP(A219,'[1]BASE DTPA'!A:CN,5,0)</f>
        <v>46048</v>
      </c>
      <c r="F219" s="5" t="str">
        <f>VLOOKUP(A219,'[1]BASE DTPA'!A:CN,6,0)</f>
        <v>DP04-3202032-1-051 DP04-3202032-1-052 Prestar servicios profesionales con plena autonomía técnica y administrativa en el PNN Farallones de Cali para realizar acciones administrativas y jurídicas en el ejercicio de la Autoridad Ambiental y en los asuntos relacionados con la Prevención, Vigilancia y Control del área protegida, con énfasis en los ecosistemas andinos y de páramo, en el marco de la conservación de la diversidad biológica de las áreas protegidas del SINAP nacional.</v>
      </c>
      <c r="G219" s="3" t="str">
        <f>VLOOKUP(A219,'[1]BASE DTPA'!A:CN,7,0)</f>
        <v>PROFESIONAL</v>
      </c>
      <c r="H219" s="3" t="str">
        <f>VLOOKUP(A219,'[1]BASE DTPA'!A:CN,8,0)</f>
        <v>2 CONTRATACIÓN DIRECTA</v>
      </c>
      <c r="I219" s="3" t="str">
        <f>VLOOKUP(A219,'[1]BASE DTPA'!A:CO,9,0)</f>
        <v>14 PRESTACIÓN DE SERVICIOS</v>
      </c>
      <c r="J219" s="6" t="str">
        <f>VLOOKUP(A219,'[1]BASE DTPA'!A:CP,10,0)</f>
        <v>N/A</v>
      </c>
      <c r="K219" s="6">
        <f>VLOOKUP(A219,'[1]BASE DTPA'!A:CQ,11,0)</f>
        <v>80111600</v>
      </c>
      <c r="L219" s="7">
        <f>VLOOKUP(A219,'[1]BASE DTPA'!A:CR,15,0)</f>
        <v>3783000</v>
      </c>
      <c r="M219" s="7">
        <f>VLOOKUP(A219,'[1]BASE DTPA'!A:CS,16,0)</f>
        <v>31651100</v>
      </c>
      <c r="N219" s="6" t="str">
        <f>VLOOKUP(A219,'[1]BASE DTPA'!A:CT,18,0)</f>
        <v>1 PERSONA NATURAL</v>
      </c>
      <c r="O219" s="6" t="str">
        <f>VLOOKUP(A219,'[1]BASE DTPA'!A:CU,19,0)</f>
        <v>3 CÉDULA DE CIUDADANÍA</v>
      </c>
      <c r="P219" s="7">
        <f>VLOOKUP(A219,'[1]BASE DTPA'!A:CV,20,0)</f>
        <v>1144077835</v>
      </c>
      <c r="Q219" s="7">
        <f>VLOOKUP(A219,'[1]BASE DTPA'!A:CW,22,0)</f>
        <v>0</v>
      </c>
      <c r="R219" s="6" t="str">
        <f>VLOOKUP(A219,'[1]BASE DTPA'!A:CX,38,0)</f>
        <v>PNN FARALLONES DE CALI</v>
      </c>
      <c r="S219" s="6">
        <f>VLOOKUP(A219,'[1]BASE DTPA'!A:CY,43,0)</f>
        <v>251</v>
      </c>
      <c r="T219" s="8">
        <f>VLOOKUP(A219,'[1]BASE DTPA'!A:CZ,53,0)</f>
        <v>46048</v>
      </c>
      <c r="U219" s="9">
        <f>VLOOKUP(A219,'[1]BASE DTPA'!A:DA,54,0)</f>
        <v>46301</v>
      </c>
      <c r="V219" s="10">
        <f>VLOOKUP(A219,'[1]BASE DTPA'!A:DB,79,0)</f>
        <v>0</v>
      </c>
      <c r="W219" s="6" t="str">
        <f>VLOOKUP(A219,'[1]BASE DTPA'!A:DC,68,0)</f>
        <v>VIGENTE</v>
      </c>
      <c r="X219" s="23" t="str">
        <f>VLOOKUP(A219,'[1]BASE DTPA'!A:DD,70,0)</f>
        <v xml:space="preserve">https://community.secop.gov.co/Public/Tendering/ContractDetailView/Index?UniqueIdentifier=CO1.PCCNTR.9150453 </v>
      </c>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row>
    <row r="220" spans="1:92" ht="15.75" customHeight="1" x14ac:dyDescent="0.3">
      <c r="A220" s="13" t="s">
        <v>242</v>
      </c>
      <c r="B220" s="3" t="str">
        <f>VLOOKUP(A220,'[1]BASE DTPA'!A:CN,2,0)</f>
        <v>1 FONAM</v>
      </c>
      <c r="C220" s="3" t="str">
        <f>VLOOKUP(A220,'[1]BASE DTPA'!A:CN,3,0)</f>
        <v>CPS-DTPA-219-2026</v>
      </c>
      <c r="D220" s="3" t="str">
        <f>VLOOKUP(A220,'[1]BASE DTPA'!A:CN,4,0)</f>
        <v xml:space="preserve">ANDRES FELIPE TRUJILLO DELGADO </v>
      </c>
      <c r="E220" s="4">
        <f>VLOOKUP(A220,'[1]BASE DTPA'!A:CN,5,0)</f>
        <v>46049</v>
      </c>
      <c r="F220" s="5" t="str">
        <f>VLOOKUP(A220,'[1]BASE DTPA'!A:CN,6,0)</f>
        <v>DP04-3202008-10-116 DP04-3202008-10-117 Prestar servicios profesionales con plena autonomía técnica y administrativa en el PNN Farallones de Cali, para apoyar el fortalecimiento de la gobernanza y la gestión integral del área protegida, mediante la implementación de procesos de participación, consulta previa y concertación con las comunidades, con énfasis en los ecosistemas andinos y de páramo, en el marco de la conservación de la diversidad biológica de las Áreas Protegidas del SINAP Nacional.</v>
      </c>
      <c r="G220" s="3" t="str">
        <f>VLOOKUP(A220,'[1]BASE DTPA'!A:CN,7,0)</f>
        <v>PROFESIONAL</v>
      </c>
      <c r="H220" s="3" t="str">
        <f>VLOOKUP(A220,'[1]BASE DTPA'!A:CN,8,0)</f>
        <v>2 CONTRATACIÓN DIRECTA</v>
      </c>
      <c r="I220" s="3" t="str">
        <f>VLOOKUP(A220,'[1]BASE DTPA'!A:CO,9,0)</f>
        <v>14 PRESTACIÓN DE SERVICIOS</v>
      </c>
      <c r="J220" s="6" t="str">
        <f>VLOOKUP(A220,'[1]BASE DTPA'!A:CP,10,0)</f>
        <v>N/A</v>
      </c>
      <c r="K220" s="6">
        <f>VLOOKUP(A220,'[1]BASE DTPA'!A:CQ,11,0)</f>
        <v>80111600</v>
      </c>
      <c r="L220" s="7">
        <f>VLOOKUP(A220,'[1]BASE DTPA'!A:CR,15,0)</f>
        <v>5260000</v>
      </c>
      <c r="M220" s="7">
        <f>VLOOKUP(A220,'[1]BASE DTPA'!A:CS,16,0)</f>
        <v>52775333</v>
      </c>
      <c r="N220" s="6" t="str">
        <f>VLOOKUP(A220,'[1]BASE DTPA'!A:CT,18,0)</f>
        <v>1 PERSONA NATURAL</v>
      </c>
      <c r="O220" s="6" t="str">
        <f>VLOOKUP(A220,'[1]BASE DTPA'!A:CU,19,0)</f>
        <v>3 CÉDULA DE CIUDADANÍA</v>
      </c>
      <c r="P220" s="7">
        <f>VLOOKUP(A220,'[1]BASE DTPA'!A:CV,20,0)</f>
        <v>1111814635</v>
      </c>
      <c r="Q220" s="7">
        <f>VLOOKUP(A220,'[1]BASE DTPA'!A:CW,22,0)</f>
        <v>0</v>
      </c>
      <c r="R220" s="6" t="str">
        <f>VLOOKUP(A220,'[1]BASE DTPA'!A:CX,38,0)</f>
        <v>PNN FARALLONES DE CALI</v>
      </c>
      <c r="S220" s="6">
        <f>VLOOKUP(A220,'[1]BASE DTPA'!A:CY,43,0)</f>
        <v>301</v>
      </c>
      <c r="T220" s="8">
        <f>VLOOKUP(A220,'[1]BASE DTPA'!A:CZ,53,0)</f>
        <v>46049</v>
      </c>
      <c r="U220" s="9">
        <f>VLOOKUP(A220,'[1]BASE DTPA'!A:DA,54,0)</f>
        <v>46353</v>
      </c>
      <c r="V220" s="10">
        <f>VLOOKUP(A220,'[1]BASE DTPA'!A:DB,79,0)</f>
        <v>0</v>
      </c>
      <c r="W220" s="6" t="str">
        <f>VLOOKUP(A220,'[1]BASE DTPA'!A:DC,68,0)</f>
        <v>VIGENTE</v>
      </c>
      <c r="X220" s="23" t="str">
        <f>VLOOKUP(A220,'[1]BASE DTPA'!A:DD,70,0)</f>
        <v>https://community.secop.gov.co/Public/Tendering/ContractDetailView/Index?UniqueIdentifier=CO1.PCCNTR.9185089</v>
      </c>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c r="CA220" s="12"/>
      <c r="CB220" s="12"/>
      <c r="CC220" s="12"/>
      <c r="CD220" s="12"/>
      <c r="CE220" s="12"/>
      <c r="CF220" s="12"/>
      <c r="CG220" s="12"/>
      <c r="CH220" s="12"/>
      <c r="CI220" s="12"/>
      <c r="CJ220" s="12"/>
      <c r="CK220" s="12"/>
      <c r="CL220" s="12"/>
      <c r="CM220" s="12"/>
      <c r="CN220" s="12"/>
    </row>
    <row r="221" spans="1:92" ht="15.75" customHeight="1" x14ac:dyDescent="0.3">
      <c r="A221" s="13" t="s">
        <v>243</v>
      </c>
      <c r="B221" s="3" t="str">
        <f>VLOOKUP(A221,'[1]BASE DTPA'!A:CN,2,0)</f>
        <v>1 FONAM</v>
      </c>
      <c r="C221" s="3" t="str">
        <f>VLOOKUP(A221,'[1]BASE DTPA'!A:CN,3,0)</f>
        <v>CPS-DTPA-220-2026</v>
      </c>
      <c r="D221" s="3" t="str">
        <f>VLOOKUP(A221,'[1]BASE DTPA'!A:CN,4,0)</f>
        <v>CHRISTIAN ALEXIS LIBREROS TAMAYO</v>
      </c>
      <c r="E221" s="4">
        <f>VLOOKUP(A221,'[1]BASE DTPA'!A:CN,5,0)</f>
        <v>46048</v>
      </c>
      <c r="F221" s="5" t="str">
        <f>VLOOKUP(A221,'[1]BASE DTPA'!A:CN,6,0)</f>
        <v>DP04-3202032-1-095-DP04-3202032-1-096. Prestar servicios de apoyo a la gestión con autonomía técnica y administrativa en el PNN Farallones de Cali, para contribuir al desarrollo de acciones de prevención, vigilancia y control orientadas a la reducción de presiones antrópicas en el área protegida, así como al apoyo logístico y de conducción para el desplazamiento del personal técnico, con énfasis en los ecosistemas andinos y de páramo, en el marco de la conservación de la diversidad biológica</v>
      </c>
      <c r="G221" s="3" t="str">
        <f>VLOOKUP(A221,'[1]BASE DTPA'!A:CN,7,0)</f>
        <v>APOYO A LA GESTIÓN</v>
      </c>
      <c r="H221" s="3" t="str">
        <f>VLOOKUP(A221,'[1]BASE DTPA'!A:CN,8,0)</f>
        <v>2 CONTRATACIÓN DIRECTA</v>
      </c>
      <c r="I221" s="3" t="str">
        <f>VLOOKUP(A221,'[1]BASE DTPA'!A:CO,9,0)</f>
        <v>14 PRESTACIÓN DE SERVICIOS</v>
      </c>
      <c r="J221" s="6" t="str">
        <f>VLOOKUP(A221,'[1]BASE DTPA'!A:CP,10,0)</f>
        <v>N/A</v>
      </c>
      <c r="K221" s="6">
        <f>VLOOKUP(A221,'[1]BASE DTPA'!A:CQ,11,0)</f>
        <v>80111600</v>
      </c>
      <c r="L221" s="7">
        <f>VLOOKUP(A221,'[1]BASE DTPA'!A:CR,15,0)</f>
        <v>2385000</v>
      </c>
      <c r="M221" s="7">
        <f>VLOOKUP(A221,'[1]BASE DTPA'!A:CS,16,0)</f>
        <v>23611500</v>
      </c>
      <c r="N221" s="6" t="str">
        <f>VLOOKUP(A221,'[1]BASE DTPA'!A:CT,18,0)</f>
        <v>1 PERSONA NATURAL</v>
      </c>
      <c r="O221" s="6" t="str">
        <f>VLOOKUP(A221,'[1]BASE DTPA'!A:CU,19,0)</f>
        <v>3 CÉDULA DE CIUDADANÍA</v>
      </c>
      <c r="P221" s="7">
        <f>VLOOKUP(A221,'[1]BASE DTPA'!A:CV,20,0)</f>
        <v>6108113</v>
      </c>
      <c r="Q221" s="7">
        <f>VLOOKUP(A221,'[1]BASE DTPA'!A:CW,22,0)</f>
        <v>0</v>
      </c>
      <c r="R221" s="6" t="str">
        <f>VLOOKUP(A221,'[1]BASE DTPA'!A:CX,38,0)</f>
        <v>PNN FARALLONES DE CALI</v>
      </c>
      <c r="S221" s="6">
        <f>VLOOKUP(A221,'[1]BASE DTPA'!A:CY,43,0)</f>
        <v>275</v>
      </c>
      <c r="T221" s="8">
        <f>VLOOKUP(A221,'[1]BASE DTPA'!A:CZ,53,0)</f>
        <v>46048</v>
      </c>
      <c r="U221" s="9">
        <f>VLOOKUP(A221,'[1]BASE DTPA'!A:DA,54,0)</f>
        <v>46348</v>
      </c>
      <c r="V221" s="10">
        <f>VLOOKUP(A221,'[1]BASE DTPA'!A:DB,79,0)</f>
        <v>0</v>
      </c>
      <c r="W221" s="6" t="str">
        <f>VLOOKUP(A221,'[1]BASE DTPA'!A:DC,68,0)</f>
        <v>VIGENTE</v>
      </c>
      <c r="X221" s="23" t="str">
        <f>VLOOKUP(A221,'[1]BASE DTPA'!A:DD,70,0)</f>
        <v>https://community.secop.gov.co/Public/Tendering/ContractDetailView/Index?UniqueIdentifier=CO1.PCCNTR.9152963</v>
      </c>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2"/>
      <c r="CA221" s="12"/>
      <c r="CB221" s="12"/>
      <c r="CC221" s="12"/>
      <c r="CD221" s="12"/>
      <c r="CE221" s="12"/>
      <c r="CF221" s="12"/>
      <c r="CG221" s="12"/>
      <c r="CH221" s="12"/>
      <c r="CI221" s="12"/>
      <c r="CJ221" s="12"/>
      <c r="CK221" s="12"/>
      <c r="CL221" s="12"/>
      <c r="CM221" s="12"/>
      <c r="CN221" s="12"/>
    </row>
    <row r="222" spans="1:92" ht="15.75" customHeight="1" x14ac:dyDescent="0.3">
      <c r="A222" s="13" t="s">
        <v>244</v>
      </c>
      <c r="B222" s="3" t="str">
        <f>VLOOKUP(A222,'[1]BASE DTPA'!A:CN,2,0)</f>
        <v>1 FONAM</v>
      </c>
      <c r="C222" s="3" t="str">
        <f>VLOOKUP(A222,'[1]BASE DTPA'!A:CN,3,0)</f>
        <v>CPS-DTPA-221-2026</v>
      </c>
      <c r="D222" s="3" t="str">
        <f>VLOOKUP(A222,'[1]BASE DTPA'!A:CN,4,0)</f>
        <v>LOREN SUSANA ALZAMORA SOLIS</v>
      </c>
      <c r="E222" s="4">
        <f>VLOOKUP(A222,'[1]BASE DTPA'!A:CN,5,0)</f>
        <v>46048</v>
      </c>
      <c r="F222" s="5" t="str">
        <f>VLOOKUP(A222,'[1]BASE DTPA'!A:CN,6,0)</f>
        <v>DP08-3202008-10-015 Prestar servicios de apoyo a la gestión con plena autonomía técnica y administrativa en el PNN Sanquianga para el desarrollo de las actividades técnicas requeridas en la implementación de las estrategias especiales de manejo con grupos étnicos, en el marco de la conservación de la diversidad biológica de las áreas protegidas del SINAP nacional.</v>
      </c>
      <c r="G222" s="3" t="str">
        <f>VLOOKUP(A222,'[1]BASE DTPA'!A:CN,7,0)</f>
        <v>APOYO A LA GESTIÓN</v>
      </c>
      <c r="H222" s="3" t="str">
        <f>VLOOKUP(A222,'[1]BASE DTPA'!A:CN,8,0)</f>
        <v>2 CONTRATACIÓN DIRECTA</v>
      </c>
      <c r="I222" s="3" t="str">
        <f>VLOOKUP(A222,'[1]BASE DTPA'!A:CO,9,0)</f>
        <v>14 PRESTACIÓN DE SERVICIOS</v>
      </c>
      <c r="J222" s="6" t="str">
        <f>VLOOKUP(A222,'[1]BASE DTPA'!A:CP,10,0)</f>
        <v>N/A</v>
      </c>
      <c r="K222" s="6">
        <f>VLOOKUP(A222,'[1]BASE DTPA'!A:CQ,11,0)</f>
        <v>80111600</v>
      </c>
      <c r="L222" s="7">
        <f>VLOOKUP(A222,'[1]BASE DTPA'!A:CR,15,0)</f>
        <v>2761000</v>
      </c>
      <c r="M222" s="7">
        <f>VLOOKUP(A222,'[1]BASE DTPA'!A:CS,16,0)</f>
        <v>30831167</v>
      </c>
      <c r="N222" s="6" t="str">
        <f>VLOOKUP(A222,'[1]BASE DTPA'!A:CT,18,0)</f>
        <v>1 PERSONA NATURAL</v>
      </c>
      <c r="O222" s="6" t="str">
        <f>VLOOKUP(A222,'[1]BASE DTPA'!A:CU,19,0)</f>
        <v>3 CÉDULA DE CIUDADANÍA</v>
      </c>
      <c r="P222" s="7">
        <f>VLOOKUP(A222,'[1]BASE DTPA'!A:CV,20,0)</f>
        <v>1089794436</v>
      </c>
      <c r="Q222" s="7">
        <f>VLOOKUP(A222,'[1]BASE DTPA'!A:CW,22,0)</f>
        <v>0</v>
      </c>
      <c r="R222" s="6" t="str">
        <f>VLOOKUP(A222,'[1]BASE DTPA'!A:CX,38,0)</f>
        <v>PNN SANQUIANGA</v>
      </c>
      <c r="S222" s="6">
        <f>VLOOKUP(A222,'[1]BASE DTPA'!A:CY,43,0)</f>
        <v>335</v>
      </c>
      <c r="T222" s="8">
        <f>VLOOKUP(A222,'[1]BASE DTPA'!A:CZ,53,0)</f>
        <v>46049</v>
      </c>
      <c r="U222" s="9">
        <f>VLOOKUP(A222,'[1]BASE DTPA'!A:DA,54,0)</f>
        <v>46387</v>
      </c>
      <c r="V222" s="10">
        <f>VLOOKUP(A222,'[1]BASE DTPA'!A:DB,79,0)</f>
        <v>0</v>
      </c>
      <c r="W222" s="6" t="str">
        <f>VLOOKUP(A222,'[1]BASE DTPA'!A:DC,68,0)</f>
        <v>VIGENTE</v>
      </c>
      <c r="X222" s="23" t="str">
        <f>VLOOKUP(A222,'[1]BASE DTPA'!A:DD,70,0)</f>
        <v>https://community.secop.gov.co/Public/Tendering/ContractDetailView/Index?UniqueIdentifier=CO1.PCCNTR.9159513</v>
      </c>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2"/>
      <c r="CA222" s="12"/>
      <c r="CB222" s="12"/>
      <c r="CC222" s="12"/>
      <c r="CD222" s="12"/>
      <c r="CE222" s="12"/>
      <c r="CF222" s="12"/>
      <c r="CG222" s="12"/>
      <c r="CH222" s="12"/>
      <c r="CI222" s="12"/>
      <c r="CJ222" s="12"/>
      <c r="CK222" s="12"/>
      <c r="CL222" s="12"/>
      <c r="CM222" s="12"/>
      <c r="CN222" s="12"/>
    </row>
    <row r="223" spans="1:92" ht="15.75" customHeight="1" x14ac:dyDescent="0.3">
      <c r="A223" s="13" t="s">
        <v>245</v>
      </c>
      <c r="B223" s="3" t="str">
        <f>VLOOKUP(A223,'[1]BASE DTPA'!A:CN,2,0)</f>
        <v>1 FONAM</v>
      </c>
      <c r="C223" s="3" t="str">
        <f>VLOOKUP(A223,'[1]BASE DTPA'!A:CN,3,0)</f>
        <v>CPS-DTPA-222-2026</v>
      </c>
      <c r="D223" s="3" t="str">
        <f>VLOOKUP(A223,'[1]BASE DTPA'!A:CN,4,0)</f>
        <v>SAMUEL MORALES ROMERO</v>
      </c>
      <c r="E223" s="4">
        <f>VLOOKUP(A223,'[1]BASE DTPA'!A:CN,5,0)</f>
        <v>46049</v>
      </c>
      <c r="F223" s="5" t="str">
        <f>VLOOKUP(A223,'[1]BASE DTPA'!A:CN,6,0)</f>
        <v>DP04-3202032-1-057 Prestar servicios de apoyo a la gestión con autonomía técnica y administrativa en el PNN Farallones de Cali, para contribuir al desarrollo de acciones de seguimiento y monitoreo, relacionadas especialmente con la gestión de presiones mineras, tendientes al fortalecimiento de las estrategias de prevención, vigilancia y control en el área protegida, con énfasis en los ecosistemas andinos y de páramo, en el marco de la conservación de la diversidad biológica de las Áreas Protegida</v>
      </c>
      <c r="G223" s="3" t="str">
        <f>VLOOKUP(A223,'[1]BASE DTPA'!A:CN,7,0)</f>
        <v>APOYO A LA GESTIÓN</v>
      </c>
      <c r="H223" s="3" t="str">
        <f>VLOOKUP(A223,'[1]BASE DTPA'!A:CN,8,0)</f>
        <v>2 CONTRATACIÓN DIRECTA</v>
      </c>
      <c r="I223" s="3" t="str">
        <f>VLOOKUP(A223,'[1]BASE DTPA'!A:CO,9,0)</f>
        <v>14 PRESTACIÓN DE SERVICIOS</v>
      </c>
      <c r="J223" s="6" t="str">
        <f>VLOOKUP(A223,'[1]BASE DTPA'!A:CP,10,0)</f>
        <v>N/A</v>
      </c>
      <c r="K223" s="6">
        <f>VLOOKUP(A223,'[1]BASE DTPA'!A:CQ,11,0)</f>
        <v>80111600</v>
      </c>
      <c r="L223" s="7">
        <f>VLOOKUP(A223,'[1]BASE DTPA'!A:CR,15,0)</f>
        <v>3490000</v>
      </c>
      <c r="M223" s="7">
        <f>VLOOKUP(A223,'[1]BASE DTPA'!A:CS,16,0)</f>
        <v>31293667</v>
      </c>
      <c r="N223" s="6" t="str">
        <f>VLOOKUP(A223,'[1]BASE DTPA'!A:CT,18,0)</f>
        <v>1 PERSONA NATURAL</v>
      </c>
      <c r="O223" s="6" t="str">
        <f>VLOOKUP(A223,'[1]BASE DTPA'!A:CU,19,0)</f>
        <v>3 CÉDULA DE CIUDADANÍA</v>
      </c>
      <c r="P223" s="7">
        <f>VLOOKUP(A223,'[1]BASE DTPA'!A:CV,20,0)</f>
        <v>1143875603</v>
      </c>
      <c r="Q223" s="7">
        <f>VLOOKUP(A223,'[1]BASE DTPA'!A:CW,22,0)</f>
        <v>0</v>
      </c>
      <c r="R223" s="6" t="str">
        <f>VLOOKUP(A223,'[1]BASE DTPA'!A:CX,38,0)</f>
        <v>PNN FARALLONES DE CALI</v>
      </c>
      <c r="S223" s="6">
        <f>VLOOKUP(A223,'[1]BASE DTPA'!A:CY,43,0)</f>
        <v>269</v>
      </c>
      <c r="T223" s="8">
        <f>VLOOKUP(A223,'[1]BASE DTPA'!A:CZ,53,0)</f>
        <v>46049</v>
      </c>
      <c r="U223" s="9">
        <f>VLOOKUP(A223,'[1]BASE DTPA'!A:DA,54,0)</f>
        <v>46320</v>
      </c>
      <c r="V223" s="10">
        <f>VLOOKUP(A223,'[1]BASE DTPA'!A:DB,79,0)</f>
        <v>0</v>
      </c>
      <c r="W223" s="6" t="str">
        <f>VLOOKUP(A223,'[1]BASE DTPA'!A:DC,68,0)</f>
        <v>VIGENTE</v>
      </c>
      <c r="X223" s="23" t="str">
        <f>VLOOKUP(A223,'[1]BASE DTPA'!A:DD,70,0)</f>
        <v>https://community.secop.gov.co/Public/Tendering/ContractDetailView/Index?UniqueIdentifier=CO1.PCCNTR.9190225</v>
      </c>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2"/>
      <c r="CA223" s="12"/>
      <c r="CB223" s="12"/>
      <c r="CC223" s="12"/>
      <c r="CD223" s="12"/>
      <c r="CE223" s="12"/>
      <c r="CF223" s="12"/>
      <c r="CG223" s="12"/>
      <c r="CH223" s="12"/>
      <c r="CI223" s="12"/>
      <c r="CJ223" s="12"/>
      <c r="CK223" s="12"/>
      <c r="CL223" s="12"/>
      <c r="CM223" s="12"/>
      <c r="CN223" s="12"/>
    </row>
    <row r="224" spans="1:92" ht="15.75" customHeight="1" x14ac:dyDescent="0.3">
      <c r="A224" s="13" t="s">
        <v>246</v>
      </c>
      <c r="B224" s="3" t="str">
        <f>VLOOKUP(A224,'[1]BASE DTPA'!A:CN,2,0)</f>
        <v>1 FONAM</v>
      </c>
      <c r="C224" s="3" t="str">
        <f>VLOOKUP(A224,'[1]BASE DTPA'!A:CN,3,0)</f>
        <v>CPS-DTPA-223-2026</v>
      </c>
      <c r="D224" s="3" t="str">
        <f>VLOOKUP(A224,'[1]BASE DTPA'!A:CN,4,0)</f>
        <v>ALEXANDER MORALES SAA</v>
      </c>
      <c r="E224" s="4">
        <f>VLOOKUP(A224,'[1]BASE DTPA'!A:CN,5,0)</f>
        <v>46049</v>
      </c>
      <c r="F224" s="5" t="str">
        <f>VLOOKUP(A224,'[1]BASE DTPA'!A:CN,6,0)</f>
        <v>DP04-3202010-25-144-DP04-3202010-25-145 Prestar servicios de apoyo a la gestión con autonomía técnica y administrativa en el PNN Farallones de Cali, para contribuir a la implementación y fortalecimiento de la estrategia de ecoturismo mediante el acompañamiento a procesos de ordenamiento, monitoreo y manejo de la actividad, promoviendo la articulación con las comunidades locales y actores territoriales, con énfasis en los ecosistemas andinos y de páramo, en el marco de la conservación</v>
      </c>
      <c r="G224" s="3" t="str">
        <f>VLOOKUP(A224,'[1]BASE DTPA'!A:CN,7,0)</f>
        <v>APOYO A LA GESTIÓN</v>
      </c>
      <c r="H224" s="3" t="str">
        <f>VLOOKUP(A224,'[1]BASE DTPA'!A:CN,8,0)</f>
        <v>2 CONTRATACIÓN DIRECTA</v>
      </c>
      <c r="I224" s="3" t="str">
        <f>VLOOKUP(A224,'[1]BASE DTPA'!A:CO,9,0)</f>
        <v>14 PRESTACIÓN DE SERVICIOS</v>
      </c>
      <c r="J224" s="6" t="str">
        <f>VLOOKUP(A224,'[1]BASE DTPA'!A:CP,10,0)</f>
        <v>N/A</v>
      </c>
      <c r="K224" s="6">
        <f>VLOOKUP(A224,'[1]BASE DTPA'!A:CQ,11,0)</f>
        <v>80111600</v>
      </c>
      <c r="L224" s="7">
        <f>VLOOKUP(A224,'[1]BASE DTPA'!A:CR,15,0)</f>
        <v>3782000</v>
      </c>
      <c r="M224" s="7">
        <f>VLOOKUP(A224,'[1]BASE DTPA'!A:CS,16,0)</f>
        <v>33911933</v>
      </c>
      <c r="N224" s="6" t="str">
        <f>VLOOKUP(A224,'[1]BASE DTPA'!A:CT,18,0)</f>
        <v>1 PERSONA NATURAL</v>
      </c>
      <c r="O224" s="6" t="str">
        <f>VLOOKUP(A224,'[1]BASE DTPA'!A:CU,19,0)</f>
        <v>3 CÉDULA DE CIUDADANÍA</v>
      </c>
      <c r="P224" s="7">
        <f>VLOOKUP(A224,'[1]BASE DTPA'!A:CV,20,0)</f>
        <v>94502419</v>
      </c>
      <c r="Q224" s="7">
        <f>VLOOKUP(A224,'[1]BASE DTPA'!A:CW,22,0)</f>
        <v>0</v>
      </c>
      <c r="R224" s="6" t="str">
        <f>VLOOKUP(A224,'[1]BASE DTPA'!A:CX,38,0)</f>
        <v>PNN FARALLONES DE CALI</v>
      </c>
      <c r="S224" s="6">
        <f>VLOOKUP(A224,'[1]BASE DTPA'!A:CY,43,0)</f>
        <v>269</v>
      </c>
      <c r="T224" s="8">
        <f>VLOOKUP(A224,'[1]BASE DTPA'!A:CZ,53,0)</f>
        <v>46049</v>
      </c>
      <c r="U224" s="9">
        <f>VLOOKUP(A224,'[1]BASE DTPA'!A:DA,54,0)</f>
        <v>46320</v>
      </c>
      <c r="V224" s="10">
        <f>VLOOKUP(A224,'[1]BASE DTPA'!A:DB,79,0)</f>
        <v>0</v>
      </c>
      <c r="W224" s="6" t="str">
        <f>VLOOKUP(A224,'[1]BASE DTPA'!A:DC,68,0)</f>
        <v>VIGENTE</v>
      </c>
      <c r="X224" s="23" t="str">
        <f>VLOOKUP(A224,'[1]BASE DTPA'!A:DD,70,0)</f>
        <v>https://community.secop.gov.co/Public/Tendering/ContractDetailView/Index?UniqueIdentifier=CO1.PCCNTR.9201361</v>
      </c>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2"/>
      <c r="CA224" s="12"/>
      <c r="CB224" s="12"/>
      <c r="CC224" s="12"/>
      <c r="CD224" s="12"/>
      <c r="CE224" s="12"/>
      <c r="CF224" s="12"/>
      <c r="CG224" s="12"/>
      <c r="CH224" s="12"/>
      <c r="CI224" s="12"/>
      <c r="CJ224" s="12"/>
      <c r="CK224" s="12"/>
      <c r="CL224" s="12"/>
      <c r="CM224" s="12"/>
      <c r="CN224" s="12"/>
    </row>
    <row r="225" spans="1:92" ht="15.75" customHeight="1" x14ac:dyDescent="0.3">
      <c r="A225" s="14" t="s">
        <v>247</v>
      </c>
      <c r="B225" s="15"/>
      <c r="C225" s="15"/>
      <c r="D225" s="15"/>
      <c r="E225" s="15"/>
      <c r="F225" s="15"/>
      <c r="G225" s="15"/>
      <c r="H225" s="15"/>
      <c r="I225" s="15"/>
      <c r="J225" s="15"/>
      <c r="K225" s="15"/>
      <c r="L225" s="15"/>
      <c r="M225" s="15"/>
      <c r="N225" s="15"/>
      <c r="O225" s="15"/>
      <c r="P225" s="15"/>
      <c r="Q225" s="15"/>
      <c r="R225" s="15"/>
      <c r="S225" s="15"/>
      <c r="T225" s="15"/>
      <c r="U225" s="15"/>
      <c r="V225" s="15"/>
      <c r="W225" s="15"/>
      <c r="X225" s="16"/>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2"/>
      <c r="CA225" s="12"/>
      <c r="CB225" s="12"/>
      <c r="CC225" s="12"/>
      <c r="CD225" s="12"/>
      <c r="CE225" s="12"/>
      <c r="CF225" s="12"/>
      <c r="CG225" s="12"/>
      <c r="CH225" s="12"/>
      <c r="CI225" s="12"/>
      <c r="CJ225" s="12"/>
      <c r="CK225" s="12"/>
      <c r="CL225" s="12"/>
      <c r="CM225" s="12"/>
      <c r="CN225" s="12"/>
    </row>
    <row r="226" spans="1:92" ht="15.75" customHeight="1" x14ac:dyDescent="0.3">
      <c r="A226" s="13" t="s">
        <v>248</v>
      </c>
      <c r="B226" s="3" t="str">
        <f>VLOOKUP(A226,'[1]BASE DTPA'!A:CN,2,0)</f>
        <v>2 NACION</v>
      </c>
      <c r="C226" s="3" t="str">
        <f>VLOOKUP(A226,'[1]BASE DTPA'!A:CN,3,0)</f>
        <v>CONTRATO DE ARRENDAMIENTO 001 DEL 2026</v>
      </c>
      <c r="D226" s="3" t="str">
        <f>VLOOKUP(A226,'[1]BASE DTPA'!A:CN,4,0)</f>
        <v xml:space="preserve">MARIO RAUL OROBIO CUERO </v>
      </c>
      <c r="E226" s="4">
        <f>VLOOKUP(A226,'[1]BASE DTPA'!A:CN,5,0)</f>
        <v>46051</v>
      </c>
      <c r="F226" s="5" t="str">
        <f>VLOOKUP(A226,'[1]BASE DTPA'!A:CN,6,0)</f>
        <v>DP01-3202032-1-030Arrendar espacios adecuados  para el estacionamiento de las  embarcaciones del DNMI Cabo Manglares con el fin de implementar las estrategias de educacion informal, restauración de ecosistemas y administración y manejo de areas protegidas en el marco de la conservación de la diversidad biológica de las áreas protegidas del SINAP</v>
      </c>
      <c r="G226" s="3" t="str">
        <f>VLOOKUP(A226,'[1]BASE DTPA'!A:CN,7,0)</f>
        <v>N-A</v>
      </c>
      <c r="H226" s="3" t="str">
        <f>VLOOKUP(A226,'[1]BASE DTPA'!A:CN,8,0)</f>
        <v>2 CONTRATACIÓN DIRECTA</v>
      </c>
      <c r="I226" s="3" t="str">
        <f>VLOOKUP(A226,'[1]BASE DTPA'!A:CO,9,0)</f>
        <v>1 ARRENDAMIENTO y/o ADQUISICIÓN DE INMUEBLES</v>
      </c>
      <c r="J226" s="6" t="str">
        <f>VLOOKUP(A226,'[1]BASE DTPA'!A:CP,10,0)</f>
        <v>INTERADMINISTRATIVO</v>
      </c>
      <c r="K226" s="6">
        <f>VLOOKUP(A226,'[1]BASE DTPA'!A:CQ,11,0)</f>
        <v>80131500</v>
      </c>
      <c r="L226" s="7">
        <f>VLOOKUP(A226,'[1]BASE DTPA'!A:CR,15,0)</f>
        <v>2500000</v>
      </c>
      <c r="M226" s="7">
        <f>VLOOKUP(A226,'[1]BASE DTPA'!A:CS,16,0)</f>
        <v>22000000</v>
      </c>
      <c r="N226" s="6" t="str">
        <f>VLOOKUP(A226,'[1]BASE DTPA'!A:CT,18,0)</f>
        <v>1 PERSONA NATURAL</v>
      </c>
      <c r="O226" s="6" t="str">
        <f>VLOOKUP(A226,'[1]BASE DTPA'!A:CU,19,0)</f>
        <v>3 CÉDULA DE CIUDADANÍA</v>
      </c>
      <c r="P226" s="7">
        <f>VLOOKUP(A226,'[1]BASE DTPA'!A:CV,20,0)</f>
        <v>1087122552</v>
      </c>
      <c r="Q226" s="7">
        <f>VLOOKUP(A226,'[1]BASE DTPA'!A:CW,22,0)</f>
        <v>0</v>
      </c>
      <c r="R226" s="6" t="str">
        <f>VLOOKUP(A226,'[1]BASE DTPA'!A:CX,38,0)</f>
        <v>DNMI CABO MANGLARES</v>
      </c>
      <c r="S226" s="6">
        <f>VLOOKUP(A226,'[1]BASE DTPA'!A:CY,43,0)</f>
        <v>268</v>
      </c>
      <c r="T226" s="8">
        <f>VLOOKUP(A226,'[1]BASE DTPA'!A:CZ,53,0)</f>
        <v>46052</v>
      </c>
      <c r="U226" s="9">
        <f>VLOOKUP(A226,'[1]BASE DTPA'!A:DA,54,0)</f>
        <v>46246</v>
      </c>
      <c r="V226" s="10">
        <f>VLOOKUP(A226,'[1]BASE DTPA'!A:DB,79,0)</f>
        <v>0</v>
      </c>
      <c r="W226" s="6" t="str">
        <f>VLOOKUP(A226,'[1]BASE DTPA'!A:DC,68,0)</f>
        <v>VIGENTE</v>
      </c>
      <c r="X226" s="23" t="str">
        <f>VLOOKUP(A226,'[1]BASE DTPA'!A:DD,70,0)</f>
        <v xml:space="preserve">https://community.secop.gov.co/Public/Tendering/ContractDetailView/Index?UniqueIdentifier=CO1.PCCNTR.9225268
</v>
      </c>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c r="BN226" s="12"/>
      <c r="BO226" s="12"/>
      <c r="BP226" s="12"/>
      <c r="BQ226" s="12"/>
      <c r="BR226" s="12"/>
      <c r="BS226" s="12"/>
      <c r="BT226" s="12"/>
      <c r="BU226" s="12"/>
      <c r="BV226" s="12"/>
      <c r="BW226" s="12"/>
      <c r="BX226" s="12"/>
      <c r="BY226" s="12"/>
      <c r="BZ226" s="12"/>
      <c r="CA226" s="12"/>
      <c r="CB226" s="12"/>
      <c r="CC226" s="12"/>
      <c r="CD226" s="12"/>
      <c r="CE226" s="12"/>
      <c r="CF226" s="12"/>
      <c r="CG226" s="12"/>
      <c r="CH226" s="12"/>
      <c r="CI226" s="12"/>
      <c r="CJ226" s="12"/>
      <c r="CK226" s="12"/>
      <c r="CL226" s="12"/>
      <c r="CM226" s="12"/>
      <c r="CN226" s="12"/>
    </row>
    <row r="227" spans="1:92" ht="15.75" customHeight="1" x14ac:dyDescent="0.3">
      <c r="A227" s="13" t="s">
        <v>249</v>
      </c>
      <c r="B227" s="3" t="str">
        <f>VLOOKUP(A227,'[1]BASE DTPA'!A:CN,2,0)</f>
        <v>2 NACION</v>
      </c>
      <c r="C227" s="3" t="str">
        <f>VLOOKUP(A227,'[1]BASE DTPA'!A:CN,3,0)</f>
        <v>CONTRATO DE ARRENDAMIENTO 002 DEL 2026</v>
      </c>
      <c r="D227" s="3" t="str">
        <f>VLOOKUP(A227,'[1]BASE DTPA'!A:CN,4,0)</f>
        <v>FRANAIBER PEREA GIRON</v>
      </c>
      <c r="E227" s="4">
        <f>VLOOKUP(A227,'[1]BASE DTPA'!A:CN,5,0)</f>
        <v>46050</v>
      </c>
      <c r="F227" s="5" t="str">
        <f>VLOOKUP(A227,'[1]BASE DTPA'!A:CN,6,0)</f>
        <v>DP10-1108-01 Contrato de arrendamiento para el desarrollo de las actividades misionales y administrativas del PNN-UTRIA</v>
      </c>
      <c r="G227" s="3" t="str">
        <f>VLOOKUP(A227,'[1]BASE DTPA'!A:CN,7,0)</f>
        <v>N-A</v>
      </c>
      <c r="H227" s="3" t="str">
        <f>VLOOKUP(A227,'[1]BASE DTPA'!A:CN,8,0)</f>
        <v>2 CONTRATACIÓN DIRECTA</v>
      </c>
      <c r="I227" s="3" t="str">
        <f>VLOOKUP(A227,'[1]BASE DTPA'!A:CO,9,0)</f>
        <v>1 ARRENDAMIENTO y/o ADQUISICIÓN DE INMUEBLES</v>
      </c>
      <c r="J227" s="6" t="str">
        <f>VLOOKUP(A227,'[1]BASE DTPA'!A:CP,10,0)</f>
        <v>INTERADMINISTRATIVO</v>
      </c>
      <c r="K227" s="6">
        <f>VLOOKUP(A227,'[1]BASE DTPA'!A:CQ,11,0)</f>
        <v>80131500</v>
      </c>
      <c r="L227" s="7">
        <f>VLOOKUP(A227,'[1]BASE DTPA'!A:CR,15,0)</f>
        <v>1700000</v>
      </c>
      <c r="M227" s="7">
        <f>VLOOKUP(A227,'[1]BASE DTPA'!A:CS,16,0)</f>
        <v>13883333</v>
      </c>
      <c r="N227" s="6" t="str">
        <f>VLOOKUP(A227,'[1]BASE DTPA'!A:CT,18,0)</f>
        <v>1 PERSONA NATURAL</v>
      </c>
      <c r="O227" s="6" t="str">
        <f>VLOOKUP(A227,'[1]BASE DTPA'!A:CU,19,0)</f>
        <v>3 CÉDULA DE CIUDADANÍA</v>
      </c>
      <c r="P227" s="7">
        <f>VLOOKUP(A227,'[1]BASE DTPA'!A:CV,20,0)</f>
        <v>1077172841</v>
      </c>
      <c r="Q227" s="7">
        <f>VLOOKUP(A227,'[1]BASE DTPA'!A:CW,22,0)</f>
        <v>0</v>
      </c>
      <c r="R227" s="6" t="str">
        <f>VLOOKUP(A227,'[1]BASE DTPA'!A:CX,38,0)</f>
        <v>PNN UTRÍA</v>
      </c>
      <c r="S227" s="6">
        <f>VLOOKUP(A227,'[1]BASE DTPA'!A:CY,43,0)</f>
        <v>245</v>
      </c>
      <c r="T227" s="8">
        <f>VLOOKUP(A227,'[1]BASE DTPA'!A:CZ,53,0)</f>
        <v>46050</v>
      </c>
      <c r="U227" s="9">
        <f>VLOOKUP(A227,'[1]BASE DTPA'!A:DA,54,0)</f>
        <v>46297</v>
      </c>
      <c r="V227" s="10">
        <f>VLOOKUP(A227,'[1]BASE DTPA'!A:DB,79,0)</f>
        <v>0</v>
      </c>
      <c r="W227" s="6" t="str">
        <f>VLOOKUP(A227,'[1]BASE DTPA'!A:DC,68,0)</f>
        <v>VIGENTE</v>
      </c>
      <c r="X227" s="23" t="str">
        <f>VLOOKUP(A227,'[1]BASE DTPA'!A:DD,70,0)</f>
        <v xml:space="preserve">https://community.secop.gov.co/Public/Tendering/ContractDetailView/Index?UniqueIdentifier=CO1.PCCNTR.9210109 </v>
      </c>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c r="BY227" s="12"/>
      <c r="BZ227" s="12"/>
      <c r="CA227" s="12"/>
      <c r="CB227" s="12"/>
      <c r="CC227" s="12"/>
      <c r="CD227" s="12"/>
      <c r="CE227" s="12"/>
      <c r="CF227" s="12"/>
      <c r="CG227" s="12"/>
      <c r="CH227" s="12"/>
      <c r="CI227" s="12"/>
      <c r="CJ227" s="12"/>
      <c r="CK227" s="12"/>
      <c r="CL227" s="12"/>
      <c r="CM227" s="12"/>
      <c r="CN227" s="12"/>
    </row>
    <row r="228" spans="1:92" ht="15.75" customHeight="1" x14ac:dyDescent="0.3">
      <c r="A228" s="13" t="s">
        <v>250</v>
      </c>
      <c r="B228" s="3" t="str">
        <f>VLOOKUP(A228,'[1]BASE DTPA'!A:CN,2,0)</f>
        <v>2 NACION</v>
      </c>
      <c r="C228" s="3" t="str">
        <f>VLOOKUP(A228,'[1]BASE DTPA'!A:CN,3,0)</f>
        <v>CONTRATO DE ARRENDAMIENTO 003 DEL 2026</v>
      </c>
      <c r="D228" s="3" t="str">
        <f>VLOOKUP(A228,'[1]BASE DTPA'!A:CN,4,0)</f>
        <v>ERNESTO ANGEL GARCES RIASCOS</v>
      </c>
      <c r="E228" s="4">
        <f>VLOOKUP(A228,'[1]BASE DTPA'!A:CN,5,0)</f>
        <v>46050</v>
      </c>
      <c r="F228" s="5" t="str">
        <f>VLOOKUP(A228,'[1]BASE DTPA'!A:CN,6,0)</f>
        <v>DP05-1103-01 CONTRATO DE ARRENDAMIENTO PARA EL DESARROLLO DE LAS ACTIVIDADES MISIONALES Y ADMINISTRATIVAS DEL PARQUE NACIONAL NATURAL GORGONA</v>
      </c>
      <c r="G228" s="3" t="str">
        <f>VLOOKUP(A228,'[1]BASE DTPA'!A:CN,7,0)</f>
        <v>N-A</v>
      </c>
      <c r="H228" s="3" t="str">
        <f>VLOOKUP(A228,'[1]BASE DTPA'!A:CN,8,0)</f>
        <v>2 CONTRATACIÓN DIRECTA</v>
      </c>
      <c r="I228" s="3" t="str">
        <f>VLOOKUP(A228,'[1]BASE DTPA'!A:CO,9,0)</f>
        <v>1 ARRENDAMIENTO y/o ADQUISICIÓN DE INMUEBLES</v>
      </c>
      <c r="J228" s="6" t="str">
        <f>VLOOKUP(A228,'[1]BASE DTPA'!A:CP,10,0)</f>
        <v>INTERADMINISTRATIVO</v>
      </c>
      <c r="K228" s="6">
        <f>VLOOKUP(A228,'[1]BASE DTPA'!A:CQ,11,0)</f>
        <v>80131500</v>
      </c>
      <c r="L228" s="7">
        <f>VLOOKUP(A228,'[1]BASE DTPA'!A:CR,15,0)</f>
        <v>532560</v>
      </c>
      <c r="M228" s="7">
        <f>VLOOKUP(A228,'[1]BASE DTPA'!A:CS,16,0)</f>
        <v>5059320</v>
      </c>
      <c r="N228" s="6" t="str">
        <f>VLOOKUP(A228,'[1]BASE DTPA'!A:CT,18,0)</f>
        <v>1 PERSONA NATURAL</v>
      </c>
      <c r="O228" s="6" t="str">
        <f>VLOOKUP(A228,'[1]BASE DTPA'!A:CU,19,0)</f>
        <v>3 CÉDULA DE CIUDADANÍA</v>
      </c>
      <c r="P228" s="7">
        <f>VLOOKUP(A228,'[1]BASE DTPA'!A:CV,20,0)</f>
        <v>4679583</v>
      </c>
      <c r="Q228" s="7">
        <f>VLOOKUP(A228,'[1]BASE DTPA'!A:CW,22,0)</f>
        <v>0</v>
      </c>
      <c r="R228" s="6" t="str">
        <f>VLOOKUP(A228,'[1]BASE DTPA'!A:CX,38,0)</f>
        <v>PNN GORGONA</v>
      </c>
      <c r="S228" s="6">
        <f>VLOOKUP(A228,'[1]BASE DTPA'!A:CY,43,0)</f>
        <v>285</v>
      </c>
      <c r="T228" s="8">
        <f>VLOOKUP(A228,'[1]BASE DTPA'!A:CZ,53,0)</f>
        <v>46051</v>
      </c>
      <c r="U228" s="9">
        <f>VLOOKUP(A228,'[1]BASE DTPA'!A:DA,54,0)</f>
        <v>46339</v>
      </c>
      <c r="V228" s="10">
        <f>VLOOKUP(A228,'[1]BASE DTPA'!A:DB,79,0)</f>
        <v>0</v>
      </c>
      <c r="W228" s="6" t="str">
        <f>VLOOKUP(A228,'[1]BASE DTPA'!A:DC,68,0)</f>
        <v>VIGENTE</v>
      </c>
      <c r="X228" s="23" t="str">
        <f>VLOOKUP(A228,'[1]BASE DTPA'!A:DD,70,0)</f>
        <v xml:space="preserve">https://community.secop.gov.co/Public/Tendering/ContractDetailView/Index?UniqueIdentifier=CO1.PCCNTR.9209851 </v>
      </c>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c r="BG228" s="12"/>
      <c r="BH228" s="12"/>
      <c r="BI228" s="12"/>
      <c r="BJ228" s="12"/>
      <c r="BK228" s="12"/>
      <c r="BL228" s="12"/>
      <c r="BM228" s="12"/>
      <c r="BN228" s="12"/>
      <c r="BO228" s="12"/>
      <c r="BP228" s="12"/>
      <c r="BQ228" s="12"/>
      <c r="BR228" s="12"/>
      <c r="BS228" s="12"/>
      <c r="BT228" s="12"/>
      <c r="BU228" s="12"/>
      <c r="BV228" s="12"/>
      <c r="BW228" s="12"/>
      <c r="BX228" s="12"/>
      <c r="BY228" s="12"/>
      <c r="BZ228" s="12"/>
      <c r="CA228" s="12"/>
      <c r="CB228" s="12"/>
      <c r="CC228" s="12"/>
      <c r="CD228" s="12"/>
      <c r="CE228" s="12"/>
      <c r="CF228" s="12"/>
      <c r="CG228" s="12"/>
      <c r="CH228" s="12"/>
      <c r="CI228" s="12"/>
      <c r="CJ228" s="12"/>
      <c r="CK228" s="12"/>
      <c r="CL228" s="12"/>
      <c r="CM228" s="12"/>
      <c r="CN228" s="12"/>
    </row>
    <row r="229" spans="1:92" ht="15.75" customHeight="1" x14ac:dyDescent="0.3">
      <c r="A229" s="14" t="s">
        <v>251</v>
      </c>
      <c r="B229" s="15"/>
      <c r="C229" s="15"/>
      <c r="D229" s="15"/>
      <c r="E229" s="15"/>
      <c r="F229" s="15"/>
      <c r="G229" s="15"/>
      <c r="H229" s="15"/>
      <c r="I229" s="15"/>
      <c r="J229" s="15"/>
      <c r="K229" s="15"/>
      <c r="L229" s="15"/>
      <c r="M229" s="15"/>
      <c r="N229" s="15"/>
      <c r="O229" s="15"/>
      <c r="P229" s="15"/>
      <c r="Q229" s="15"/>
      <c r="R229" s="15"/>
      <c r="S229" s="15"/>
      <c r="T229" s="15"/>
      <c r="U229" s="15"/>
      <c r="V229" s="15"/>
      <c r="W229" s="15"/>
      <c r="X229" s="16"/>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2"/>
      <c r="BW229" s="12"/>
      <c r="BX229" s="12"/>
      <c r="BY229" s="12"/>
      <c r="BZ229" s="12"/>
      <c r="CA229" s="12"/>
      <c r="CB229" s="12"/>
      <c r="CC229" s="12"/>
      <c r="CD229" s="12"/>
      <c r="CE229" s="12"/>
      <c r="CF229" s="12"/>
      <c r="CG229" s="12"/>
      <c r="CH229" s="12"/>
      <c r="CI229" s="12"/>
      <c r="CJ229" s="12"/>
      <c r="CK229" s="12"/>
      <c r="CL229" s="12"/>
      <c r="CM229" s="12"/>
      <c r="CN229" s="12"/>
    </row>
    <row r="230" spans="1:92" ht="15.75" customHeight="1" x14ac:dyDescent="0.3">
      <c r="A230" s="13" t="s">
        <v>252</v>
      </c>
      <c r="B230" s="3" t="str">
        <f>VLOOKUP(A230,'[1]BASE DTPA'!A:CN,2,0)</f>
        <v>1 FONAM</v>
      </c>
      <c r="C230" s="3" t="str">
        <f>VLOOKUP(A230,'[1]BASE DTPA'!A:CN,3,0)</f>
        <v>ACEPTACIÓN DE OFERTA FONAM 001 DE 2026</v>
      </c>
      <c r="D230" s="3" t="str">
        <f>VLOOKUP(A230,'[1]BASE DTPA'!A:CN,4,0)</f>
        <v>INVERSIONES 10G S.A.S.</v>
      </c>
      <c r="E230" s="4">
        <f>VLOOKUP(A230,'[1]BASE DTPA'!A:CN,5,0)</f>
        <v>46066</v>
      </c>
      <c r="F230" s="5" t="str">
        <f>VLOOKUP(A230,'[1]BASE DTPA'!A:CN,6,0)</f>
        <v>DP06-3202032-1-024 Suministro de raciones de campaña y/o alimentos perecederos y no perecederos para el Parque Nacional Natural los Katios para fortalecer las acciones operativas de prevención, vigilancia y control en las áreas protegidas, en el marco de la conservación de la diversidad biológica de las áreas protegidas del SINAP nacional</v>
      </c>
      <c r="G230" s="3" t="str">
        <f>VLOOKUP(A230,'[1]BASE DTPA'!A:CN,7,0)</f>
        <v>N-A</v>
      </c>
      <c r="H230" s="3" t="str">
        <f>VLOOKUP(A230,'[1]BASE DTPA'!A:CN,8,0)</f>
        <v>5 MÍNIMA CUANTÍA</v>
      </c>
      <c r="I230" s="3" t="str">
        <f>VLOOKUP(A230,'[1]BASE DTPA'!A:CO,9,0)</f>
        <v>20 OTROS</v>
      </c>
      <c r="J230" s="6" t="str">
        <f>VLOOKUP(A230,'[1]BASE DTPA'!A:CP,10,0)</f>
        <v>SUMINISTRO</v>
      </c>
      <c r="K230" s="6">
        <f>VLOOKUP(A230,'[1]BASE DTPA'!A:CQ,11,0)</f>
        <v>50201706</v>
      </c>
      <c r="L230" s="7" t="str">
        <f>VLOOKUP(A230,'[1]BASE DTPA'!A:CR,15,0)</f>
        <v>N-A</v>
      </c>
      <c r="M230" s="7">
        <f>VLOOKUP(A230,'[1]BASE DTPA'!A:CS,16,0)</f>
        <v>25000000</v>
      </c>
      <c r="N230" s="6" t="str">
        <f>VLOOKUP(A230,'[1]BASE DTPA'!A:CT,18,0)</f>
        <v>2 PERSONA JURIDICA</v>
      </c>
      <c r="O230" s="6" t="str">
        <f>VLOOKUP(A230,'[1]BASE DTPA'!A:CU,19,0)</f>
        <v>1 NIT</v>
      </c>
      <c r="P230" s="7">
        <f>VLOOKUP(A230,'[1]BASE DTPA'!A:CV,20,0)</f>
        <v>0</v>
      </c>
      <c r="Q230" s="7">
        <f>VLOOKUP(A230,'[1]BASE DTPA'!A:CW,22,0)</f>
        <v>902032776</v>
      </c>
      <c r="R230" s="6" t="str">
        <f>VLOOKUP(A230,'[1]BASE DTPA'!A:CX,38,0)</f>
        <v>PNN LOS KATIOS</v>
      </c>
      <c r="S230" s="6">
        <f>VLOOKUP(A230,'[1]BASE DTPA'!A:CY,43,0)</f>
        <v>300</v>
      </c>
      <c r="T230" s="8">
        <f>VLOOKUP(A230,'[1]BASE DTPA'!A:CZ,53,0)</f>
        <v>46080</v>
      </c>
      <c r="U230" s="9">
        <f>VLOOKUP(A230,'[1]BASE DTPA'!A:DA,54,0)</f>
        <v>46371</v>
      </c>
      <c r="V230" s="10">
        <f>VLOOKUP(A230,'[1]BASE DTPA'!A:DB,79,0)</f>
        <v>0</v>
      </c>
      <c r="W230" s="6" t="str">
        <f>VLOOKUP(A230,'[1]BASE DTPA'!A:DC,68,0)</f>
        <v>VIGENTE</v>
      </c>
      <c r="X230" s="23" t="str">
        <f>VLOOKUP(A230,'[1]BASE DTPA'!A:DD,70,0)</f>
        <v xml:space="preserve">https://community.secop.gov.co/Public/Tendering/ContractDetailView/Index?UniqueIdentifier=CO1.PCCNTR.9339323 </v>
      </c>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c r="BY230" s="12"/>
      <c r="BZ230" s="12"/>
      <c r="CA230" s="12"/>
      <c r="CB230" s="12"/>
      <c r="CC230" s="12"/>
      <c r="CD230" s="12"/>
      <c r="CE230" s="12"/>
      <c r="CF230" s="12"/>
      <c r="CG230" s="12"/>
      <c r="CH230" s="12"/>
      <c r="CI230" s="12"/>
      <c r="CJ230" s="12"/>
      <c r="CK230" s="12"/>
      <c r="CL230" s="12"/>
      <c r="CM230" s="12"/>
      <c r="CN230" s="12"/>
    </row>
    <row r="231" spans="1:92" ht="15.75" customHeight="1" x14ac:dyDescent="0.3">
      <c r="A231" s="13" t="s">
        <v>253</v>
      </c>
      <c r="B231" s="3" t="str">
        <f>VLOOKUP(A231,'[1]BASE DTPA'!A:CN,2,0)</f>
        <v>2 NACION</v>
      </c>
      <c r="C231" s="3" t="str">
        <f>VLOOKUP(A231,'[1]BASE DTPA'!A:CN,3,0)</f>
        <v>ACEPTACIÓN DE OFERTA NACIÓN 002 DE 2026</v>
      </c>
      <c r="D231" s="3" t="str">
        <f>VLOOKUP(A231,'[1]BASE DTPA'!A:CN,4,0)</f>
        <v>EASY ASEOS ST S.A.S.</v>
      </c>
      <c r="E231" s="4">
        <f>VLOOKUP(A231,'[1]BASE DTPA'!A:CN,5,0)</f>
        <v>46072</v>
      </c>
      <c r="F231" s="5" t="str">
        <f>VLOOKUP(A231,'[1]BASE DTPA'!A:CN,6,0)</f>
        <v>DP10-3202008-15-044 Prestar servicio de aseo y cafetería para el mantenimiento de las instalaciones ecoturísticas del PNN Utría en el marco de la implementación de acciones encaminadas al sostenimiento del ecoturismo</v>
      </c>
      <c r="G231" s="3" t="str">
        <f>VLOOKUP(A231,'[1]BASE DTPA'!A:CN,7,0)</f>
        <v>N-A</v>
      </c>
      <c r="H231" s="3" t="str">
        <f>VLOOKUP(A231,'[1]BASE DTPA'!A:CN,8,0)</f>
        <v>5 MÍNIMA CUANTÍA</v>
      </c>
      <c r="I231" s="3" t="str">
        <f>VLOOKUP(A231,'[1]BASE DTPA'!A:CO,9,0)</f>
        <v>20 OTROS</v>
      </c>
      <c r="J231" s="6" t="str">
        <f>VLOOKUP(A231,'[1]BASE DTPA'!A:CP,10,0)</f>
        <v>SERVICIOS</v>
      </c>
      <c r="K231" s="6">
        <f>VLOOKUP(A231,'[1]BASE DTPA'!A:CQ,11,0)</f>
        <v>76111501</v>
      </c>
      <c r="L231" s="7" t="str">
        <f>VLOOKUP(A231,'[1]BASE DTPA'!A:CR,15,0)</f>
        <v>N-A</v>
      </c>
      <c r="M231" s="7">
        <f>VLOOKUP(A231,'[1]BASE DTPA'!A:CS,16,0)</f>
        <v>21280000</v>
      </c>
      <c r="N231" s="6" t="str">
        <f>VLOOKUP(A231,'[1]BASE DTPA'!A:CT,18,0)</f>
        <v>2 PERSONA JURIDICA</v>
      </c>
      <c r="O231" s="6" t="str">
        <f>VLOOKUP(A231,'[1]BASE DTPA'!A:CU,19,0)</f>
        <v>1 NIT</v>
      </c>
      <c r="P231" s="7">
        <f>VLOOKUP(A231,'[1]BASE DTPA'!A:CV,20,0)</f>
        <v>0</v>
      </c>
      <c r="Q231" s="7">
        <f>VLOOKUP(A231,'[1]BASE DTPA'!A:CW,22,0)</f>
        <v>901989632</v>
      </c>
      <c r="R231" s="6" t="str">
        <f>VLOOKUP(A231,'[1]BASE DTPA'!A:CX,38,0)</f>
        <v>PNN UTRÍA</v>
      </c>
      <c r="S231" s="6">
        <f>VLOOKUP(A231,'[1]BASE DTPA'!A:CY,43,0)</f>
        <v>152</v>
      </c>
      <c r="T231" s="8">
        <f>VLOOKUP(A231,'[1]BASE DTPA'!A:CZ,53,0)</f>
        <v>46077</v>
      </c>
      <c r="U231" s="9">
        <f>VLOOKUP(A231,'[1]BASE DTPA'!A:DA,54,0)</f>
        <v>46229</v>
      </c>
      <c r="V231" s="10">
        <f>VLOOKUP(A231,'[1]BASE DTPA'!A:DB,79,0)</f>
        <v>0</v>
      </c>
      <c r="W231" s="6" t="str">
        <f>VLOOKUP(A231,'[1]BASE DTPA'!A:DC,68,0)</f>
        <v>VIGENTE</v>
      </c>
      <c r="X231" s="23" t="str">
        <f>VLOOKUP(A231,'[1]BASE DTPA'!A:DD,70,0)</f>
        <v xml:space="preserve">https://community.secop.gov.co/Public/Tendering/ContractDetailView/Index?UniqueIdentifier=CO1.PCCNTR.9350234 </v>
      </c>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c r="BF231" s="12"/>
      <c r="BG231" s="12"/>
      <c r="BH231" s="12"/>
      <c r="BI231" s="12"/>
      <c r="BJ231" s="12"/>
      <c r="BK231" s="12"/>
      <c r="BL231" s="12"/>
      <c r="BM231" s="12"/>
      <c r="BN231" s="12"/>
      <c r="BO231" s="12"/>
      <c r="BP231" s="12"/>
      <c r="BQ231" s="12"/>
      <c r="BR231" s="12"/>
      <c r="BS231" s="12"/>
      <c r="BT231" s="12"/>
      <c r="BU231" s="12"/>
      <c r="BV231" s="12"/>
      <c r="BW231" s="12"/>
      <c r="BX231" s="12"/>
      <c r="BY231" s="12"/>
      <c r="BZ231" s="12"/>
      <c r="CA231" s="12"/>
      <c r="CB231" s="12"/>
      <c r="CC231" s="12"/>
      <c r="CD231" s="12"/>
      <c r="CE231" s="12"/>
      <c r="CF231" s="12"/>
      <c r="CG231" s="12"/>
      <c r="CH231" s="12"/>
      <c r="CI231" s="12"/>
      <c r="CJ231" s="12"/>
      <c r="CK231" s="12"/>
      <c r="CL231" s="12"/>
      <c r="CM231" s="12"/>
      <c r="CN231" s="12"/>
    </row>
    <row r="232" spans="1:92" ht="15.75" customHeight="1" x14ac:dyDescent="0.3">
      <c r="A232" s="13" t="s">
        <v>254</v>
      </c>
      <c r="B232" s="3" t="str">
        <f>VLOOKUP(A232,'[1]BASE DTPA'!A:CN,2,0)</f>
        <v>1 FONAM</v>
      </c>
      <c r="C232" s="3" t="str">
        <f>VLOOKUP(A232,'[1]BASE DTPA'!A:CN,3,0)</f>
        <v>ACEPTACIÓN DE OFERTA FONAM 003 DE 2026</v>
      </c>
      <c r="D232" s="3" t="str">
        <f>VLOOKUP(A232,'[1]BASE DTPA'!A:CN,4,0)</f>
        <v>TRES A SOLUTIONS S.A.S.</v>
      </c>
      <c r="E232" s="4">
        <f>VLOOKUP(A232,'[1]BASE DTPA'!A:CN,5,0)</f>
        <v>46079</v>
      </c>
      <c r="F232" s="5" t="str">
        <f>VLOOKUP(A232,'[1]BASE DTPA'!A:CN,6,0)</f>
        <v>DP06-3202032-1-029 suministro de alimentos, medicamentos e insumos veterinarios para los semovientes al servicio del Parque Nacional Natural Los Katíos, para los recorridos de prevención, vigilancia y control, en el marco de la conservación de la diversidad de las Áreas Protegidas</v>
      </c>
      <c r="G232" s="3" t="str">
        <f>VLOOKUP(A232,'[1]BASE DTPA'!A:CN,7,0)</f>
        <v>N-A</v>
      </c>
      <c r="H232" s="3" t="str">
        <f>VLOOKUP(A232,'[1]BASE DTPA'!A:CN,8,0)</f>
        <v>5 MÍNIMA CUANTÍA</v>
      </c>
      <c r="I232" s="3" t="str">
        <f>VLOOKUP(A232,'[1]BASE DTPA'!A:CO,9,0)</f>
        <v>3 COMPRAVENTA y/o SUMINISTRO</v>
      </c>
      <c r="J232" s="6" t="str">
        <f>VLOOKUP(A232,'[1]BASE DTPA'!A:CP,10,0)</f>
        <v>SUMINISTRO</v>
      </c>
      <c r="K232" s="6">
        <f>VLOOKUP(A232,'[1]BASE DTPA'!A:CQ,11,0)</f>
        <v>42121606</v>
      </c>
      <c r="L232" s="7" t="str">
        <f>VLOOKUP(A232,'[1]BASE DTPA'!A:CR,15,0)</f>
        <v>N-A</v>
      </c>
      <c r="M232" s="7">
        <f>VLOOKUP(A232,'[1]BASE DTPA'!A:CS,16,0)</f>
        <v>5000000</v>
      </c>
      <c r="N232" s="6" t="str">
        <f>VLOOKUP(A232,'[1]BASE DTPA'!A:CT,18,0)</f>
        <v>2 PERSONA JURIDICA</v>
      </c>
      <c r="O232" s="6" t="str">
        <f>VLOOKUP(A232,'[1]BASE DTPA'!A:CU,19,0)</f>
        <v>1 NIT</v>
      </c>
      <c r="P232" s="7">
        <f>VLOOKUP(A232,'[1]BASE DTPA'!A:CV,20,0)</f>
        <v>0</v>
      </c>
      <c r="Q232" s="7">
        <f>VLOOKUP(A232,'[1]BASE DTPA'!A:CW,22,0)</f>
        <v>901801266</v>
      </c>
      <c r="R232" s="6" t="str">
        <f>VLOOKUP(A232,'[1]BASE DTPA'!A:CX,38,0)</f>
        <v>PNN LOS KATIOS</v>
      </c>
      <c r="S232" s="6">
        <f>VLOOKUP(A232,'[1]BASE DTPA'!A:CY,43,0)</f>
        <v>254</v>
      </c>
      <c r="T232" s="8">
        <f>VLOOKUP(A232,'[1]BASE DTPA'!A:CZ,53,0)</f>
        <v>46080</v>
      </c>
      <c r="U232" s="9">
        <f>VLOOKUP(A232,'[1]BASE DTPA'!A:DA,54,0)</f>
        <v>46306</v>
      </c>
      <c r="V232" s="10">
        <f>VLOOKUP(A232,'[1]BASE DTPA'!A:DB,79,0)</f>
        <v>0</v>
      </c>
      <c r="W232" s="6" t="str">
        <f>VLOOKUP(A232,'[1]BASE DTPA'!A:DC,68,0)</f>
        <v>VIGENTE</v>
      </c>
      <c r="X232" s="23" t="str">
        <f>VLOOKUP(A232,'[1]BASE DTPA'!A:DD,70,0)</f>
        <v xml:space="preserve">https://community.secop.gov.co/Public/Tendering/ContractDetailView/Index?UniqueIdentifier=CO1.PCCNTR.9356550 </v>
      </c>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c r="BL232" s="12"/>
      <c r="BM232" s="12"/>
      <c r="BN232" s="12"/>
      <c r="BO232" s="12"/>
      <c r="BP232" s="12"/>
      <c r="BQ232" s="12"/>
      <c r="BR232" s="12"/>
      <c r="BS232" s="12"/>
      <c r="BT232" s="12"/>
      <c r="BU232" s="12"/>
      <c r="BV232" s="12"/>
      <c r="BW232" s="12"/>
      <c r="BX232" s="12"/>
      <c r="BY232" s="12"/>
      <c r="BZ232" s="12"/>
      <c r="CA232" s="12"/>
      <c r="CB232" s="12"/>
      <c r="CC232" s="12"/>
      <c r="CD232" s="12"/>
      <c r="CE232" s="12"/>
      <c r="CF232" s="12"/>
      <c r="CG232" s="12"/>
      <c r="CH232" s="12"/>
      <c r="CI232" s="12"/>
      <c r="CJ232" s="12"/>
      <c r="CK232" s="12"/>
      <c r="CL232" s="12"/>
      <c r="CM232" s="12"/>
      <c r="CN232" s="12"/>
    </row>
    <row r="233" spans="1:92" ht="15.75" customHeight="1" x14ac:dyDescent="0.3">
      <c r="A233" s="13" t="s">
        <v>255</v>
      </c>
      <c r="B233" s="3" t="str">
        <f>VLOOKUP(A233,'[1]BASE DTPA'!A:CN,2,0)</f>
        <v>1 FONAM</v>
      </c>
      <c r="C233" s="3" t="str">
        <f>VLOOKUP(A233,'[1]BASE DTPA'!A:CN,3,0)</f>
        <v>ACEPTACIÓN DE OFERTA FONAM 004 DE 2026</v>
      </c>
      <c r="D233" s="3" t="str">
        <f>VLOOKUP(A233,'[1]BASE DTPA'!A:CN,4,0)</f>
        <v>TRANSPORTES ESPECIALES ACAR S.A.</v>
      </c>
      <c r="E233" s="4">
        <f>VLOOKUP(A233,'[1]BASE DTPA'!A:CN,5,0)</f>
        <v>46079</v>
      </c>
      <c r="F233" s="5" t="str">
        <f>VLOOKUP(A233,'[1]BASE DTPA'!A:CN,6,0)</f>
        <v>DP10-3202008-15-039 Prestación de servicios de transporte de carga marítima en cumplimiento de las actividades misionales del parque Nacional Natural utria en la conservación de la diversidad biológica de las áreas protegidas del SINAP nacional.</v>
      </c>
      <c r="G233" s="3" t="str">
        <f>VLOOKUP(A233,'[1]BASE DTPA'!A:CN,7,0)</f>
        <v>N-A</v>
      </c>
      <c r="H233" s="3" t="str">
        <f>VLOOKUP(A233,'[1]BASE DTPA'!A:CN,8,0)</f>
        <v>5 MÍNIMA CUANTÍA</v>
      </c>
      <c r="I233" s="3" t="str">
        <f>VLOOKUP(A233,'[1]BASE DTPA'!A:CO,9,0)</f>
        <v>20 OTROS</v>
      </c>
      <c r="J233" s="6" t="str">
        <f>VLOOKUP(A233,'[1]BASE DTPA'!A:CP,10,0)</f>
        <v>SERVICIOS</v>
      </c>
      <c r="K233" s="6">
        <f>VLOOKUP(A233,'[1]BASE DTPA'!A:CQ,11,0)</f>
        <v>78101700</v>
      </c>
      <c r="L233" s="7" t="str">
        <f>VLOOKUP(A233,'[1]BASE DTPA'!A:CR,15,0)</f>
        <v>N-A</v>
      </c>
      <c r="M233" s="7">
        <f>VLOOKUP(A233,'[1]BASE DTPA'!A:CS,16,0)</f>
        <v>15000000</v>
      </c>
      <c r="N233" s="6" t="str">
        <f>VLOOKUP(A233,'[1]BASE DTPA'!A:CT,18,0)</f>
        <v>2 PERSONA JURIDICA</v>
      </c>
      <c r="O233" s="6" t="str">
        <f>VLOOKUP(A233,'[1]BASE DTPA'!A:CU,19,0)</f>
        <v>1 NIT</v>
      </c>
      <c r="P233" s="7">
        <f>VLOOKUP(A233,'[1]BASE DTPA'!A:CV,20,0)</f>
        <v>0</v>
      </c>
      <c r="Q233" s="7">
        <f>VLOOKUP(A233,'[1]BASE DTPA'!A:CW,22,0)</f>
        <v>805021222</v>
      </c>
      <c r="R233" s="6" t="str">
        <f>VLOOKUP(A233,'[1]BASE DTPA'!A:CX,38,0)</f>
        <v>PNN UTRÍA</v>
      </c>
      <c r="S233" s="6">
        <f>VLOOKUP(A233,'[1]BASE DTPA'!A:CY,43,0)</f>
        <v>304</v>
      </c>
      <c r="T233" s="8">
        <f>VLOOKUP(A233,'[1]BASE DTPA'!A:CZ,53,0)</f>
        <v>46086</v>
      </c>
      <c r="U233" s="9">
        <f>VLOOKUP(A233,'[1]BASE DTPA'!A:DA,54,0)</f>
        <v>46387</v>
      </c>
      <c r="V233" s="10">
        <f>VLOOKUP(A233,'[1]BASE DTPA'!A:DB,79,0)</f>
        <v>0</v>
      </c>
      <c r="W233" s="6" t="str">
        <f>VLOOKUP(A233,'[1]BASE DTPA'!A:DC,68,0)</f>
        <v>VIGENTE</v>
      </c>
      <c r="X233" s="23" t="str">
        <f>VLOOKUP(A233,'[1]BASE DTPA'!A:DD,70,0)</f>
        <v xml:space="preserve">https://community.secop.gov.co/Public/Tendering/ContractDetailView/Index?UniqueIdentifier=CO1.PCCNTR.9361615 </v>
      </c>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c r="BM233" s="12"/>
      <c r="BN233" s="12"/>
      <c r="BO233" s="12"/>
      <c r="BP233" s="12"/>
      <c r="BQ233" s="12"/>
      <c r="BR233" s="12"/>
      <c r="BS233" s="12"/>
      <c r="BT233" s="12"/>
      <c r="BU233" s="12"/>
      <c r="BV233" s="12"/>
      <c r="BW233" s="12"/>
      <c r="BX233" s="12"/>
      <c r="BY233" s="12"/>
      <c r="BZ233" s="12"/>
      <c r="CA233" s="12"/>
      <c r="CB233" s="12"/>
      <c r="CC233" s="12"/>
      <c r="CD233" s="12"/>
      <c r="CE233" s="12"/>
      <c r="CF233" s="12"/>
      <c r="CG233" s="12"/>
      <c r="CH233" s="12"/>
      <c r="CI233" s="12"/>
      <c r="CJ233" s="12"/>
      <c r="CK233" s="12"/>
      <c r="CL233" s="12"/>
      <c r="CM233" s="12"/>
      <c r="CN233" s="12"/>
    </row>
    <row r="234" spans="1:92" ht="15.75" customHeight="1" x14ac:dyDescent="0.3">
      <c r="A234" s="13" t="s">
        <v>256</v>
      </c>
      <c r="B234" s="3" t="str">
        <f>VLOOKUP(A234,'[1]BASE DTPA'!A:CN,2,0)</f>
        <v>1 FONAM</v>
      </c>
      <c r="C234" s="3" t="str">
        <f>VLOOKUP(A234,'[1]BASE DTPA'!A:CN,3,0)</f>
        <v>ACEPTACIÓN DE OFERTA FONAM 013 DE 2026</v>
      </c>
      <c r="D234" s="3" t="str">
        <f>VLOOKUP(A234,'[1]BASE DTPA'!A:CN,4,0)</f>
        <v xml:space="preserve">MAR 10 S.A.S
</v>
      </c>
      <c r="E234" s="4">
        <f>VLOOKUP(A234,'[1]BASE DTPA'!A:CN,5,0)</f>
        <v>46097</v>
      </c>
      <c r="F234" s="5" t="str">
        <f>VLOOKUP(A234,'[1]BASE DTPA'!A:CN,6,0)</f>
        <v>DP06-3202032-1-028; DP04-3202032-1-177; DP05-3202032-1-024; DP10-3202032-1-023 Contratar aceites y lubricantes para las áreas protegidas adscritas a la Dirección Territorial Pacífico, para el fortalecimiento operativo de las actividades enmarcadas en la conservación de la diversidad biológica de las áreas protegidas del SINAP nacional, así como en los ecosistemas andinos y de páramo - PNN Los Katios.</v>
      </c>
      <c r="G234" s="3" t="str">
        <f>VLOOKUP(A234,'[1]BASE DTPA'!A:CN,7,0)</f>
        <v>N-A</v>
      </c>
      <c r="H234" s="3" t="str">
        <f>VLOOKUP(A234,'[1]BASE DTPA'!A:CN,8,0)</f>
        <v>5 MÍNIMA CUANTÍA</v>
      </c>
      <c r="I234" s="3" t="str">
        <f>VLOOKUP(A234,'[1]BASE DTPA'!A:CO,9,0)</f>
        <v>3 COMPRAVENTA y/o SUMINISTRO</v>
      </c>
      <c r="J234" s="6" t="str">
        <f>VLOOKUP(A234,'[1]BASE DTPA'!A:CP,10,0)</f>
        <v>SUMINISTRO</v>
      </c>
      <c r="K234" s="6">
        <f>VLOOKUP(A234,'[1]BASE DTPA'!A:CQ,11,0)</f>
        <v>15121501</v>
      </c>
      <c r="L234" s="7" t="str">
        <f>VLOOKUP(A234,'[1]BASE DTPA'!A:CR,15,0)</f>
        <v>N-A</v>
      </c>
      <c r="M234" s="7">
        <f>VLOOKUP(A234,'[1]BASE DTPA'!A:CS,16,0)</f>
        <v>6699400</v>
      </c>
      <c r="N234" s="6" t="str">
        <f>VLOOKUP(A234,'[1]BASE DTPA'!A:CT,18,0)</f>
        <v>2 PERSONA JURIDICA</v>
      </c>
      <c r="O234" s="6" t="str">
        <f>VLOOKUP(A234,'[1]BASE DTPA'!A:CU,19,0)</f>
        <v>1 NIT</v>
      </c>
      <c r="P234" s="7">
        <f>VLOOKUP(A234,'[1]BASE DTPA'!A:CV,20,0)</f>
        <v>0</v>
      </c>
      <c r="Q234" s="7">
        <f>VLOOKUP(A234,'[1]BASE DTPA'!A:CW,22,0)</f>
        <v>900284069</v>
      </c>
      <c r="R234" s="6" t="str">
        <f>VLOOKUP(A234,'[1]BASE DTPA'!A:CX,38,0)</f>
        <v>PNN LOS KATIOS</v>
      </c>
      <c r="S234" s="6">
        <f>VLOOKUP(A234,'[1]BASE DTPA'!A:CY,43,0)</f>
        <v>45</v>
      </c>
      <c r="T234" s="8">
        <f>VLOOKUP(A234,'[1]BASE DTPA'!A:CZ,53,0)</f>
        <v>46106</v>
      </c>
      <c r="U234" s="9">
        <f>VLOOKUP(A234,'[1]BASE DTPA'!A:DA,54,0)</f>
        <v>46142</v>
      </c>
      <c r="V234" s="10">
        <f>VLOOKUP(A234,'[1]BASE DTPA'!A:DB,79,0)</f>
        <v>0</v>
      </c>
      <c r="W234" s="6" t="str">
        <f>VLOOKUP(A234,'[1]BASE DTPA'!A:DC,68,0)</f>
        <v>VIGENTE</v>
      </c>
      <c r="X234" s="23" t="str">
        <f>VLOOKUP(A234,'[1]BASE DTPA'!A:DD,70,0)</f>
        <v xml:space="preserve">https://community.secop.gov.co/Public/Tendering/ContractDetailView/Index?UniqueIdentifier=CO1.PCCNTR.9395932 </v>
      </c>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c r="BY234" s="12"/>
      <c r="BZ234" s="12"/>
      <c r="CA234" s="12"/>
      <c r="CB234" s="12"/>
      <c r="CC234" s="12"/>
      <c r="CD234" s="12"/>
      <c r="CE234" s="12"/>
      <c r="CF234" s="12"/>
      <c r="CG234" s="12"/>
      <c r="CH234" s="12"/>
      <c r="CI234" s="12"/>
      <c r="CJ234" s="12"/>
      <c r="CK234" s="12"/>
      <c r="CL234" s="12"/>
      <c r="CM234" s="12"/>
      <c r="CN234" s="12"/>
    </row>
    <row r="235" spans="1:92" ht="15.75" customHeight="1" x14ac:dyDescent="0.3">
      <c r="A235" s="13" t="s">
        <v>257</v>
      </c>
      <c r="B235" s="3" t="str">
        <f>VLOOKUP(A235,'[1]BASE DTPA'!A:CN,2,0)</f>
        <v>2 NACION</v>
      </c>
      <c r="C235" s="3" t="str">
        <f>VLOOKUP(A235,'[1]BASE DTPA'!A:CN,3,0)</f>
        <v>ACEPTACIÓN DE OFERTA NACIÓN 005 DE 2026</v>
      </c>
      <c r="D235" s="3" t="str">
        <f>VLOOKUP(A235,'[1]BASE DTPA'!A:CN,4,0)</f>
        <v>CBN MAAS S.A.S.</v>
      </c>
      <c r="E235" s="4">
        <f>VLOOKUP(A235,'[1]BASE DTPA'!A:CN,5,0)</f>
        <v>46087</v>
      </c>
      <c r="F235" s="5" t="str">
        <f>VLOOKUP(A235,'[1]BASE DTPA'!A:CN,6,0)</f>
        <v>DP11-1106-03 Prestación Servicio de aseo para el SFF Malpelo, en el marco de la conservación de la diversidad biológica de las áreas protegidas del SINAP nacional.</v>
      </c>
      <c r="G235" s="3" t="str">
        <f>VLOOKUP(A235,'[1]BASE DTPA'!A:CN,7,0)</f>
        <v>N-A</v>
      </c>
      <c r="H235" s="3" t="str">
        <f>VLOOKUP(A235,'[1]BASE DTPA'!A:CN,8,0)</f>
        <v>5 MÍNIMA CUANTÍA</v>
      </c>
      <c r="I235" s="3" t="str">
        <f>VLOOKUP(A235,'[1]BASE DTPA'!A:CO,9,0)</f>
        <v>20 OTROS</v>
      </c>
      <c r="J235" s="6" t="str">
        <f>VLOOKUP(A235,'[1]BASE DTPA'!A:CP,10,0)</f>
        <v>SERVICIOS</v>
      </c>
      <c r="K235" s="6">
        <f>VLOOKUP(A235,'[1]BASE DTPA'!A:CQ,11,0)</f>
        <v>76111501</v>
      </c>
      <c r="L235" s="7" t="str">
        <f>VLOOKUP(A235,'[1]BASE DTPA'!A:CR,15,0)</f>
        <v>N-A</v>
      </c>
      <c r="M235" s="7">
        <f>VLOOKUP(A235,'[1]BASE DTPA'!A:CS,16,0)</f>
        <v>11597448</v>
      </c>
      <c r="N235" s="6" t="str">
        <f>VLOOKUP(A235,'[1]BASE DTPA'!A:CT,18,0)</f>
        <v>2 PERSONA JURIDICA</v>
      </c>
      <c r="O235" s="6" t="str">
        <f>VLOOKUP(A235,'[1]BASE DTPA'!A:CU,19,0)</f>
        <v>1 NIT</v>
      </c>
      <c r="P235" s="7">
        <f>VLOOKUP(A235,'[1]BASE DTPA'!A:CV,20,0)</f>
        <v>0</v>
      </c>
      <c r="Q235" s="7">
        <f>VLOOKUP(A235,'[1]BASE DTPA'!A:CW,22,0)</f>
        <v>900965144</v>
      </c>
      <c r="R235" s="6" t="str">
        <f>VLOOKUP(A235,'[1]BASE DTPA'!A:CX,38,0)</f>
        <v>SFF MALPELO</v>
      </c>
      <c r="S235" s="6">
        <f>VLOOKUP(A235,'[1]BASE DTPA'!A:CY,43,0)</f>
        <v>174</v>
      </c>
      <c r="T235" s="8">
        <f>VLOOKUP(A235,'[1]BASE DTPA'!A:CZ,53,0)</f>
        <v>46092</v>
      </c>
      <c r="U235" s="9">
        <f>VLOOKUP(A235,'[1]BASE DTPA'!A:DA,54,0)</f>
        <v>46268</v>
      </c>
      <c r="V235" s="10">
        <f>VLOOKUP(A235,'[1]BASE DTPA'!A:DB,79,0)</f>
        <v>0</v>
      </c>
      <c r="W235" s="6" t="str">
        <f>VLOOKUP(A235,'[1]BASE DTPA'!A:DC,68,0)</f>
        <v>VIGENTE</v>
      </c>
      <c r="X235" s="23" t="str">
        <f>VLOOKUP(A235,'[1]BASE DTPA'!A:DD,70,0)</f>
        <v xml:space="preserve">https://community.secop.gov.co/Public/Tendering/ContractDetailView/Index?UniqueIdentifier=CO1.PCCNTR.9378396 </v>
      </c>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c r="CG235" s="12"/>
      <c r="CH235" s="12"/>
      <c r="CI235" s="12"/>
      <c r="CJ235" s="12"/>
      <c r="CK235" s="12"/>
      <c r="CL235" s="12"/>
      <c r="CM235" s="12"/>
      <c r="CN235" s="12"/>
    </row>
    <row r="236" spans="1:92" ht="15.75" customHeight="1" x14ac:dyDescent="0.3">
      <c r="A236" s="13" t="s">
        <v>258</v>
      </c>
      <c r="B236" s="3" t="str">
        <f>VLOOKUP(A236,'[1]BASE DTPA'!A:CN,2,0)</f>
        <v>2 NACION</v>
      </c>
      <c r="C236" s="3" t="str">
        <f>VLOOKUP(A236,'[1]BASE DTPA'!A:CN,3,0)</f>
        <v>ACEPTACIÓN DE OFERTA NACIÓN 009 DE 2026</v>
      </c>
      <c r="D236" s="3" t="str">
        <f>VLOOKUP(A236,'[1]BASE DTPA'!A:CN,4,0)</f>
        <v>GRUPO ACEC S.A.S</v>
      </c>
      <c r="E236" s="4">
        <f>VLOOKUP(A236,'[1]BASE DTPA'!A:CN,5,0)</f>
        <v>46094</v>
      </c>
      <c r="F236" s="5" t="str">
        <f>VLOOKUP(A236,'[1]BASE DTPA'!A:CN,6,0)</f>
        <v>DP10-3202008-15-046 Adquirir insumos y productos de aseo y cafetería para el Parque Nacional Natural Utria en el marco de la conservación de la diversidad biológica de las áreas protegidas del SINAP nacional.</v>
      </c>
      <c r="G236" s="3" t="str">
        <f>VLOOKUP(A236,'[1]BASE DTPA'!A:CN,7,0)</f>
        <v>N-A</v>
      </c>
      <c r="H236" s="3" t="str">
        <f>VLOOKUP(A236,'[1]BASE DTPA'!A:CN,8,0)</f>
        <v>5 MÍNIMA CUANTÍA</v>
      </c>
      <c r="I236" s="3" t="str">
        <f>VLOOKUP(A236,'[1]BASE DTPA'!A:CO,9,0)</f>
        <v>3 COMPRAVENTA y/o SUMINISTRO</v>
      </c>
      <c r="J236" s="6" t="str">
        <f>VLOOKUP(A236,'[1]BASE DTPA'!A:CP,10,0)</f>
        <v>COMPRAVENTA</v>
      </c>
      <c r="K236" s="6">
        <f>VLOOKUP(A236,'[1]BASE DTPA'!A:CQ,11,0)</f>
        <v>50201706</v>
      </c>
      <c r="L236" s="7" t="str">
        <f>VLOOKUP(A236,'[1]BASE DTPA'!A:CR,15,0)</f>
        <v>N-A</v>
      </c>
      <c r="M236" s="7">
        <f>VLOOKUP(A236,'[1]BASE DTPA'!A:CS,16,0)</f>
        <v>7053713</v>
      </c>
      <c r="N236" s="6" t="str">
        <f>VLOOKUP(A236,'[1]BASE DTPA'!A:CT,18,0)</f>
        <v>2 PERSONA JURIDICA</v>
      </c>
      <c r="O236" s="6" t="str">
        <f>VLOOKUP(A236,'[1]BASE DTPA'!A:CU,19,0)</f>
        <v>1 NIT</v>
      </c>
      <c r="P236" s="7">
        <f>VLOOKUP(A236,'[1]BASE DTPA'!A:CV,20,0)</f>
        <v>0</v>
      </c>
      <c r="Q236" s="7">
        <f>VLOOKUP(A236,'[1]BASE DTPA'!A:CW,22,0)</f>
        <v>901452736</v>
      </c>
      <c r="R236" s="6" t="str">
        <f>VLOOKUP(A236,'[1]BASE DTPA'!A:CX,38,0)</f>
        <v>PNN UTRÍA</v>
      </c>
      <c r="S236" s="6">
        <f>VLOOKUP(A236,'[1]BASE DTPA'!A:CY,43,0)</f>
        <v>30</v>
      </c>
      <c r="T236" s="8">
        <f>VLOOKUP(A236,'[1]BASE DTPA'!A:CZ,53,0)</f>
        <v>46108</v>
      </c>
      <c r="U236" s="9">
        <f>VLOOKUP(A236,'[1]BASE DTPA'!A:DA,54,0)</f>
        <v>46178</v>
      </c>
      <c r="V236" s="10">
        <f>VLOOKUP(A236,'[1]BASE DTPA'!A:DB,79,0)</f>
        <v>0</v>
      </c>
      <c r="W236" s="6" t="str">
        <f>VLOOKUP(A236,'[1]BASE DTPA'!A:DC,68,0)</f>
        <v>VIGENTE</v>
      </c>
      <c r="X236" s="23" t="str">
        <f>VLOOKUP(A236,'[1]BASE DTPA'!A:DD,70,0)</f>
        <v xml:space="preserve">https://community.secop.gov.co/Public/Tendering/ContractDetailView/Index?UniqueIdentifier=CO1.PCCNTR.9392204 </v>
      </c>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c r="CE236" s="12"/>
      <c r="CF236" s="12"/>
      <c r="CG236" s="12"/>
      <c r="CH236" s="12"/>
      <c r="CI236" s="12"/>
      <c r="CJ236" s="12"/>
      <c r="CK236" s="12"/>
      <c r="CL236" s="12"/>
      <c r="CM236" s="12"/>
      <c r="CN236" s="12"/>
    </row>
    <row r="237" spans="1:92" ht="15.75" customHeight="1" x14ac:dyDescent="0.3">
      <c r="A237" s="13" t="s">
        <v>259</v>
      </c>
      <c r="B237" s="3" t="str">
        <f>VLOOKUP(A237,'[1]BASE DTPA'!A:CN,2,0)</f>
        <v>1 FONAM</v>
      </c>
      <c r="C237" s="3" t="str">
        <f>VLOOKUP(A237,'[1]BASE DTPA'!A:CN,3,0)</f>
        <v>ACEPTACIÓN DE OFERTA FONAM 006 DE 2026</v>
      </c>
      <c r="D237" s="3" t="str">
        <f>VLOOKUP(A237,'[1]BASE DTPA'!A:CN,4,0)</f>
        <v xml:space="preserve">SPEED GP MOTORS S.A.S
</v>
      </c>
      <c r="E237" s="4">
        <f>VLOOKUP(A237,'[1]BASE DTPA'!A:CN,5,0)</f>
        <v>46087</v>
      </c>
      <c r="F237" s="5" t="str">
        <f>VLOOKUP(A237,'[1]BASE DTPA'!A:CN,6,0)</f>
        <v>DP06-3202032-1-026 Prestar servicios de Mantenimiento preventivos y correctivos a todo costo de las embarcaciones y motores del PNN los Katíos, necesarios para Implementar las acciones de prevención, vigilancia y control en las áreas protegidas administradas por PNNC, en el marco de la conservación de la diversidad biológica de las áreas protegidas del SINAP nacional.</v>
      </c>
      <c r="G237" s="3" t="str">
        <f>VLOOKUP(A237,'[1]BASE DTPA'!A:CN,7,0)</f>
        <v>N-A</v>
      </c>
      <c r="H237" s="3" t="str">
        <f>VLOOKUP(A237,'[1]BASE DTPA'!A:CN,8,0)</f>
        <v>5 MÍNIMA CUANTÍA</v>
      </c>
      <c r="I237" s="3" t="str">
        <f>VLOOKUP(A237,'[1]BASE DTPA'!A:CO,9,0)</f>
        <v>11 MANTENIMIENTO y/o REPARACIÓN</v>
      </c>
      <c r="J237" s="6" t="str">
        <f>VLOOKUP(A237,'[1]BASE DTPA'!A:CP,10,0)</f>
        <v>SERVICIOS</v>
      </c>
      <c r="K237" s="6">
        <f>VLOOKUP(A237,'[1]BASE DTPA'!A:CQ,11,0)</f>
        <v>26101500</v>
      </c>
      <c r="L237" s="7" t="str">
        <f>VLOOKUP(A237,'[1]BASE DTPA'!A:CR,15,0)</f>
        <v>N-A</v>
      </c>
      <c r="M237" s="7">
        <f>VLOOKUP(A237,'[1]BASE DTPA'!A:CS,16,0)</f>
        <v>25000000</v>
      </c>
      <c r="N237" s="6" t="str">
        <f>VLOOKUP(A237,'[1]BASE DTPA'!A:CT,18,0)</f>
        <v>2 PERSONA JURIDICA</v>
      </c>
      <c r="O237" s="6" t="str">
        <f>VLOOKUP(A237,'[1]BASE DTPA'!A:CU,19,0)</f>
        <v>1 NIT</v>
      </c>
      <c r="P237" s="7">
        <f>VLOOKUP(A237,'[1]BASE DTPA'!A:CV,20,0)</f>
        <v>0</v>
      </c>
      <c r="Q237" s="7">
        <f>VLOOKUP(A237,'[1]BASE DTPA'!A:CW,22,0)</f>
        <v>901967745</v>
      </c>
      <c r="R237" s="6" t="str">
        <f>VLOOKUP(A237,'[1]BASE DTPA'!A:CX,38,0)</f>
        <v>PNN LOS KATIOS</v>
      </c>
      <c r="S237" s="6">
        <f>VLOOKUP(A237,'[1]BASE DTPA'!A:CY,43,0)</f>
        <v>274</v>
      </c>
      <c r="T237" s="8">
        <f>VLOOKUP(A237,'[1]BASE DTPA'!A:CZ,53,0)</f>
        <v>46091</v>
      </c>
      <c r="U237" s="9">
        <f>VLOOKUP(A237,'[1]BASE DTPA'!A:DA,54,0)</f>
        <v>46366</v>
      </c>
      <c r="V237" s="10">
        <f>VLOOKUP(A237,'[1]BASE DTPA'!A:DB,79,0)</f>
        <v>0</v>
      </c>
      <c r="W237" s="6" t="str">
        <f>VLOOKUP(A237,'[1]BASE DTPA'!A:DC,68,0)</f>
        <v>VIGENTE</v>
      </c>
      <c r="X237" s="23" t="str">
        <f>VLOOKUP(A237,'[1]BASE DTPA'!A:DD,70,0)</f>
        <v xml:space="preserve">https://community.secop.gov.co/Public/Tendering/ContractDetailView/Index?UniqueIdentifier=CO1.PCCNTR.9381285 </v>
      </c>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row>
    <row r="238" spans="1:92" ht="15.75" customHeight="1" x14ac:dyDescent="0.3">
      <c r="A238" s="13" t="s">
        <v>260</v>
      </c>
      <c r="B238" s="3" t="str">
        <f>VLOOKUP(A238,'[1]BASE DTPA'!A:CN,2,0)</f>
        <v>1 FONAM</v>
      </c>
      <c r="C238" s="3" t="str">
        <f>VLOOKUP(A238,'[1]BASE DTPA'!A:CN,3,0)</f>
        <v>ACEPTACIÓN DE OFERTA FONAM 028 DE 2026</v>
      </c>
      <c r="D238" s="3" t="str">
        <f>VLOOKUP(A238,'[1]BASE DTPA'!A:CN,4,0)</f>
        <v xml:space="preserve">INVERSIONES 10G S.A.S.
</v>
      </c>
      <c r="E238" s="4">
        <f>VLOOKUP(A238,'[1]BASE DTPA'!A:CN,5,0)</f>
        <v>46101</v>
      </c>
      <c r="F238" s="5" t="str">
        <f>VLOOKUP(A238,'[1]BASE DTPA'!A:CN,6,0)</f>
        <v>DP01-3202032-1-022 Adquirir raciones de campaña y/o alimentos perecederos y no perecederos para el DNMI Cabo Manglares para el desarrollo de activades operativas de los instrumentos de planeación, en el marco de la conservación de la diversidad biológica de las áreas protegidas del SINAP nacional</v>
      </c>
      <c r="G238" s="3" t="str">
        <f>VLOOKUP(A238,'[1]BASE DTPA'!A:CN,7,0)</f>
        <v>N-A</v>
      </c>
      <c r="H238" s="3" t="str">
        <f>VLOOKUP(A238,'[1]BASE DTPA'!A:CN,8,0)</f>
        <v>5 MÍNIMA CUANTÍA</v>
      </c>
      <c r="I238" s="3" t="str">
        <f>VLOOKUP(A238,'[1]BASE DTPA'!A:CO,9,0)</f>
        <v>3 COMPRAVENTA y/o SUMINISTRO</v>
      </c>
      <c r="J238" s="6" t="str">
        <f>VLOOKUP(A238,'[1]BASE DTPA'!A:CP,10,0)</f>
        <v>COMPRAVENTA</v>
      </c>
      <c r="K238" s="6">
        <f>VLOOKUP(A238,'[1]BASE DTPA'!A:CQ,11,0)</f>
        <v>50201706</v>
      </c>
      <c r="L238" s="7" t="str">
        <f>VLOOKUP(A238,'[1]BASE DTPA'!A:CR,15,0)</f>
        <v>N-A</v>
      </c>
      <c r="M238" s="7">
        <f>VLOOKUP(A238,'[1]BASE DTPA'!A:CS,16,0)</f>
        <v>5634274.46</v>
      </c>
      <c r="N238" s="6" t="str">
        <f>VLOOKUP(A238,'[1]BASE DTPA'!A:CT,18,0)</f>
        <v>2 PERSONA JURIDICA</v>
      </c>
      <c r="O238" s="6" t="str">
        <f>VLOOKUP(A238,'[1]BASE DTPA'!A:CU,19,0)</f>
        <v>1 NIT</v>
      </c>
      <c r="P238" s="7">
        <f>VLOOKUP(A238,'[1]BASE DTPA'!A:CV,20,0)</f>
        <v>0</v>
      </c>
      <c r="Q238" s="7">
        <f>VLOOKUP(A238,'[1]BASE DTPA'!A:CW,22,0)</f>
        <v>902032776</v>
      </c>
      <c r="R238" s="6" t="str">
        <f>VLOOKUP(A238,'[1]BASE DTPA'!A:CX,38,0)</f>
        <v>DNMI CABO MANGLARES</v>
      </c>
      <c r="S238" s="6">
        <f>VLOOKUP(A238,'[1]BASE DTPA'!A:CY,43,0)</f>
        <v>30</v>
      </c>
      <c r="T238" s="8">
        <f>VLOOKUP(A238,'[1]BASE DTPA'!A:CZ,53,0)</f>
        <v>46108</v>
      </c>
      <c r="U238" s="9">
        <f>VLOOKUP(A238,'[1]BASE DTPA'!A:DA,54,0)</f>
        <v>46138</v>
      </c>
      <c r="V238" s="10">
        <f>VLOOKUP(A238,'[1]BASE DTPA'!A:DB,79,0)</f>
        <v>0</v>
      </c>
      <c r="W238" s="6" t="str">
        <f>VLOOKUP(A238,'[1]BASE DTPA'!A:DC,68,0)</f>
        <v>VIGENTE</v>
      </c>
      <c r="X238" s="23" t="str">
        <f>VLOOKUP(A238,'[1]BASE DTPA'!A:DD,70,0)</f>
        <v xml:space="preserve">https://community.secop.gov.co/Public/Tendering/ContractDetailView/Index?UniqueIdentifier=CO1.PCCNTR.9408420 </v>
      </c>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row>
    <row r="239" spans="1:92" ht="15.75" customHeight="1" x14ac:dyDescent="0.3">
      <c r="A239" s="13" t="s">
        <v>261</v>
      </c>
      <c r="B239" s="3" t="str">
        <f>VLOOKUP(A239,'[1]BASE DTPA'!A:CN,2,0)</f>
        <v>2 NACION</v>
      </c>
      <c r="C239" s="3" t="str">
        <f>VLOOKUP(A239,'[1]BASE DTPA'!A:CN,3,0)</f>
        <v>ACEPTACIÓN DE OFERTA NACIÓN 017 DE 2026</v>
      </c>
      <c r="D239" s="3" t="str">
        <f>VLOOKUP(A239,'[1]BASE DTPA'!A:CN,4,0)</f>
        <v>KTPL S.A.S</v>
      </c>
      <c r="E239" s="4">
        <f>VLOOKUP(A239,'[1]BASE DTPA'!A:CN,5,0)</f>
        <v>46099</v>
      </c>
      <c r="F239" s="5" t="str">
        <f>VLOOKUP(A239,'[1]BASE DTPA'!A:CN,6,0)</f>
        <v>DP08-3202032-1-020; DP01-3202032-1-023 Contratar aceites y lubricantes para las áreas protegidas adscritas a la Dirección Territorial Pacifico - PNN Sanquianga y DNMI Cabo Manglares Bajo Mira y Frontera, para el fortalecimiento operativo de las actividades enmarcadas en la conservación de la diversidad biológica de las áreas protegidas del SINAP nacional</v>
      </c>
      <c r="G239" s="3" t="str">
        <f>VLOOKUP(A239,'[1]BASE DTPA'!A:CN,7,0)</f>
        <v>N-A</v>
      </c>
      <c r="H239" s="3" t="str">
        <f>VLOOKUP(A239,'[1]BASE DTPA'!A:CN,8,0)</f>
        <v>5 MÍNIMA CUANTÍA</v>
      </c>
      <c r="I239" s="3" t="str">
        <f>VLOOKUP(A239,'[1]BASE DTPA'!A:CO,9,0)</f>
        <v>3 COMPRAVENTA y/o SUMINISTRO</v>
      </c>
      <c r="J239" s="6" t="str">
        <f>VLOOKUP(A239,'[1]BASE DTPA'!A:CP,10,0)</f>
        <v>COMPRAVENTA</v>
      </c>
      <c r="K239" s="6">
        <f>VLOOKUP(A239,'[1]BASE DTPA'!A:CQ,11,0)</f>
        <v>15121501</v>
      </c>
      <c r="L239" s="7" t="str">
        <f>VLOOKUP(A239,'[1]BASE DTPA'!A:CR,15,0)</f>
        <v>N-A</v>
      </c>
      <c r="M239" s="7">
        <f>VLOOKUP(A239,'[1]BASE DTPA'!A:CS,16,0)</f>
        <v>4588640</v>
      </c>
      <c r="N239" s="6" t="str">
        <f>VLOOKUP(A239,'[1]BASE DTPA'!A:CT,18,0)</f>
        <v>2 PERSONA JURIDICA</v>
      </c>
      <c r="O239" s="6" t="str">
        <f>VLOOKUP(A239,'[1]BASE DTPA'!A:CU,19,0)</f>
        <v>1 NIT</v>
      </c>
      <c r="P239" s="7">
        <f>VLOOKUP(A239,'[1]BASE DTPA'!A:CV,20,0)</f>
        <v>0</v>
      </c>
      <c r="Q239" s="7">
        <f>VLOOKUP(A239,'[1]BASE DTPA'!A:CW,22,0)</f>
        <v>900718390</v>
      </c>
      <c r="R239" s="6" t="str">
        <f>VLOOKUP(A239,'[1]BASE DTPA'!A:CX,38,0)</f>
        <v>PNN SANQUIANGA</v>
      </c>
      <c r="S239" s="6">
        <f>VLOOKUP(A239,'[1]BASE DTPA'!A:CY,43,0)</f>
        <v>30</v>
      </c>
      <c r="T239" s="8">
        <f>VLOOKUP(A239,'[1]BASE DTPA'!A:CZ,53,0)</f>
        <v>46107</v>
      </c>
      <c r="U239" s="9">
        <f>VLOOKUP(A239,'[1]BASE DTPA'!A:DA,54,0)</f>
        <v>46136</v>
      </c>
      <c r="V239" s="10">
        <f>VLOOKUP(A239,'[1]BASE DTPA'!A:DB,79,0)</f>
        <v>0</v>
      </c>
      <c r="W239" s="6" t="str">
        <f>VLOOKUP(A239,'[1]BASE DTPA'!A:DC,68,0)</f>
        <v>VIGENTE</v>
      </c>
      <c r="X239" s="23" t="str">
        <f>VLOOKUP(A239,'[1]BASE DTPA'!A:DD,70,0)</f>
        <v xml:space="preserve">https://community.secop.gov.co/Public/Tendering/ContractDetailView/Index?UniqueIdentifier=CO1.PCCNTR.9400716 </v>
      </c>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2"/>
      <c r="BG239" s="12"/>
      <c r="BH239" s="12"/>
      <c r="BI239" s="12"/>
      <c r="BJ239" s="12"/>
      <c r="BK239" s="12"/>
      <c r="BL239" s="12"/>
      <c r="BM239" s="12"/>
      <c r="BN239" s="12"/>
      <c r="BO239" s="12"/>
      <c r="BP239" s="12"/>
      <c r="BQ239" s="12"/>
      <c r="BR239" s="12"/>
      <c r="BS239" s="12"/>
      <c r="BT239" s="12"/>
      <c r="BU239" s="12"/>
      <c r="BV239" s="12"/>
      <c r="BW239" s="12"/>
      <c r="BX239" s="12"/>
      <c r="BY239" s="12"/>
      <c r="BZ239" s="12"/>
      <c r="CA239" s="12"/>
      <c r="CB239" s="12"/>
      <c r="CC239" s="12"/>
      <c r="CD239" s="12"/>
      <c r="CE239" s="12"/>
      <c r="CF239" s="12"/>
      <c r="CG239" s="12"/>
      <c r="CH239" s="12"/>
      <c r="CI239" s="12"/>
      <c r="CJ239" s="12"/>
      <c r="CK239" s="12"/>
      <c r="CL239" s="12"/>
      <c r="CM239" s="12"/>
      <c r="CN239" s="12"/>
    </row>
    <row r="240" spans="1:92" ht="15.75" customHeight="1" x14ac:dyDescent="0.3">
      <c r="A240" s="13" t="s">
        <v>262</v>
      </c>
      <c r="B240" s="3" t="str">
        <f>VLOOKUP(A240,'[1]BASE DTPA'!A:CN,2,0)</f>
        <v>1 FONAM</v>
      </c>
      <c r="C240" s="3" t="str">
        <f>VLOOKUP(A240,'[1]BASE DTPA'!A:CN,3,0)</f>
        <v>ACEPTACIÓN DE OFERTA FONAM 007 DE 2026</v>
      </c>
      <c r="D240" s="3" t="str">
        <f>VLOOKUP(A240,'[1]BASE DTPA'!A:CN,4,0)</f>
        <v>MILTA MARCELA OMEN HOYOS</v>
      </c>
      <c r="E240" s="4">
        <f>VLOOKUP(A240,'[1]BASE DTPA'!A:CN,5,0)</f>
        <v>46092</v>
      </c>
      <c r="F240" s="5" t="str">
        <f>VLOOKUP(A240,'[1]BASE DTPA'!A:CN,6,0)</f>
        <v>DP07-3202032-1-021 Suministrar raciones de campaña para el PNN Munchique requeridas para Fortalecer los procesos administrativos de las áreas de SPNNC, en el marco de la conservación de la diversidad biológica de las áreas protegidas del SINAP nacional.</v>
      </c>
      <c r="G240" s="3" t="str">
        <f>VLOOKUP(A240,'[1]BASE DTPA'!A:CN,7,0)</f>
        <v>N-A</v>
      </c>
      <c r="H240" s="3" t="str">
        <f>VLOOKUP(A240,'[1]BASE DTPA'!A:CN,8,0)</f>
        <v>5 MÍNIMA CUANTÍA</v>
      </c>
      <c r="I240" s="3" t="str">
        <f>VLOOKUP(A240,'[1]BASE DTPA'!A:CO,9,0)</f>
        <v>3 COMPRAVENTA y/o SUMINISTRO</v>
      </c>
      <c r="J240" s="6" t="str">
        <f>VLOOKUP(A240,'[1]BASE DTPA'!A:CP,10,0)</f>
        <v>SUMINISTRO</v>
      </c>
      <c r="K240" s="6">
        <f>VLOOKUP(A240,'[1]BASE DTPA'!A:CQ,11,0)</f>
        <v>50192700</v>
      </c>
      <c r="L240" s="7" t="str">
        <f>VLOOKUP(A240,'[1]BASE DTPA'!A:CR,15,0)</f>
        <v>N-A</v>
      </c>
      <c r="M240" s="7">
        <f>VLOOKUP(A240,'[1]BASE DTPA'!A:CS,16,0)</f>
        <v>8712428</v>
      </c>
      <c r="N240" s="6" t="str">
        <f>VLOOKUP(A240,'[1]BASE DTPA'!A:CT,18,0)</f>
        <v>1 PERSONA NATURAL</v>
      </c>
      <c r="O240" s="6" t="str">
        <f>VLOOKUP(A240,'[1]BASE DTPA'!A:CU,19,0)</f>
        <v>3 CÉDULA DE CIUDADANÍA</v>
      </c>
      <c r="P240" s="7">
        <f>VLOOKUP(A240,'[1]BASE DTPA'!A:CV,20,0)</f>
        <v>1061985955</v>
      </c>
      <c r="Q240" s="7">
        <f>VLOOKUP(A240,'[1]BASE DTPA'!A:CW,22,0)</f>
        <v>0</v>
      </c>
      <c r="R240" s="6" t="str">
        <f>VLOOKUP(A240,'[1]BASE DTPA'!A:CX,38,0)</f>
        <v>PNN MUNCHIQUE</v>
      </c>
      <c r="S240" s="6">
        <f>VLOOKUP(A240,'[1]BASE DTPA'!A:CY,43,0)</f>
        <v>73</v>
      </c>
      <c r="T240" s="8">
        <f>VLOOKUP(A240,'[1]BASE DTPA'!A:CZ,53,0)</f>
        <v>46096</v>
      </c>
      <c r="U240" s="9">
        <f>VLOOKUP(A240,'[1]BASE DTPA'!A:DA,54,0)</f>
        <v>46172</v>
      </c>
      <c r="V240" s="10">
        <f>VLOOKUP(A240,'[1]BASE DTPA'!A:DB,79,0)</f>
        <v>0</v>
      </c>
      <c r="W240" s="6" t="str">
        <f>VLOOKUP(A240,'[1]BASE DTPA'!A:DC,68,0)</f>
        <v>VIGENTE</v>
      </c>
      <c r="X240" s="23" t="str">
        <f>VLOOKUP(A240,'[1]BASE DTPA'!A:DD,70,0)</f>
        <v xml:space="preserve">https://community.secop.gov.co/Public/Tendering/ContractDetailView/Index?UniqueIdentifier=CO1.PCCNTR.9389551 </v>
      </c>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c r="CE240" s="12"/>
      <c r="CF240" s="12"/>
      <c r="CG240" s="12"/>
      <c r="CH240" s="12"/>
      <c r="CI240" s="12"/>
      <c r="CJ240" s="12"/>
      <c r="CK240" s="12"/>
      <c r="CL240" s="12"/>
      <c r="CM240" s="12"/>
      <c r="CN240" s="12"/>
    </row>
    <row r="241" spans="1:92" ht="15.75" customHeight="1" x14ac:dyDescent="0.3">
      <c r="A241" s="13" t="s">
        <v>263</v>
      </c>
      <c r="B241" s="3" t="str">
        <f>VLOOKUP(A241,'[1]BASE DTPA'!A:CN,2,0)</f>
        <v>1 FONAM</v>
      </c>
      <c r="C241" s="3" t="str">
        <f>VLOOKUP(A241,'[1]BASE DTPA'!A:CN,3,0)</f>
        <v>ACEPTACIÓN DE OFERTA FONAM 012 DE 2026</v>
      </c>
      <c r="D241" s="3" t="str">
        <f>VLOOKUP(A241,'[1]BASE DTPA'!A:CN,4,0)</f>
        <v xml:space="preserve">KTPL S.A.S
</v>
      </c>
      <c r="E241" s="4">
        <f>VLOOKUP(A241,'[1]BASE DTPA'!A:CN,5,0)</f>
        <v>46093</v>
      </c>
      <c r="F241" s="5" t="str">
        <f>VLOOKUP(A241,'[1]BASE DTPA'!A:CN,6,0)</f>
        <v>DP10-3202032-1-024/ DP10-3202032-1-025 Adquirir raciones de campaña para el fortalecimiento operativo de las actividades misionales en el PNN Utría, en el marco de la conservación de la diversidad biológica de las áreas protegidas del SINAP nacional</v>
      </c>
      <c r="G241" s="3" t="str">
        <f>VLOOKUP(A241,'[1]BASE DTPA'!A:CN,7,0)</f>
        <v>N-A</v>
      </c>
      <c r="H241" s="3" t="str">
        <f>VLOOKUP(A241,'[1]BASE DTPA'!A:CN,8,0)</f>
        <v>5 MÍNIMA CUANTÍA</v>
      </c>
      <c r="I241" s="3" t="str">
        <f>VLOOKUP(A241,'[1]BASE DTPA'!A:CO,9,0)</f>
        <v>3 COMPRAVENTA y/o SUMINISTRO</v>
      </c>
      <c r="J241" s="6" t="str">
        <f>VLOOKUP(A241,'[1]BASE DTPA'!A:CP,10,0)</f>
        <v>COMPRAVENTA</v>
      </c>
      <c r="K241" s="6">
        <f>VLOOKUP(A241,'[1]BASE DTPA'!A:CQ,11,0)</f>
        <v>50201706</v>
      </c>
      <c r="L241" s="7" t="str">
        <f>VLOOKUP(A241,'[1]BASE DTPA'!A:CR,15,0)</f>
        <v>N-A</v>
      </c>
      <c r="M241" s="7">
        <f>VLOOKUP(A241,'[1]BASE DTPA'!A:CS,16,0)</f>
        <v>4489689</v>
      </c>
      <c r="N241" s="6" t="str">
        <f>VLOOKUP(A241,'[1]BASE DTPA'!A:CT,18,0)</f>
        <v>2 PERSONA JURIDICA</v>
      </c>
      <c r="O241" s="6" t="str">
        <f>VLOOKUP(A241,'[1]BASE DTPA'!A:CU,19,0)</f>
        <v>1 NIT</v>
      </c>
      <c r="P241" s="7">
        <f>VLOOKUP(A241,'[1]BASE DTPA'!A:CV,20,0)</f>
        <v>0</v>
      </c>
      <c r="Q241" s="7">
        <f>VLOOKUP(A241,'[1]BASE DTPA'!A:CW,22,0)</f>
        <v>900718390</v>
      </c>
      <c r="R241" s="6" t="str">
        <f>VLOOKUP(A241,'[1]BASE DTPA'!A:CX,38,0)</f>
        <v>PNN UTRÍA</v>
      </c>
      <c r="S241" s="6">
        <f>VLOOKUP(A241,'[1]BASE DTPA'!A:CY,43,0)</f>
        <v>30</v>
      </c>
      <c r="T241" s="8">
        <f>VLOOKUP(A241,'[1]BASE DTPA'!A:CZ,53,0)</f>
        <v>46097</v>
      </c>
      <c r="U241" s="9">
        <f>VLOOKUP(A241,'[1]BASE DTPA'!A:DA,54,0)</f>
        <v>46128</v>
      </c>
      <c r="V241" s="10">
        <f>VLOOKUP(A241,'[1]BASE DTPA'!A:DB,79,0)</f>
        <v>0</v>
      </c>
      <c r="W241" s="6" t="str">
        <f>VLOOKUP(A241,'[1]BASE DTPA'!A:DC,68,0)</f>
        <v>VIGENTE</v>
      </c>
      <c r="X241" s="23" t="str">
        <f>VLOOKUP(A241,'[1]BASE DTPA'!A:DD,70,0)</f>
        <v xml:space="preserve">https://community.secop.gov.co/Public/Tendering/ContractDetailView/Index?UniqueIdentifier=CO1.PCCNTR.9392037 </v>
      </c>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12"/>
      <c r="BN241" s="12"/>
      <c r="BO241" s="12"/>
      <c r="BP241" s="12"/>
      <c r="BQ241" s="12"/>
      <c r="BR241" s="12"/>
      <c r="BS241" s="12"/>
      <c r="BT241" s="12"/>
      <c r="BU241" s="12"/>
      <c r="BV241" s="12"/>
      <c r="BW241" s="12"/>
      <c r="BX241" s="12"/>
      <c r="BY241" s="12"/>
      <c r="BZ241" s="12"/>
      <c r="CA241" s="12"/>
      <c r="CB241" s="12"/>
      <c r="CC241" s="12"/>
      <c r="CD241" s="12"/>
      <c r="CE241" s="12"/>
      <c r="CF241" s="12"/>
      <c r="CG241" s="12"/>
      <c r="CH241" s="12"/>
      <c r="CI241" s="12"/>
      <c r="CJ241" s="12"/>
      <c r="CK241" s="12"/>
      <c r="CL241" s="12"/>
      <c r="CM241" s="12"/>
      <c r="CN241" s="12"/>
    </row>
    <row r="242" spans="1:92" ht="15.75" customHeight="1" x14ac:dyDescent="0.3">
      <c r="A242" s="13" t="s">
        <v>264</v>
      </c>
      <c r="B242" s="3" t="str">
        <f>VLOOKUP(A242,'[1]BASE DTPA'!A:CN,2,0)</f>
        <v>2 NACION</v>
      </c>
      <c r="C242" s="3" t="str">
        <f>VLOOKUP(A242,'[1]BASE DTPA'!A:CN,3,0)</f>
        <v>ACEPTACIÓN DE OFERTA NACIÓN 008 DE 2026</v>
      </c>
      <c r="D242" s="3" t="str">
        <f>VLOOKUP(A242,'[1]BASE DTPA'!A:CN,4,0)</f>
        <v>ECOSALUD DIAGNOSTICA S.A.S</v>
      </c>
      <c r="E242" s="4">
        <f>VLOOKUP(A242,'[1]BASE DTPA'!A:CN,5,0)</f>
        <v>46093</v>
      </c>
      <c r="F242" s="5" t="str">
        <f>VLOOKUP(A242,'[1]BASE DTPA'!A:CN,6,0)</f>
        <v>DP00-3299060-7-058 Prestar servicios para la toma de exámenes médicos laborales de ingreso, periódicos y de retiro para los funcionarios de la Dirección Territorial Pacífico y sus áreas protegidas, en el marco del fortalecimiento de la capacidad institucional de PNNC</v>
      </c>
      <c r="G242" s="3" t="str">
        <f>VLOOKUP(A242,'[1]BASE DTPA'!A:CN,7,0)</f>
        <v>N-A</v>
      </c>
      <c r="H242" s="3" t="str">
        <f>VLOOKUP(A242,'[1]BASE DTPA'!A:CN,8,0)</f>
        <v>5 MÍNIMA CUANTÍA</v>
      </c>
      <c r="I242" s="3" t="str">
        <f>VLOOKUP(A242,'[1]BASE DTPA'!A:CO,9,0)</f>
        <v>15 PRESTACIÓN DE SERVICIOS DE SALUD</v>
      </c>
      <c r="J242" s="6" t="str">
        <f>VLOOKUP(A242,'[1]BASE DTPA'!A:CP,10,0)</f>
        <v>SERVICIOS</v>
      </c>
      <c r="K242" s="6">
        <f>VLOOKUP(A242,'[1]BASE DTPA'!A:CQ,11,0)</f>
        <v>85101500</v>
      </c>
      <c r="L242" s="7" t="str">
        <f>VLOOKUP(A242,'[1]BASE DTPA'!A:CR,15,0)</f>
        <v>N-A</v>
      </c>
      <c r="M242" s="7">
        <f>VLOOKUP(A242,'[1]BASE DTPA'!A:CS,16,0)</f>
        <v>25000000</v>
      </c>
      <c r="N242" s="6" t="str">
        <f>VLOOKUP(A242,'[1]BASE DTPA'!A:CT,18,0)</f>
        <v>2 PERSONA JURIDICA</v>
      </c>
      <c r="O242" s="6" t="str">
        <f>VLOOKUP(A242,'[1]BASE DTPA'!A:CU,19,0)</f>
        <v>1 NIT</v>
      </c>
      <c r="P242" s="7">
        <f>VLOOKUP(A242,'[1]BASE DTPA'!A:CV,20,0)</f>
        <v>0</v>
      </c>
      <c r="Q242" s="7">
        <f>VLOOKUP(A242,'[1]BASE DTPA'!A:CW,22,0)</f>
        <v>901513407</v>
      </c>
      <c r="R242" s="6" t="str">
        <f>VLOOKUP(A242,'[1]BASE DTPA'!A:CX,38,0)</f>
        <v>DTPA</v>
      </c>
      <c r="S242" s="6">
        <f>VLOOKUP(A242,'[1]BASE DTPA'!A:CY,43,0)</f>
        <v>264</v>
      </c>
      <c r="T242" s="8">
        <f>VLOOKUP(A242,'[1]BASE DTPA'!A:CZ,53,0)</f>
        <v>46097</v>
      </c>
      <c r="U242" s="9">
        <f>VLOOKUP(A242,'[1]BASE DTPA'!A:DA,54,0)</f>
        <v>46361</v>
      </c>
      <c r="V242" s="10">
        <f>VLOOKUP(A242,'[1]BASE DTPA'!A:DB,79,0)</f>
        <v>0</v>
      </c>
      <c r="W242" s="6" t="str">
        <f>VLOOKUP(A242,'[1]BASE DTPA'!A:DC,68,0)</f>
        <v>VIGENTE</v>
      </c>
      <c r="X242" s="23" t="str">
        <f>VLOOKUP(A242,'[1]BASE DTPA'!A:DD,70,0)</f>
        <v xml:space="preserve">https://community.secop.gov.co/Public/Tendering/ContractDetailView/Index?UniqueIdentifier=CO1.PCCNTR.9389479 </v>
      </c>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c r="BL242" s="12"/>
      <c r="BM242" s="12"/>
      <c r="BN242" s="12"/>
      <c r="BO242" s="12"/>
      <c r="BP242" s="12"/>
      <c r="BQ242" s="12"/>
      <c r="BR242" s="12"/>
      <c r="BS242" s="12"/>
      <c r="BT242" s="12"/>
      <c r="BU242" s="12"/>
      <c r="BV242" s="12"/>
      <c r="BW242" s="12"/>
      <c r="BX242" s="12"/>
      <c r="BY242" s="12"/>
      <c r="BZ242" s="12"/>
      <c r="CA242" s="12"/>
      <c r="CB242" s="12"/>
      <c r="CC242" s="12"/>
      <c r="CD242" s="12"/>
      <c r="CE242" s="12"/>
      <c r="CF242" s="12"/>
      <c r="CG242" s="12"/>
      <c r="CH242" s="12"/>
      <c r="CI242" s="12"/>
      <c r="CJ242" s="12"/>
      <c r="CK242" s="12"/>
      <c r="CL242" s="12"/>
      <c r="CM242" s="12"/>
      <c r="CN242" s="12"/>
    </row>
    <row r="243" spans="1:92" ht="15.75" customHeight="1" x14ac:dyDescent="0.3">
      <c r="A243" s="13" t="s">
        <v>265</v>
      </c>
      <c r="B243" s="3" t="str">
        <f>VLOOKUP(A243,'[1]BASE DTPA'!A:CN,2,0)</f>
        <v>2 NACION</v>
      </c>
      <c r="C243" s="3" t="str">
        <f>VLOOKUP(A243,'[1]BASE DTPA'!A:CN,3,0)</f>
        <v>ACEPTACIÓN DE OFERTA NACIÓN 019 DE 2026</v>
      </c>
      <c r="D243" s="3" t="str">
        <f>VLOOKUP(A243,'[1]BASE DTPA'!A:CN,4,0)</f>
        <v>INVERSAV S.A</v>
      </c>
      <c r="E243" s="4">
        <f>VLOOKUP(A243,'[1]BASE DTPA'!A:CN,5,0)</f>
        <v>46098</v>
      </c>
      <c r="F243" s="5" t="str">
        <f>VLOOKUP(A243,'[1]BASE DTPA'!A:CN,6,0)</f>
        <v>PA07-3202008-9-017 Contratar el suministro combustible requerido en el PNN Munchique para la Implementación de los instrumentos de planeación (planes de manejo / rem u otros programas y lineamientos) de la entidad, en el marco de la conservación de la diversidad biológica de las áreas protegidas del SINAP nacional.</v>
      </c>
      <c r="G243" s="3" t="str">
        <f>VLOOKUP(A243,'[1]BASE DTPA'!A:CN,7,0)</f>
        <v>N-A</v>
      </c>
      <c r="H243" s="3" t="str">
        <f>VLOOKUP(A243,'[1]BASE DTPA'!A:CN,8,0)</f>
        <v>5 MÍNIMA CUANTÍA</v>
      </c>
      <c r="I243" s="3" t="str">
        <f>VLOOKUP(A243,'[1]BASE DTPA'!A:CO,9,0)</f>
        <v>3 COMPRAVENTA y/o SUMINISTRO</v>
      </c>
      <c r="J243" s="6" t="str">
        <f>VLOOKUP(A243,'[1]BASE DTPA'!A:CP,10,0)</f>
        <v>SUMINISTRO</v>
      </c>
      <c r="K243" s="6">
        <f>VLOOKUP(A243,'[1]BASE DTPA'!A:CQ,11,0)</f>
        <v>0</v>
      </c>
      <c r="L243" s="7" t="str">
        <f>VLOOKUP(A243,'[1]BASE DTPA'!A:CR,15,0)</f>
        <v>N-A</v>
      </c>
      <c r="M243" s="7">
        <f>VLOOKUP(A243,'[1]BASE DTPA'!A:CS,16,0)</f>
        <v>22000000</v>
      </c>
      <c r="N243" s="6" t="str">
        <f>VLOOKUP(A243,'[1]BASE DTPA'!A:CT,18,0)</f>
        <v>2 PERSONA JURIDICA</v>
      </c>
      <c r="O243" s="6" t="str">
        <f>VLOOKUP(A243,'[1]BASE DTPA'!A:CU,19,0)</f>
        <v>1 NIT</v>
      </c>
      <c r="P243" s="7">
        <f>VLOOKUP(A243,'[1]BASE DTPA'!A:CV,20,0)</f>
        <v>0</v>
      </c>
      <c r="Q243" s="7">
        <f>VLOOKUP(A243,'[1]BASE DTPA'!A:CW,22,0)</f>
        <v>817004979</v>
      </c>
      <c r="R243" s="6" t="str">
        <f>VLOOKUP(A243,'[1]BASE DTPA'!A:CX,38,0)</f>
        <v>PNN MUNCHIQUE</v>
      </c>
      <c r="S243" s="6">
        <f>VLOOKUP(A243,'[1]BASE DTPA'!A:CY,43,0)</f>
        <v>280</v>
      </c>
      <c r="T243" s="8">
        <f>VLOOKUP(A243,'[1]BASE DTPA'!A:CZ,53,0)</f>
        <v>46099</v>
      </c>
      <c r="U243" s="9">
        <f>VLOOKUP(A243,'[1]BASE DTPA'!A:DA,54,0)</f>
        <v>46387</v>
      </c>
      <c r="V243" s="10">
        <f>VLOOKUP(A243,'[1]BASE DTPA'!A:DB,79,0)</f>
        <v>0</v>
      </c>
      <c r="W243" s="6" t="str">
        <f>VLOOKUP(A243,'[1]BASE DTPA'!A:DC,68,0)</f>
        <v>VIGENTE</v>
      </c>
      <c r="X243" s="23" t="str">
        <f>VLOOKUP(A243,'[1]BASE DTPA'!A:DD,70,0)</f>
        <v xml:space="preserve">https://community.secop.gov.co/Public/Tendering/ContractDetailView/Index?UniqueIdentifier=CO1.PCCNTR.9400659 </v>
      </c>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c r="BF243" s="12"/>
      <c r="BG243" s="12"/>
      <c r="BH243" s="12"/>
      <c r="BI243" s="12"/>
      <c r="BJ243" s="12"/>
      <c r="BK243" s="12"/>
      <c r="BL243" s="12"/>
      <c r="BM243" s="12"/>
      <c r="BN243" s="12"/>
      <c r="BO243" s="12"/>
      <c r="BP243" s="12"/>
      <c r="BQ243" s="12"/>
      <c r="BR243" s="12"/>
      <c r="BS243" s="12"/>
      <c r="BT243" s="12"/>
      <c r="BU243" s="12"/>
      <c r="BV243" s="12"/>
      <c r="BW243" s="12"/>
      <c r="BX243" s="12"/>
      <c r="BY243" s="12"/>
      <c r="BZ243" s="12"/>
      <c r="CA243" s="12"/>
      <c r="CB243" s="12"/>
      <c r="CC243" s="12"/>
      <c r="CD243" s="12"/>
      <c r="CE243" s="12"/>
      <c r="CF243" s="12"/>
      <c r="CG243" s="12"/>
      <c r="CH243" s="12"/>
      <c r="CI243" s="12"/>
      <c r="CJ243" s="12"/>
      <c r="CK243" s="12"/>
      <c r="CL243" s="12"/>
      <c r="CM243" s="12"/>
      <c r="CN243" s="12"/>
    </row>
    <row r="244" spans="1:92" ht="15.75" customHeight="1" x14ac:dyDescent="0.3">
      <c r="A244" s="13" t="s">
        <v>266</v>
      </c>
      <c r="B244" s="3" t="str">
        <f>VLOOKUP(A244,'[1]BASE DTPA'!A:CN,2,0)</f>
        <v>2 NACION</v>
      </c>
      <c r="C244" s="3" t="str">
        <f>VLOOKUP(A244,'[1]BASE DTPA'!A:CN,3,0)</f>
        <v>ACEPTACIÓN DE OFERTA NACIÓN 026 DE 2026</v>
      </c>
      <c r="D244" s="3" t="str">
        <f>VLOOKUP(A244,'[1]BASE DTPA'!A:CN,4,0)</f>
        <v>HORACIO MICOLTA SINISTERRA</v>
      </c>
      <c r="E244" s="4">
        <f>VLOOKUP(A244,'[1]BASE DTPA'!A:CN,5,0)</f>
        <v>46100</v>
      </c>
      <c r="F244" s="5" t="str">
        <f>VLOOKUP(A244,'[1]BASE DTPA'!A:CN,6,0)</f>
        <v>DP08-3202032-1-019; DP08-3202008-9-037 Contratar el suministro de combustible para el parque automotor del PNN Sanquianga requerido para el desarrollo operativo de las actividades enmarcadas en la conservacion de la diversidad biologica de las areas protegidas del SINAP nacional</v>
      </c>
      <c r="G244" s="3" t="str">
        <f>VLOOKUP(A244,'[1]BASE DTPA'!A:CN,7,0)</f>
        <v>N-A</v>
      </c>
      <c r="H244" s="3" t="str">
        <f>VLOOKUP(A244,'[1]BASE DTPA'!A:CN,8,0)</f>
        <v>5 MÍNIMA CUANTÍA</v>
      </c>
      <c r="I244" s="3" t="str">
        <f>VLOOKUP(A244,'[1]BASE DTPA'!A:CO,9,0)</f>
        <v>3 COMPRAVENTA y/o SUMINISTRO</v>
      </c>
      <c r="J244" s="6" t="str">
        <f>VLOOKUP(A244,'[1]BASE DTPA'!A:CP,10,0)</f>
        <v>SUMINISTRO</v>
      </c>
      <c r="K244" s="6">
        <f>VLOOKUP(A244,'[1]BASE DTPA'!A:CQ,11,0)</f>
        <v>115101506</v>
      </c>
      <c r="L244" s="7" t="str">
        <f>VLOOKUP(A244,'[1]BASE DTPA'!A:CR,15,0)</f>
        <v>N-A</v>
      </c>
      <c r="M244" s="7">
        <f>VLOOKUP(A244,'[1]BASE DTPA'!A:CS,16,0)</f>
        <v>65000000</v>
      </c>
      <c r="N244" s="6" t="str">
        <f>VLOOKUP(A244,'[1]BASE DTPA'!A:CT,18,0)</f>
        <v>1 PERSONA NATURAL</v>
      </c>
      <c r="O244" s="6" t="str">
        <f>VLOOKUP(A244,'[1]BASE DTPA'!A:CU,19,0)</f>
        <v>3 CÉDULA DE CIUDADANÍA</v>
      </c>
      <c r="P244" s="7">
        <f>VLOOKUP(A244,'[1]BASE DTPA'!A:CV,20,0)</f>
        <v>13106376</v>
      </c>
      <c r="Q244" s="7">
        <f>VLOOKUP(A244,'[1]BASE DTPA'!A:CW,22,0)</f>
        <v>0</v>
      </c>
      <c r="R244" s="6" t="str">
        <f>VLOOKUP(A244,'[1]BASE DTPA'!A:CX,38,0)</f>
        <v>PNN SANQUIANGA</v>
      </c>
      <c r="S244" s="6">
        <f>VLOOKUP(A244,'[1]BASE DTPA'!A:CY,43,0)</f>
        <v>286</v>
      </c>
      <c r="T244" s="8">
        <f>VLOOKUP(A244,'[1]BASE DTPA'!A:CZ,53,0)</f>
        <v>46105</v>
      </c>
      <c r="U244" s="9">
        <f>VLOOKUP(A244,'[1]BASE DTPA'!A:DA,54,0)</f>
        <v>46386</v>
      </c>
      <c r="V244" s="10">
        <f>VLOOKUP(A244,'[1]BASE DTPA'!A:DB,79,0)</f>
        <v>0</v>
      </c>
      <c r="W244" s="6" t="str">
        <f>VLOOKUP(A244,'[1]BASE DTPA'!A:DC,68,0)</f>
        <v>VIGENTE</v>
      </c>
      <c r="X244" s="23" t="str">
        <f>VLOOKUP(A244,'[1]BASE DTPA'!A:DD,70,0)</f>
        <v xml:space="preserve">https://community.secop.gov.co/Public/Tendering/ContractDetailView/Index?UniqueIdentifier=CO1.PCCNTR.9406739 </v>
      </c>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12"/>
      <c r="BD244" s="12"/>
      <c r="BE244" s="12"/>
      <c r="BF244" s="12"/>
      <c r="BG244" s="12"/>
      <c r="BH244" s="12"/>
      <c r="BI244" s="12"/>
      <c r="BJ244" s="12"/>
      <c r="BK244" s="12"/>
      <c r="BL244" s="12"/>
      <c r="BM244" s="12"/>
      <c r="BN244" s="12"/>
      <c r="BO244" s="12"/>
      <c r="BP244" s="12"/>
      <c r="BQ244" s="12"/>
      <c r="BR244" s="12"/>
      <c r="BS244" s="12"/>
      <c r="BT244" s="12"/>
      <c r="BU244" s="12"/>
      <c r="BV244" s="12"/>
      <c r="BW244" s="12"/>
      <c r="BX244" s="12"/>
      <c r="BY244" s="12"/>
      <c r="BZ244" s="12"/>
      <c r="CA244" s="12"/>
      <c r="CB244" s="12"/>
      <c r="CC244" s="12"/>
      <c r="CD244" s="12"/>
      <c r="CE244" s="12"/>
      <c r="CF244" s="12"/>
      <c r="CG244" s="12"/>
      <c r="CH244" s="12"/>
      <c r="CI244" s="12"/>
      <c r="CJ244" s="12"/>
      <c r="CK244" s="12"/>
      <c r="CL244" s="12"/>
      <c r="CM244" s="12"/>
      <c r="CN244" s="12"/>
    </row>
    <row r="245" spans="1:92" ht="15.75" customHeight="1" x14ac:dyDescent="0.3">
      <c r="A245" s="13" t="s">
        <v>267</v>
      </c>
      <c r="B245" s="3" t="str">
        <f>VLOOKUP(A245,'[1]BASE DTPA'!A:CN,2,0)</f>
        <v>1 FONAM</v>
      </c>
      <c r="C245" s="3" t="str">
        <f>VLOOKUP(A245,'[1]BASE DTPA'!A:CN,3,0)</f>
        <v>ACEPTACIÓN DE OFERTA FONAM 020 DE 2026</v>
      </c>
      <c r="D245" s="3" t="str">
        <f>VLOOKUP(A245,'[1]BASE DTPA'!A:CN,4,0)</f>
        <v xml:space="preserve">RUTA 30 SOLUTIONS S.A.S
</v>
      </c>
      <c r="E245" s="4">
        <f>VLOOKUP(A245,'[1]BASE DTPA'!A:CN,5,0)</f>
        <v>46100</v>
      </c>
      <c r="F245" s="5" t="str">
        <f>VLOOKUP(A245,'[1]BASE DTPA'!A:CN,6,0)</f>
        <v>DP06-3202032-1-027 Prestar servicios de Mantenimiento preventivos y correctivos a todo costo de los vehículos terrestre del PNN Los Katíos para implementar las acciones de prevención, vigilancia y control en las áreas protegidas administradas por PNNC, en el marco de la conservación de la diversidad biológica de las áreas protegidas del SINAP naciona</v>
      </c>
      <c r="G245" s="3" t="str">
        <f>VLOOKUP(A245,'[1]BASE DTPA'!A:CN,7,0)</f>
        <v>N-A</v>
      </c>
      <c r="H245" s="3" t="str">
        <f>VLOOKUP(A245,'[1]BASE DTPA'!A:CN,8,0)</f>
        <v>5 MÍNIMA CUANTÍA</v>
      </c>
      <c r="I245" s="3" t="str">
        <f>VLOOKUP(A245,'[1]BASE DTPA'!A:CO,9,0)</f>
        <v>11 MANTENIMIENTO y/o REPARACIÓN</v>
      </c>
      <c r="J245" s="6" t="str">
        <f>VLOOKUP(A245,'[1]BASE DTPA'!A:CP,10,0)</f>
        <v>SERVICIOS</v>
      </c>
      <c r="K245" s="6">
        <f>VLOOKUP(A245,'[1]BASE DTPA'!A:CQ,11,0)</f>
        <v>78181503</v>
      </c>
      <c r="L245" s="7" t="str">
        <f>VLOOKUP(A245,'[1]BASE DTPA'!A:CR,15,0)</f>
        <v>N-A</v>
      </c>
      <c r="M245" s="7">
        <f>VLOOKUP(A245,'[1]BASE DTPA'!A:CS,16,0)</f>
        <v>17870330</v>
      </c>
      <c r="N245" s="6" t="str">
        <f>VLOOKUP(A245,'[1]BASE DTPA'!A:CT,18,0)</f>
        <v>2 PERSONA JURIDICA</v>
      </c>
      <c r="O245" s="6" t="str">
        <f>VLOOKUP(A245,'[1]BASE DTPA'!A:CU,19,0)</f>
        <v>1 NIT</v>
      </c>
      <c r="P245" s="7">
        <f>VLOOKUP(A245,'[1]BASE DTPA'!A:CV,20,0)</f>
        <v>0</v>
      </c>
      <c r="Q245" s="7">
        <f>VLOOKUP(A245,'[1]BASE DTPA'!A:CW,22,0)</f>
        <v>900813442</v>
      </c>
      <c r="R245" s="6" t="str">
        <f>VLOOKUP(A245,'[1]BASE DTPA'!A:CX,38,0)</f>
        <v>PNN LOS KATIOS</v>
      </c>
      <c r="S245" s="6">
        <f>VLOOKUP(A245,'[1]BASE DTPA'!A:CY,43,0)</f>
        <v>262</v>
      </c>
      <c r="T245" s="8">
        <f>VLOOKUP(A245,'[1]BASE DTPA'!A:CZ,53,0)</f>
        <v>46107</v>
      </c>
      <c r="U245" s="9">
        <f>VLOOKUP(A245,'[1]BASE DTPA'!A:DA,54,0)</f>
        <v>46307</v>
      </c>
      <c r="V245" s="10">
        <f>VLOOKUP(A245,'[1]BASE DTPA'!A:DB,79,0)</f>
        <v>0</v>
      </c>
      <c r="W245" s="6" t="str">
        <f>VLOOKUP(A245,'[1]BASE DTPA'!A:DC,68,0)</f>
        <v>VIGENTE</v>
      </c>
      <c r="X245" s="23" t="str">
        <f>VLOOKUP(A245,'[1]BASE DTPA'!A:DD,70,0)</f>
        <v xml:space="preserve">https://community.secop.gov.co/Public/Tendering/ContractDetailView/Index?UniqueIdentifier=CO1.PCCNTR.9403375 </v>
      </c>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12"/>
      <c r="AY245" s="12"/>
      <c r="AZ245" s="12"/>
      <c r="BA245" s="12"/>
      <c r="BB245" s="12"/>
      <c r="BC245" s="12"/>
      <c r="BD245" s="12"/>
      <c r="BE245" s="12"/>
      <c r="BF245" s="12"/>
      <c r="BG245" s="12"/>
      <c r="BH245" s="12"/>
      <c r="BI245" s="12"/>
      <c r="BJ245" s="12"/>
      <c r="BK245" s="12"/>
      <c r="BL245" s="12"/>
      <c r="BM245" s="12"/>
      <c r="BN245" s="12"/>
      <c r="BO245" s="12"/>
      <c r="BP245" s="12"/>
      <c r="BQ245" s="12"/>
      <c r="BR245" s="12"/>
      <c r="BS245" s="12"/>
      <c r="BT245" s="12"/>
      <c r="BU245" s="12"/>
      <c r="BV245" s="12"/>
      <c r="BW245" s="12"/>
      <c r="BX245" s="12"/>
      <c r="BY245" s="12"/>
      <c r="BZ245" s="12"/>
      <c r="CA245" s="12"/>
      <c r="CB245" s="12"/>
      <c r="CC245" s="12"/>
      <c r="CD245" s="12"/>
      <c r="CE245" s="12"/>
      <c r="CF245" s="12"/>
      <c r="CG245" s="12"/>
      <c r="CH245" s="12"/>
      <c r="CI245" s="12"/>
      <c r="CJ245" s="12"/>
      <c r="CK245" s="12"/>
      <c r="CL245" s="12"/>
      <c r="CM245" s="12"/>
      <c r="CN245" s="12"/>
    </row>
    <row r="246" spans="1:92" ht="15.75" customHeight="1" x14ac:dyDescent="0.3">
      <c r="A246" s="13" t="s">
        <v>268</v>
      </c>
      <c r="B246" s="3" t="str">
        <f>VLOOKUP(A246,'[1]BASE DTPA'!A:CN,2,0)</f>
        <v>1 FONAM</v>
      </c>
      <c r="C246" s="3" t="str">
        <f>VLOOKUP(A246,'[1]BASE DTPA'!A:CN,3,0)</f>
        <v>ACEPTACIÓN DE OFERTA FONAM 021 DE 2026</v>
      </c>
      <c r="D246" s="3" t="str">
        <f>VLOOKUP(A246,'[1]BASE DTPA'!A:CN,4,0)</f>
        <v>VEGAS SUMINISTROS EMPRESARIALES S.A.S.</v>
      </c>
      <c r="E246" s="4">
        <f>VLOOKUP(A246,'[1]BASE DTPA'!A:CN,5,0)</f>
        <v>46101</v>
      </c>
      <c r="F246" s="5" t="str">
        <f>VLOOKUP(A246,'[1]BASE DTPA'!A:CN,6,0)</f>
        <v>DP05-3202008-9-009 Adquirir insumos y productos de aseo y cafetería para el Parque Nacional Natural Gorgona necesarios para fortalecer los procesos administrativos de las áreas del SPNNC, en el marco de la conservación de la diversidad biológica de las áreas protegidas del SINAP nacional.</v>
      </c>
      <c r="G246" s="3" t="str">
        <f>VLOOKUP(A246,'[1]BASE DTPA'!A:CN,7,0)</f>
        <v>N-A</v>
      </c>
      <c r="H246" s="3" t="str">
        <f>VLOOKUP(A246,'[1]BASE DTPA'!A:CN,8,0)</f>
        <v>5 MÍNIMA CUANTÍA</v>
      </c>
      <c r="I246" s="3" t="str">
        <f>VLOOKUP(A246,'[1]BASE DTPA'!A:CO,9,0)</f>
        <v>3 COMPRAVENTA y/o SUMINISTRO</v>
      </c>
      <c r="J246" s="6" t="str">
        <f>VLOOKUP(A246,'[1]BASE DTPA'!A:CP,10,0)</f>
        <v>COMPRAVENTA</v>
      </c>
      <c r="K246" s="6">
        <f>VLOOKUP(A246,'[1]BASE DTPA'!A:CQ,11,0)</f>
        <v>50201706</v>
      </c>
      <c r="L246" s="7" t="str">
        <f>VLOOKUP(A246,'[1]BASE DTPA'!A:CR,15,0)</f>
        <v>N-A</v>
      </c>
      <c r="M246" s="7">
        <f>VLOOKUP(A246,'[1]BASE DTPA'!A:CS,16,0)</f>
        <v>7843175</v>
      </c>
      <c r="N246" s="6" t="str">
        <f>VLOOKUP(A246,'[1]BASE DTPA'!A:CT,18,0)</f>
        <v>2 PERSONA JURIDICA</v>
      </c>
      <c r="O246" s="6" t="str">
        <f>VLOOKUP(A246,'[1]BASE DTPA'!A:CU,19,0)</f>
        <v>1 NIT</v>
      </c>
      <c r="P246" s="7">
        <f>VLOOKUP(A246,'[1]BASE DTPA'!A:CV,20,0)</f>
        <v>0</v>
      </c>
      <c r="Q246" s="7">
        <f>VLOOKUP(A246,'[1]BASE DTPA'!A:CW,22,0)</f>
        <v>805003116</v>
      </c>
      <c r="R246" s="6" t="str">
        <f>VLOOKUP(A246,'[1]BASE DTPA'!A:CX,38,0)</f>
        <v>PNN GORGONA</v>
      </c>
      <c r="S246" s="6">
        <f>VLOOKUP(A246,'[1]BASE DTPA'!A:CY,43,0)</f>
        <v>30</v>
      </c>
      <c r="T246" s="8">
        <f>VLOOKUP(A246,'[1]BASE DTPA'!A:CZ,53,0)</f>
        <v>46107</v>
      </c>
      <c r="U246" s="9">
        <f>VLOOKUP(A246,'[1]BASE DTPA'!A:DA,54,0)</f>
        <v>46138</v>
      </c>
      <c r="V246" s="10">
        <f>VLOOKUP(A246,'[1]BASE DTPA'!A:DB,79,0)</f>
        <v>0</v>
      </c>
      <c r="W246" s="6" t="str">
        <f>VLOOKUP(A246,'[1]BASE DTPA'!A:DC,68,0)</f>
        <v>VIGENTE</v>
      </c>
      <c r="X246" s="23" t="str">
        <f>VLOOKUP(A246,'[1]BASE DTPA'!A:DD,70,0)</f>
        <v xml:space="preserve">https://community.secop.gov.co/Public/Tendering/ContractDetailView/Index?UniqueIdentifier=CO1.PCCNTR.9405799 </v>
      </c>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12"/>
      <c r="BN246" s="12"/>
      <c r="BO246" s="12"/>
      <c r="BP246" s="12"/>
      <c r="BQ246" s="12"/>
      <c r="BR246" s="12"/>
      <c r="BS246" s="12"/>
      <c r="BT246" s="12"/>
      <c r="BU246" s="12"/>
      <c r="BV246" s="12"/>
      <c r="BW246" s="12"/>
      <c r="BX246" s="12"/>
      <c r="BY246" s="12"/>
      <c r="BZ246" s="12"/>
      <c r="CA246" s="12"/>
      <c r="CB246" s="12"/>
      <c r="CC246" s="12"/>
      <c r="CD246" s="12"/>
      <c r="CE246" s="12"/>
      <c r="CF246" s="12"/>
      <c r="CG246" s="12"/>
      <c r="CH246" s="12"/>
      <c r="CI246" s="12"/>
      <c r="CJ246" s="12"/>
      <c r="CK246" s="12"/>
      <c r="CL246" s="12"/>
      <c r="CM246" s="12"/>
      <c r="CN246" s="12"/>
    </row>
    <row r="247" spans="1:92" ht="15.75" customHeight="1" x14ac:dyDescent="0.3">
      <c r="A247" s="13" t="s">
        <v>269</v>
      </c>
      <c r="B247" s="3" t="str">
        <f>VLOOKUP(A247,'[1]BASE DTPA'!A:CN,2,0)</f>
        <v>1 FONAM</v>
      </c>
      <c r="C247" s="3" t="str">
        <f>VLOOKUP(A247,'[1]BASE DTPA'!A:CN,3,0)</f>
        <v>ACEPTACIÓN DE OFERTA FONAM 024 DE 2026</v>
      </c>
      <c r="D247" s="3" t="str">
        <f>VLOOKUP(A247,'[1]BASE DTPA'!A:CN,4,0)</f>
        <v>INVERSIONES 10G S.A.S.</v>
      </c>
      <c r="E247" s="4">
        <f>VLOOKUP(A247,'[1]BASE DTPA'!A:CN,5,0)</f>
        <v>46101</v>
      </c>
      <c r="F247" s="5" t="str">
        <f>VLOOKUP(A247,'[1]BASE DTPA'!A:CN,6,0)</f>
        <v>DP04-3202032-1-175/ DP04-3202032-1-176/ DP04-3202008-9-188 Adquirir raciones de campaña destinadas a atender las diferentes acciones operativas desarrolladas por las líneas estratégicas del Parque Nacional Natural Farallones de Cali, con énfasis en los ecosistemas de páramo, bosques y zonas de influencia, en el marco de la conservación de la diversidad biológica de las áreas protegidas que integran el SINAP Nacional.</v>
      </c>
      <c r="G247" s="3" t="str">
        <f>VLOOKUP(A247,'[1]BASE DTPA'!A:CN,7,0)</f>
        <v>N-A</v>
      </c>
      <c r="H247" s="3" t="str">
        <f>VLOOKUP(A247,'[1]BASE DTPA'!A:CN,8,0)</f>
        <v>5 MÍNIMA CUANTÍA</v>
      </c>
      <c r="I247" s="3" t="str">
        <f>VLOOKUP(A247,'[1]BASE DTPA'!A:CO,9,0)</f>
        <v>3 COMPRAVENTA y/o SUMINISTRO</v>
      </c>
      <c r="J247" s="6" t="str">
        <f>VLOOKUP(A247,'[1]BASE DTPA'!A:CP,10,0)</f>
        <v>SUMINISTRO</v>
      </c>
      <c r="K247" s="6">
        <f>VLOOKUP(A247,'[1]BASE DTPA'!A:CQ,11,0)</f>
        <v>50192700</v>
      </c>
      <c r="L247" s="7" t="str">
        <f>VLOOKUP(A247,'[1]BASE DTPA'!A:CR,15,0)</f>
        <v>N-A</v>
      </c>
      <c r="M247" s="7">
        <f>VLOOKUP(A247,'[1]BASE DTPA'!A:CS,16,0)</f>
        <v>39000000</v>
      </c>
      <c r="N247" s="6" t="str">
        <f>VLOOKUP(A247,'[1]BASE DTPA'!A:CT,18,0)</f>
        <v>2 PERSONA JURIDICA</v>
      </c>
      <c r="O247" s="6" t="str">
        <f>VLOOKUP(A247,'[1]BASE DTPA'!A:CU,19,0)</f>
        <v>1 NIT</v>
      </c>
      <c r="P247" s="7">
        <f>VLOOKUP(A247,'[1]BASE DTPA'!A:CV,20,0)</f>
        <v>0</v>
      </c>
      <c r="Q247" s="7">
        <f>VLOOKUP(A247,'[1]BASE DTPA'!A:CW,22,0)</f>
        <v>902032776</v>
      </c>
      <c r="R247" s="6" t="str">
        <f>VLOOKUP(A247,'[1]BASE DTPA'!A:CX,38,0)</f>
        <v>PNN FARALLONES DE CALI</v>
      </c>
      <c r="S247" s="6">
        <f>VLOOKUP(A247,'[1]BASE DTPA'!A:CY,43,0)</f>
        <v>286</v>
      </c>
      <c r="T247" s="8">
        <f>VLOOKUP(A247,'[1]BASE DTPA'!A:CZ,53,0)</f>
        <v>46105</v>
      </c>
      <c r="U247" s="9">
        <f>VLOOKUP(A247,'[1]BASE DTPA'!A:DA,54,0)</f>
        <v>46386</v>
      </c>
      <c r="V247" s="10">
        <f>VLOOKUP(A247,'[1]BASE DTPA'!A:DB,79,0)</f>
        <v>0</v>
      </c>
      <c r="W247" s="6" t="str">
        <f>VLOOKUP(A247,'[1]BASE DTPA'!A:DC,68,0)</f>
        <v>VIGENTE</v>
      </c>
      <c r="X247" s="23" t="str">
        <f>VLOOKUP(A247,'[1]BASE DTPA'!A:DD,70,0)</f>
        <v>https://community.secop.gov.co/Public/Tendering/ContractDetailView/Index?UniqueIdentifier=CO1.PCCNTR.9407101</v>
      </c>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c r="BL247" s="12"/>
      <c r="BM247" s="12"/>
      <c r="BN247" s="12"/>
      <c r="BO247" s="12"/>
      <c r="BP247" s="12"/>
      <c r="BQ247" s="12"/>
      <c r="BR247" s="12"/>
      <c r="BS247" s="12"/>
      <c r="BT247" s="12"/>
      <c r="BU247" s="12"/>
      <c r="BV247" s="12"/>
      <c r="BW247" s="12"/>
      <c r="BX247" s="12"/>
      <c r="BY247" s="12"/>
      <c r="BZ247" s="12"/>
      <c r="CA247" s="12"/>
      <c r="CB247" s="12"/>
      <c r="CC247" s="12"/>
      <c r="CD247" s="12"/>
      <c r="CE247" s="12"/>
      <c r="CF247" s="12"/>
      <c r="CG247" s="12"/>
      <c r="CH247" s="12"/>
      <c r="CI247" s="12"/>
      <c r="CJ247" s="12"/>
      <c r="CK247" s="12"/>
      <c r="CL247" s="12"/>
      <c r="CM247" s="12"/>
      <c r="CN247" s="12"/>
    </row>
    <row r="248" spans="1:92" ht="15.75" customHeight="1" x14ac:dyDescent="0.3">
      <c r="A248" s="13" t="s">
        <v>270</v>
      </c>
      <c r="B248" s="3" t="str">
        <f>VLOOKUP(A248,'[1]BASE DTPA'!A:CN,2,0)</f>
        <v>1 FONAM</v>
      </c>
      <c r="C248" s="3" t="str">
        <f>VLOOKUP(A248,'[1]BASE DTPA'!A:CN,3,0)</f>
        <v>ACEPTACIÓN DE OFERTA FONAM 027 DE 2026</v>
      </c>
      <c r="D248" s="3" t="str">
        <f>VLOOKUP(A248,'[1]BASE DTPA'!A:CN,4,0)</f>
        <v>GLOBOLLANTAS S.A.S</v>
      </c>
      <c r="E248" s="4">
        <f>VLOOKUP(A248,'[1]BASE DTPA'!A:CN,5,0)</f>
        <v>46105</v>
      </c>
      <c r="F248" s="5" t="str">
        <f>VLOOKUP(A248,'[1]BASE DTPA'!A:CN,6,0)</f>
        <v>DP00-3202008-15-039 Suministro de combustible para la Dirección Territorial Pacífico, requerido para el desarrollo operativo de las actividades enmarcadas en la conservación de la diversidad biológica de las áreas protegidas del SINAP nacional</v>
      </c>
      <c r="G248" s="3" t="str">
        <f>VLOOKUP(A248,'[1]BASE DTPA'!A:CN,7,0)</f>
        <v>N-A</v>
      </c>
      <c r="H248" s="3" t="str">
        <f>VLOOKUP(A248,'[1]BASE DTPA'!A:CN,8,0)</f>
        <v>5 MÍNIMA CUANTÍA</v>
      </c>
      <c r="I248" s="3" t="str">
        <f>VLOOKUP(A248,'[1]BASE DTPA'!A:CO,9,0)</f>
        <v>3 COMPRAVENTA y/o SUMINISTRO</v>
      </c>
      <c r="J248" s="6" t="str">
        <f>VLOOKUP(A248,'[1]BASE DTPA'!A:CP,10,0)</f>
        <v>SUMINISTRO</v>
      </c>
      <c r="K248" s="6">
        <f>VLOOKUP(A248,'[1]BASE DTPA'!A:CQ,11,0)</f>
        <v>15101506</v>
      </c>
      <c r="L248" s="7" t="str">
        <f>VLOOKUP(A248,'[1]BASE DTPA'!A:CR,15,0)</f>
        <v>N-A</v>
      </c>
      <c r="M248" s="7">
        <f>VLOOKUP(A248,'[1]BASE DTPA'!A:CS,16,0)</f>
        <v>45000000</v>
      </c>
      <c r="N248" s="6" t="str">
        <f>VLOOKUP(A248,'[1]BASE DTPA'!A:CT,18,0)</f>
        <v>2 PERSONA JURIDICA</v>
      </c>
      <c r="O248" s="6" t="str">
        <f>VLOOKUP(A248,'[1]BASE DTPA'!A:CU,19,0)</f>
        <v>1 NIT</v>
      </c>
      <c r="P248" s="7">
        <f>VLOOKUP(A248,'[1]BASE DTPA'!A:CV,20,0)</f>
        <v>0</v>
      </c>
      <c r="Q248" s="7">
        <f>VLOOKUP(A248,'[1]BASE DTPA'!A:CW,22,0)</f>
        <v>805000253</v>
      </c>
      <c r="R248" s="6" t="str">
        <f>VLOOKUP(A248,'[1]BASE DTPA'!A:CX,38,0)</f>
        <v>DTPA</v>
      </c>
      <c r="S248" s="6">
        <f>VLOOKUP(A248,'[1]BASE DTPA'!A:CY,43,0)</f>
        <v>276</v>
      </c>
      <c r="T248" s="8">
        <f>VLOOKUP(A248,'[1]BASE DTPA'!A:CZ,53,0)</f>
        <v>46121</v>
      </c>
      <c r="U248" s="9">
        <f>VLOOKUP(A248,'[1]BASE DTPA'!A:DA,54,0)</f>
        <v>46386</v>
      </c>
      <c r="V248" s="10">
        <f>VLOOKUP(A248,'[1]BASE DTPA'!A:DB,79,0)</f>
        <v>0</v>
      </c>
      <c r="W248" s="6" t="str">
        <f>VLOOKUP(A248,'[1]BASE DTPA'!A:DC,68,0)</f>
        <v>VIGENTE</v>
      </c>
      <c r="X248" s="23" t="str">
        <f>VLOOKUP(A248,'[1]BASE DTPA'!A:DD,70,0)</f>
        <v xml:space="preserve">https://community.secop.gov.co/Public/Tendering/ContractDetailView/Index?UniqueIdentifier=CO1.PCCNTR.9408373 </v>
      </c>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12"/>
      <c r="BN248" s="12"/>
      <c r="BO248" s="12"/>
      <c r="BP248" s="12"/>
      <c r="BQ248" s="12"/>
      <c r="BR248" s="12"/>
      <c r="BS248" s="12"/>
      <c r="BT248" s="12"/>
      <c r="BU248" s="12"/>
      <c r="BV248" s="12"/>
      <c r="BW248" s="12"/>
      <c r="BX248" s="12"/>
      <c r="BY248" s="12"/>
      <c r="BZ248" s="12"/>
      <c r="CA248" s="12"/>
      <c r="CB248" s="12"/>
      <c r="CC248" s="12"/>
      <c r="CD248" s="12"/>
      <c r="CE248" s="12"/>
      <c r="CF248" s="12"/>
      <c r="CG248" s="12"/>
      <c r="CH248" s="12"/>
      <c r="CI248" s="12"/>
      <c r="CJ248" s="12"/>
      <c r="CK248" s="12"/>
      <c r="CL248" s="12"/>
      <c r="CM248" s="12"/>
      <c r="CN248" s="12"/>
    </row>
    <row r="249" spans="1:92" ht="15.75" customHeight="1" x14ac:dyDescent="0.3">
      <c r="A249" s="13" t="s">
        <v>271</v>
      </c>
      <c r="B249" s="3" t="str">
        <f>VLOOKUP(A249,'[1]BASE DTPA'!A:CN,2,0)</f>
        <v>1 FONAM</v>
      </c>
      <c r="C249" s="3" t="str">
        <f>VLOOKUP(A249,'[1]BASE DTPA'!A:CN,3,0)</f>
        <v>ACEPTACIÓN DE OFERTA FONAM 025 DE 2026</v>
      </c>
      <c r="D249" s="3" t="str">
        <f>VLOOKUP(A249,'[1]BASE DTPA'!A:CN,4,0)</f>
        <v>GEILER ANTONIO MOSQUERA CORDOBA</v>
      </c>
      <c r="E249" s="4">
        <f>VLOOKUP(A249,'[1]BASE DTPA'!A:CN,5,0)</f>
        <v>46101</v>
      </c>
      <c r="F249" s="5" t="str">
        <f>VLOOKUP(A249,'[1]BASE DTPA'!A:CN,6,0)</f>
        <v>DP10-3202032-1-021 Contratar el suministro de combustible para el PNN Utria requerido para el desarrollo de las actividades enmarcadas en la conservación de la diversidad biológica de las áreas protegidas del SINAP.</v>
      </c>
      <c r="G249" s="3" t="str">
        <f>VLOOKUP(A249,'[1]BASE DTPA'!A:CN,7,0)</f>
        <v>N-A</v>
      </c>
      <c r="H249" s="3" t="str">
        <f>VLOOKUP(A249,'[1]BASE DTPA'!A:CN,8,0)</f>
        <v>5 MÍNIMA CUANTÍA</v>
      </c>
      <c r="I249" s="3" t="str">
        <f>VLOOKUP(A249,'[1]BASE DTPA'!A:CO,9,0)</f>
        <v>3 COMPRAVENTA y/o SUMINISTRO</v>
      </c>
      <c r="J249" s="6" t="str">
        <f>VLOOKUP(A249,'[1]BASE DTPA'!A:CP,10,0)</f>
        <v>SUMINISTRO</v>
      </c>
      <c r="K249" s="6">
        <f>VLOOKUP(A249,'[1]BASE DTPA'!A:CQ,11,0)</f>
        <v>15101506</v>
      </c>
      <c r="L249" s="7" t="str">
        <f>VLOOKUP(A249,'[1]BASE DTPA'!A:CR,15,0)</f>
        <v>N-A</v>
      </c>
      <c r="M249" s="7">
        <f>VLOOKUP(A249,'[1]BASE DTPA'!A:CS,16,0)</f>
        <v>60000000</v>
      </c>
      <c r="N249" s="6" t="str">
        <f>VLOOKUP(A249,'[1]BASE DTPA'!A:CT,18,0)</f>
        <v>1 PERSONA NATURAL</v>
      </c>
      <c r="O249" s="6" t="str">
        <f>VLOOKUP(A249,'[1]BASE DTPA'!A:CU,19,0)</f>
        <v>3 CÉDULA DE CIUDADANÍA</v>
      </c>
      <c r="P249" s="7">
        <f>VLOOKUP(A249,'[1]BASE DTPA'!A:CV,20,0)</f>
        <v>82385595</v>
      </c>
      <c r="Q249" s="7">
        <f>VLOOKUP(A249,'[1]BASE DTPA'!A:CW,22,0)</f>
        <v>0</v>
      </c>
      <c r="R249" s="6" t="str">
        <f>VLOOKUP(A249,'[1]BASE DTPA'!A:CX,38,0)</f>
        <v>PNN UTRÍA</v>
      </c>
      <c r="S249" s="6">
        <f>VLOOKUP(A249,'[1]BASE DTPA'!A:CY,43,0)</f>
        <v>304</v>
      </c>
      <c r="T249" s="8">
        <f>VLOOKUP(A249,'[1]BASE DTPA'!A:CZ,53,0)</f>
        <v>46105</v>
      </c>
      <c r="U249" s="9">
        <f>VLOOKUP(A249,'[1]BASE DTPA'!A:DA,54,0)</f>
        <v>46386</v>
      </c>
      <c r="V249" s="10">
        <f>VLOOKUP(A249,'[1]BASE DTPA'!A:DB,79,0)</f>
        <v>0</v>
      </c>
      <c r="W249" s="6" t="str">
        <f>VLOOKUP(A249,'[1]BASE DTPA'!A:DC,68,0)</f>
        <v>VIGENTE</v>
      </c>
      <c r="X249" s="23" t="str">
        <f>VLOOKUP(A249,'[1]BASE DTPA'!A:DD,70,0)</f>
        <v xml:space="preserve">https://community.secop.gov.co/Public/Tendering/ContractDetailView/Index?UniqueIdentifier=CO1.PCCNTR.9405870 </v>
      </c>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c r="BL249" s="12"/>
      <c r="BM249" s="12"/>
      <c r="BN249" s="12"/>
      <c r="BO249" s="12"/>
      <c r="BP249" s="12"/>
      <c r="BQ249" s="12"/>
      <c r="BR249" s="12"/>
      <c r="BS249" s="12"/>
      <c r="BT249" s="12"/>
      <c r="BU249" s="12"/>
      <c r="BV249" s="12"/>
      <c r="BW249" s="12"/>
      <c r="BX249" s="12"/>
      <c r="BY249" s="12"/>
      <c r="BZ249" s="12"/>
      <c r="CA249" s="12"/>
      <c r="CB249" s="12"/>
      <c r="CC249" s="12"/>
      <c r="CD249" s="12"/>
      <c r="CE249" s="12"/>
      <c r="CF249" s="12"/>
      <c r="CG249" s="12"/>
      <c r="CH249" s="12"/>
      <c r="CI249" s="12"/>
      <c r="CJ249" s="12"/>
      <c r="CK249" s="12"/>
      <c r="CL249" s="12"/>
      <c r="CM249" s="12"/>
      <c r="CN249" s="12"/>
    </row>
    <row r="250" spans="1:92" ht="15.75" customHeight="1" x14ac:dyDescent="0.3">
      <c r="A250" s="13" t="s">
        <v>272</v>
      </c>
      <c r="B250" s="3" t="str">
        <f>VLOOKUP(A250,'[1]BASE DTPA'!A:CN,2,0)</f>
        <v>1 FONAM</v>
      </c>
      <c r="C250" s="3" t="str">
        <f>VLOOKUP(A250,'[1]BASE DTPA'!A:CN,3,0)</f>
        <v>ACEPTACIÓN DE OFERTA FONAM 029 DE 2026</v>
      </c>
      <c r="D250" s="3" t="str">
        <f>VLOOKUP(A250,'[1]BASE DTPA'!A:CN,4,0)</f>
        <v>HORACIO MICOLTA SINISTERRA</v>
      </c>
      <c r="E250" s="4">
        <f>VLOOKUP(A250,'[1]BASE DTPA'!A:CN,5,0)</f>
        <v>46105</v>
      </c>
      <c r="F250" s="5" t="str">
        <f>VLOOKUP(A250,'[1]BASE DTPA'!A:CN,6,0)</f>
        <v>DP05-3202032-1-026 Contratar el suministro de combustible para el parque automotor del Parque Nacional Natural Gorgona requerido para el desarrollo operativo de las actividades enmarcadas en la conservación de la diversidad biológica de las áreas protegidas del SINAP Nacional.</v>
      </c>
      <c r="G250" s="3" t="str">
        <f>VLOOKUP(A250,'[1]BASE DTPA'!A:CN,7,0)</f>
        <v>N-A</v>
      </c>
      <c r="H250" s="3" t="str">
        <f>VLOOKUP(A250,'[1]BASE DTPA'!A:CN,8,0)</f>
        <v>5 MÍNIMA CUANTÍA</v>
      </c>
      <c r="I250" s="3" t="str">
        <f>VLOOKUP(A250,'[1]BASE DTPA'!A:CO,9,0)</f>
        <v>3 COMPRAVENTA y/o SUMINISTRO</v>
      </c>
      <c r="J250" s="6" t="str">
        <f>VLOOKUP(A250,'[1]BASE DTPA'!A:CP,10,0)</f>
        <v>SUMINISTRO</v>
      </c>
      <c r="K250" s="6">
        <f>VLOOKUP(A250,'[1]BASE DTPA'!A:CQ,11,0)</f>
        <v>15101506</v>
      </c>
      <c r="L250" s="7" t="str">
        <f>VLOOKUP(A250,'[1]BASE DTPA'!A:CR,15,0)</f>
        <v>N-A</v>
      </c>
      <c r="M250" s="7">
        <f>VLOOKUP(A250,'[1]BASE DTPA'!A:CS,16,0)</f>
        <v>78700000</v>
      </c>
      <c r="N250" s="6" t="str">
        <f>VLOOKUP(A250,'[1]BASE DTPA'!A:CT,18,0)</f>
        <v>1 PERSONA NATURAL</v>
      </c>
      <c r="O250" s="6" t="str">
        <f>VLOOKUP(A250,'[1]BASE DTPA'!A:CU,19,0)</f>
        <v>3 CÉDULA DE CIUDADANÍA</v>
      </c>
      <c r="P250" s="7">
        <f>VLOOKUP(A250,'[1]BASE DTPA'!A:CV,20,0)</f>
        <v>13106376</v>
      </c>
      <c r="Q250" s="7">
        <f>VLOOKUP(A250,'[1]BASE DTPA'!A:CW,22,0)</f>
        <v>0</v>
      </c>
      <c r="R250" s="6" t="str">
        <f>VLOOKUP(A250,'[1]BASE DTPA'!A:CX,38,0)</f>
        <v>PNN GORGONA</v>
      </c>
      <c r="S250" s="6">
        <f>VLOOKUP(A250,'[1]BASE DTPA'!A:CY,43,0)</f>
        <v>288</v>
      </c>
      <c r="T250" s="8">
        <f>VLOOKUP(A250,'[1]BASE DTPA'!A:CZ,53,0)</f>
        <v>46106</v>
      </c>
      <c r="U250" s="9">
        <f>VLOOKUP(A250,'[1]BASE DTPA'!A:DA,54,0)</f>
        <v>46387</v>
      </c>
      <c r="V250" s="10">
        <f>VLOOKUP(A250,'[1]BASE DTPA'!A:DB,79,0)</f>
        <v>0</v>
      </c>
      <c r="W250" s="6" t="str">
        <f>VLOOKUP(A250,'[1]BASE DTPA'!A:DC,68,0)</f>
        <v>VIGENTE</v>
      </c>
      <c r="X250" s="23" t="str">
        <f>VLOOKUP(A250,'[1]BASE DTPA'!A:DD,70,0)</f>
        <v xml:space="preserve">https://community.secop.gov.co/Public/Tendering/ContractDetailView/Index?UniqueIdentifier=CO1.PCCNTR.9412605 </v>
      </c>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c r="BL250" s="12"/>
      <c r="BM250" s="12"/>
      <c r="BN250" s="12"/>
      <c r="BO250" s="12"/>
      <c r="BP250" s="12"/>
      <c r="BQ250" s="12"/>
      <c r="BR250" s="12"/>
      <c r="BS250" s="12"/>
      <c r="BT250" s="12"/>
      <c r="BU250" s="12"/>
      <c r="BV250" s="12"/>
      <c r="BW250" s="12"/>
      <c r="BX250" s="12"/>
      <c r="BY250" s="12"/>
      <c r="BZ250" s="12"/>
      <c r="CA250" s="12"/>
      <c r="CB250" s="12"/>
      <c r="CC250" s="12"/>
      <c r="CD250" s="12"/>
      <c r="CE250" s="12"/>
      <c r="CF250" s="12"/>
      <c r="CG250" s="12"/>
      <c r="CH250" s="12"/>
      <c r="CI250" s="12"/>
      <c r="CJ250" s="12"/>
      <c r="CK250" s="12"/>
      <c r="CL250" s="12"/>
      <c r="CM250" s="12"/>
      <c r="CN250" s="12"/>
    </row>
    <row r="251" spans="1:92" ht="15.75" customHeight="1" x14ac:dyDescent="0.3">
      <c r="A251" s="13" t="s">
        <v>273</v>
      </c>
      <c r="B251" s="3" t="str">
        <f>VLOOKUP(A251,'[1]BASE DTPA'!A:CN,2,0)</f>
        <v>2 NACION</v>
      </c>
      <c r="C251" s="3" t="str">
        <f>VLOOKUP(A251,'[1]BASE DTPA'!A:CN,3,0)</f>
        <v>ACEPTACIÓN DE OFERTA NACIÓN 031 DE 2026</v>
      </c>
      <c r="D251" s="3" t="str">
        <f>VLOOKUP(A251,'[1]BASE DTPA'!A:CN,4,0)</f>
        <v>INVERSIONES 10G S.A.S.</v>
      </c>
      <c r="E251" s="4">
        <f>VLOOKUP(A251,'[1]BASE DTPA'!A:CN,5,0)</f>
        <v>46107</v>
      </c>
      <c r="F251" s="5" t="str">
        <f>VLOOKUP(A251,'[1]BASE DTPA'!A:CN,6,0)</f>
        <v>DP05-3202032-1-023 Suministro de raciones de campaña y/o alimentos perecederos y no perecederos para el PNN Gorgona para fortalecer las acciones operativas de prevención, vigilancia y control en las áreas protegidas, en el marco de la conservación de la diversidad biológica de las áreas protegidas del SINAP Nacional.   Gracias y quedo atenta.</v>
      </c>
      <c r="G251" s="3" t="str">
        <f>VLOOKUP(A251,'[1]BASE DTPA'!A:CN,7,0)</f>
        <v>N-A</v>
      </c>
      <c r="H251" s="3" t="str">
        <f>VLOOKUP(A251,'[1]BASE DTPA'!A:CN,8,0)</f>
        <v>5 MÍNIMA CUANTÍA</v>
      </c>
      <c r="I251" s="3" t="str">
        <f>VLOOKUP(A251,'[1]BASE DTPA'!A:CO,9,0)</f>
        <v>3 COMPRAVENTA y/o SUMINISTRO</v>
      </c>
      <c r="J251" s="6" t="str">
        <f>VLOOKUP(A251,'[1]BASE DTPA'!A:CP,10,0)</f>
        <v>SUMINISTRO</v>
      </c>
      <c r="K251" s="6">
        <f>VLOOKUP(A251,'[1]BASE DTPA'!A:CQ,11,0)</f>
        <v>50201706</v>
      </c>
      <c r="L251" s="7" t="str">
        <f>VLOOKUP(A251,'[1]BASE DTPA'!A:CR,15,0)</f>
        <v>N-A</v>
      </c>
      <c r="M251" s="7">
        <f>VLOOKUP(A251,'[1]BASE DTPA'!A:CS,16,0)</f>
        <v>20000000</v>
      </c>
      <c r="N251" s="6" t="str">
        <f>VLOOKUP(A251,'[1]BASE DTPA'!A:CT,18,0)</f>
        <v>2 PERSONA JURIDICA</v>
      </c>
      <c r="O251" s="6" t="str">
        <f>VLOOKUP(A251,'[1]BASE DTPA'!A:CU,19,0)</f>
        <v>1 NIT</v>
      </c>
      <c r="P251" s="7">
        <f>VLOOKUP(A251,'[1]BASE DTPA'!A:CV,20,0)</f>
        <v>0</v>
      </c>
      <c r="Q251" s="7">
        <f>VLOOKUP(A251,'[1]BASE DTPA'!A:CW,22,0)</f>
        <v>902032776</v>
      </c>
      <c r="R251" s="6" t="str">
        <f>VLOOKUP(A251,'[1]BASE DTPA'!A:CX,38,0)</f>
        <v>PNN GORGONA</v>
      </c>
      <c r="S251" s="6">
        <f>VLOOKUP(A251,'[1]BASE DTPA'!A:CY,43,0)</f>
        <v>220</v>
      </c>
      <c r="T251" s="8">
        <f>VLOOKUP(A251,'[1]BASE DTPA'!A:CZ,53,0)</f>
        <v>46108</v>
      </c>
      <c r="U251" s="9">
        <f>VLOOKUP(A251,'[1]BASE DTPA'!A:DA,54,0)</f>
        <v>46325</v>
      </c>
      <c r="V251" s="10">
        <f>VLOOKUP(A251,'[1]BASE DTPA'!A:DB,79,0)</f>
        <v>0</v>
      </c>
      <c r="W251" s="6" t="str">
        <f>VLOOKUP(A251,'[1]BASE DTPA'!A:DC,68,0)</f>
        <v>VIGENTE</v>
      </c>
      <c r="X251" s="23" t="str">
        <f>VLOOKUP(A251,'[1]BASE DTPA'!A:DD,70,0)</f>
        <v xml:space="preserve">https://community.secop.gov.co/Public/Tendering/ContractDetailView/Index?UniqueIdentifier=CO1.PCCNTR.9418441 </v>
      </c>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2"/>
      <c r="BG251" s="12"/>
      <c r="BH251" s="12"/>
      <c r="BI251" s="12"/>
      <c r="BJ251" s="12"/>
      <c r="BK251" s="12"/>
      <c r="BL251" s="12"/>
      <c r="BM251" s="12"/>
      <c r="BN251" s="12"/>
      <c r="BO251" s="12"/>
      <c r="BP251" s="12"/>
      <c r="BQ251" s="12"/>
      <c r="BR251" s="12"/>
      <c r="BS251" s="12"/>
      <c r="BT251" s="12"/>
      <c r="BU251" s="12"/>
      <c r="BV251" s="12"/>
      <c r="BW251" s="12"/>
      <c r="BX251" s="12"/>
      <c r="BY251" s="12"/>
      <c r="BZ251" s="12"/>
      <c r="CA251" s="12"/>
      <c r="CB251" s="12"/>
      <c r="CC251" s="12"/>
      <c r="CD251" s="12"/>
      <c r="CE251" s="12"/>
      <c r="CF251" s="12"/>
      <c r="CG251" s="12"/>
      <c r="CH251" s="12"/>
      <c r="CI251" s="12"/>
      <c r="CJ251" s="12"/>
      <c r="CK251" s="12"/>
      <c r="CL251" s="12"/>
      <c r="CM251" s="12"/>
      <c r="CN251" s="12"/>
    </row>
    <row r="252" spans="1:92" ht="15.75" customHeight="1" x14ac:dyDescent="0.3">
      <c r="A252" s="13" t="s">
        <v>274</v>
      </c>
      <c r="B252" s="3" t="str">
        <f>VLOOKUP(A252,'[1]BASE DTPA'!A:CN,2,0)</f>
        <v>2 NACION</v>
      </c>
      <c r="C252" s="3" t="str">
        <f>VLOOKUP(A252,'[1]BASE DTPA'!A:CN,3,0)</f>
        <v>ACEPTACIÓN DE OFERTA NACIÓN 030 DE 2026</v>
      </c>
      <c r="D252" s="3" t="str">
        <f>VLOOKUP(A252,'[1]BASE DTPA'!A:CN,4,0)</f>
        <v xml:space="preserve">MAR 10 S.A.S
</v>
      </c>
      <c r="E252" s="4">
        <f>VLOOKUP(A252,'[1]BASE DTPA'!A:CN,5,0)</f>
        <v>46107</v>
      </c>
      <c r="F252" s="5" t="str">
        <f>VLOOKUP(A252,'[1]BASE DTPA'!A:CN,6,0)</f>
        <v>DP10-3202032-1-022Prestar servicios de mantenimiento preventivo y correctivo a todo costo para los equipos y medios de transporte del PNN Utría requeridos para el desarrollo de las actividades enmarcadas en la conservación de la diversidad biológica de las áreas protegidas del SINAP nacional</v>
      </c>
      <c r="G252" s="3" t="str">
        <f>VLOOKUP(A252,'[1]BASE DTPA'!A:CN,7,0)</f>
        <v>N-A</v>
      </c>
      <c r="H252" s="3" t="str">
        <f>VLOOKUP(A252,'[1]BASE DTPA'!A:CN,8,0)</f>
        <v>5 MÍNIMA CUANTÍA</v>
      </c>
      <c r="I252" s="3" t="str">
        <f>VLOOKUP(A252,'[1]BASE DTPA'!A:CO,9,0)</f>
        <v>3 COMPRAVENTA y/o SUMINISTRO</v>
      </c>
      <c r="J252" s="6" t="str">
        <f>VLOOKUP(A252,'[1]BASE DTPA'!A:CP,10,0)</f>
        <v>SERVICIOS</v>
      </c>
      <c r="K252" s="6">
        <f>VLOOKUP(A252,'[1]BASE DTPA'!A:CQ,11,0)</f>
        <v>78181901</v>
      </c>
      <c r="L252" s="7" t="str">
        <f>VLOOKUP(A252,'[1]BASE DTPA'!A:CR,15,0)</f>
        <v>N-A</v>
      </c>
      <c r="M252" s="7">
        <f>VLOOKUP(A252,'[1]BASE DTPA'!A:CS,16,0)</f>
        <v>35000000</v>
      </c>
      <c r="N252" s="6" t="str">
        <f>VLOOKUP(A252,'[1]BASE DTPA'!A:CT,18,0)</f>
        <v>2 PERSONA JURIDICA</v>
      </c>
      <c r="O252" s="6" t="str">
        <f>VLOOKUP(A252,'[1]BASE DTPA'!A:CU,19,0)</f>
        <v>1 NIT</v>
      </c>
      <c r="P252" s="7">
        <f>VLOOKUP(A252,'[1]BASE DTPA'!A:CV,20,0)</f>
        <v>0</v>
      </c>
      <c r="Q252" s="7">
        <f>VLOOKUP(A252,'[1]BASE DTPA'!A:CW,22,0)</f>
        <v>900284069</v>
      </c>
      <c r="R252" s="6" t="str">
        <f>VLOOKUP(A252,'[1]BASE DTPA'!A:CX,38,0)</f>
        <v>PNN UTRÍA</v>
      </c>
      <c r="S252" s="6">
        <f>VLOOKUP(A252,'[1]BASE DTPA'!A:CY,43,0)</f>
        <v>215</v>
      </c>
      <c r="T252" s="8">
        <f>VLOOKUP(A252,'[1]BASE DTPA'!A:CZ,53,0)</f>
        <v>46119</v>
      </c>
      <c r="U252" s="9">
        <f>VLOOKUP(A252,'[1]BASE DTPA'!A:DA,54,0)</f>
        <v>46326</v>
      </c>
      <c r="V252" s="10">
        <f>VLOOKUP(A252,'[1]BASE DTPA'!A:DB,79,0)</f>
        <v>0</v>
      </c>
      <c r="W252" s="6" t="str">
        <f>VLOOKUP(A252,'[1]BASE DTPA'!A:DC,68,0)</f>
        <v>VIGENTE</v>
      </c>
      <c r="X252" s="23" t="str">
        <f>VLOOKUP(A252,'[1]BASE DTPA'!A:DD,70,0)</f>
        <v xml:space="preserve">https://community.secop.gov.co/Public/Tendering/ContractDetailView/Index?UniqueIdentifier=CO1.PCCNTR.9418364 </v>
      </c>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2"/>
      <c r="BG252" s="12"/>
      <c r="BH252" s="12"/>
      <c r="BI252" s="12"/>
      <c r="BJ252" s="12"/>
      <c r="BK252" s="12"/>
      <c r="BL252" s="12"/>
      <c r="BM252" s="12"/>
      <c r="BN252" s="12"/>
      <c r="BO252" s="12"/>
      <c r="BP252" s="12"/>
      <c r="BQ252" s="12"/>
      <c r="BR252" s="12"/>
      <c r="BS252" s="12"/>
      <c r="BT252" s="12"/>
      <c r="BU252" s="12"/>
      <c r="BV252" s="12"/>
      <c r="BW252" s="12"/>
      <c r="BX252" s="12"/>
      <c r="BY252" s="12"/>
      <c r="BZ252" s="12"/>
      <c r="CA252" s="12"/>
      <c r="CB252" s="12"/>
      <c r="CC252" s="12"/>
      <c r="CD252" s="12"/>
      <c r="CE252" s="12"/>
      <c r="CF252" s="12"/>
      <c r="CG252" s="12"/>
      <c r="CH252" s="12"/>
      <c r="CI252" s="12"/>
      <c r="CJ252" s="12"/>
      <c r="CK252" s="12"/>
      <c r="CL252" s="12"/>
      <c r="CM252" s="12"/>
      <c r="CN252" s="12"/>
    </row>
    <row r="253" spans="1:92" ht="15.75" customHeight="1" x14ac:dyDescent="0.3">
      <c r="A253" s="13" t="s">
        <v>275</v>
      </c>
      <c r="B253" s="3" t="str">
        <f>VLOOKUP(A253,'[1]BASE DTPA'!A:CN,2,0)</f>
        <v>1 FONAM</v>
      </c>
      <c r="C253" s="3" t="str">
        <f>VLOOKUP(A253,'[1]BASE DTPA'!A:CN,3,0)</f>
        <v>ACEPTACIÓN DE OFERTA FONAM 035 DE 2026</v>
      </c>
      <c r="D253" s="3" t="str">
        <f>VLOOKUP(A253,'[1]BASE DTPA'!A:CN,4,0)</f>
        <v>KTPL S.A.S</v>
      </c>
      <c r="E253" s="4">
        <f>VLOOKUP(A253,'[1]BASE DTPA'!A:CN,5,0)</f>
        <v>46128</v>
      </c>
      <c r="F253" s="5" t="str">
        <f>VLOOKUP(A253,'[1]BASE DTPA'!A:CN,6,0)</f>
        <v>DP08-3202032-1-022 Adquirir raciones de campaña y/o alimentos perecederos y no perecederos requeridos para el fortalecimiento operativo de las actividades misionales en el PNN Sanquianga, en el marco de la conservación de la diversidad biológica de las áreas protegidas del SINAP nacional</v>
      </c>
      <c r="G253" s="3" t="str">
        <f>VLOOKUP(A253,'[1]BASE DTPA'!A:CN,7,0)</f>
        <v>N-A</v>
      </c>
      <c r="H253" s="3" t="str">
        <f>VLOOKUP(A253,'[1]BASE DTPA'!A:CN,8,0)</f>
        <v>5 MÍNIMA CUANTÍA</v>
      </c>
      <c r="I253" s="3" t="str">
        <f>VLOOKUP(A253,'[1]BASE DTPA'!A:CO,9,0)</f>
        <v>3 COMPRAVENTA y/o SUMINISTRO</v>
      </c>
      <c r="J253" s="6" t="str">
        <f>VLOOKUP(A253,'[1]BASE DTPA'!A:CP,10,0)</f>
        <v>COMPRAVENTA</v>
      </c>
      <c r="K253" s="6">
        <f>VLOOKUP(A253,'[1]BASE DTPA'!A:CQ,11,0)</f>
        <v>50201706</v>
      </c>
      <c r="L253" s="7" t="str">
        <f>VLOOKUP(A253,'[1]BASE DTPA'!A:CR,15,0)</f>
        <v>N-A</v>
      </c>
      <c r="M253" s="7">
        <f>VLOOKUP(A253,'[1]BASE DTPA'!A:CS,16,0)</f>
        <v>8932945</v>
      </c>
      <c r="N253" s="6" t="str">
        <f>VLOOKUP(A253,'[1]BASE DTPA'!A:CT,18,0)</f>
        <v>2 PERSONA JURIDICA</v>
      </c>
      <c r="O253" s="6" t="str">
        <f>VLOOKUP(A253,'[1]BASE DTPA'!A:CU,19,0)</f>
        <v>1 NIT</v>
      </c>
      <c r="P253" s="7">
        <f>VLOOKUP(A253,'[1]BASE DTPA'!A:CV,20,0)</f>
        <v>0</v>
      </c>
      <c r="Q253" s="7">
        <f>VLOOKUP(A253,'[1]BASE DTPA'!A:CW,22,0)</f>
        <v>900718390</v>
      </c>
      <c r="R253" s="6" t="str">
        <f>VLOOKUP(A253,'[1]BASE DTPA'!A:CX,38,0)</f>
        <v>PNN SANQUIANGA</v>
      </c>
      <c r="S253" s="6">
        <f>VLOOKUP(A253,'[1]BASE DTPA'!A:CY,43,0)</f>
        <v>20</v>
      </c>
      <c r="T253" s="8">
        <f>VLOOKUP(A253,'[1]BASE DTPA'!A:CZ,53,0)</f>
        <v>46134</v>
      </c>
      <c r="U253" s="9">
        <f>VLOOKUP(A253,'[1]BASE DTPA'!A:DA,54,0)</f>
        <v>46153</v>
      </c>
      <c r="V253" s="10">
        <f>VLOOKUP(A253,'[1]BASE DTPA'!A:DB,79,0)</f>
        <v>0</v>
      </c>
      <c r="W253" s="6" t="str">
        <f>VLOOKUP(A253,'[1]BASE DTPA'!A:DC,68,0)</f>
        <v>VIGENTE</v>
      </c>
      <c r="X253" s="23" t="str">
        <f>VLOOKUP(A253,'[1]BASE DTPA'!A:DD,70,0)</f>
        <v xml:space="preserve">https://community.secop.gov.co/Public/Tendering/ContractDetailView/Index?UniqueIdentifier=CO1.PCCNTR.9454958 </v>
      </c>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2"/>
      <c r="BG253" s="12"/>
      <c r="BH253" s="12"/>
      <c r="BI253" s="12"/>
      <c r="BJ253" s="12"/>
      <c r="BK253" s="12"/>
      <c r="BL253" s="12"/>
      <c r="BM253" s="12"/>
      <c r="BN253" s="12"/>
      <c r="BO253" s="12"/>
      <c r="BP253" s="12"/>
      <c r="BQ253" s="12"/>
      <c r="BR253" s="12"/>
      <c r="BS253" s="12"/>
      <c r="BT253" s="12"/>
      <c r="BU253" s="12"/>
      <c r="BV253" s="12"/>
      <c r="BW253" s="12"/>
      <c r="BX253" s="12"/>
      <c r="BY253" s="12"/>
      <c r="BZ253" s="12"/>
      <c r="CA253" s="12"/>
      <c r="CB253" s="12"/>
      <c r="CC253" s="12"/>
      <c r="CD253" s="12"/>
      <c r="CE253" s="12"/>
      <c r="CF253" s="12"/>
      <c r="CG253" s="12"/>
      <c r="CH253" s="12"/>
      <c r="CI253" s="12"/>
      <c r="CJ253" s="12"/>
      <c r="CK253" s="12"/>
      <c r="CL253" s="12"/>
      <c r="CM253" s="12"/>
      <c r="CN253" s="12"/>
    </row>
    <row r="254" spans="1:92" ht="15.75" customHeight="1" x14ac:dyDescent="0.3">
      <c r="A254" s="13" t="s">
        <v>276</v>
      </c>
      <c r="B254" s="3" t="str">
        <f>VLOOKUP(A254,'[1]BASE DTPA'!A:CN,2,0)</f>
        <v>2 NACION</v>
      </c>
      <c r="C254" s="3" t="str">
        <f>VLOOKUP(A254,'[1]BASE DTPA'!A:CN,3,0)</f>
        <v>ACEPTACIÓN DE OFERTA NACIÓN 032 DE 2026</v>
      </c>
      <c r="D254" s="3" t="str">
        <f>VLOOKUP(A254,'[1]BASE DTPA'!A:CN,4,0)</f>
        <v xml:space="preserve">ROMERO Y BURGOS &amp; CIA S.A.S
</v>
      </c>
      <c r="E254" s="4">
        <f>VLOOKUP(A254,'[1]BASE DTPA'!A:CN,5,0)</f>
        <v>46113</v>
      </c>
      <c r="F254" s="5" t="str">
        <f>VLOOKUP(A254,'[1]BASE DTPA'!A:CN,6,0)</f>
        <v>DP01-3202032-1-020 Contratar el suministro de combustible para el parque automotor del DNMI Cabo Manglares Bajo Mira y Frontera requerido para el desarrollo operativo de las actividades enmarcadas en la conservación de la diversidad biológica de las áreas protegidas del SINAP nacional</v>
      </c>
      <c r="G254" s="3" t="str">
        <f>VLOOKUP(A254,'[1]BASE DTPA'!A:CN,7,0)</f>
        <v>N-A</v>
      </c>
      <c r="H254" s="3" t="str">
        <f>VLOOKUP(A254,'[1]BASE DTPA'!A:CN,8,0)</f>
        <v>5 MÍNIMA CUANTÍA</v>
      </c>
      <c r="I254" s="3" t="str">
        <f>VLOOKUP(A254,'[1]BASE DTPA'!A:CO,9,0)</f>
        <v>3 COMPRAVENTA y/o SUMINISTRO</v>
      </c>
      <c r="J254" s="6" t="str">
        <f>VLOOKUP(A254,'[1]BASE DTPA'!A:CP,10,0)</f>
        <v>SUMINISTRO</v>
      </c>
      <c r="K254" s="6">
        <f>VLOOKUP(A254,'[1]BASE DTPA'!A:CQ,11,0)</f>
        <v>15101506</v>
      </c>
      <c r="L254" s="7" t="str">
        <f>VLOOKUP(A254,'[1]BASE DTPA'!A:CR,15,0)</f>
        <v>N-A</v>
      </c>
      <c r="M254" s="7">
        <f>VLOOKUP(A254,'[1]BASE DTPA'!A:CS,16,0)</f>
        <v>35304000</v>
      </c>
      <c r="N254" s="6" t="str">
        <f>VLOOKUP(A254,'[1]BASE DTPA'!A:CT,18,0)</f>
        <v>2 PERSONA JURIDICA</v>
      </c>
      <c r="O254" s="6" t="str">
        <f>VLOOKUP(A254,'[1]BASE DTPA'!A:CU,19,0)</f>
        <v>1 NIT</v>
      </c>
      <c r="P254" s="7">
        <f>VLOOKUP(A254,'[1]BASE DTPA'!A:CV,20,0)</f>
        <v>0</v>
      </c>
      <c r="Q254" s="7">
        <f>VLOOKUP(A254,'[1]BASE DTPA'!A:CW,22,0)</f>
        <v>840000082</v>
      </c>
      <c r="R254" s="6" t="str">
        <f>VLOOKUP(A254,'[1]BASE DTPA'!A:CX,38,0)</f>
        <v>DNMI CABO MANGLARES</v>
      </c>
      <c r="S254" s="6">
        <f>VLOOKUP(A254,'[1]BASE DTPA'!A:CY,43,0)</f>
        <v>273</v>
      </c>
      <c r="T254" s="8">
        <f>VLOOKUP(A254,'[1]BASE DTPA'!A:CZ,53,0)</f>
        <v>46121</v>
      </c>
      <c r="U254" s="9">
        <f>VLOOKUP(A254,'[1]BASE DTPA'!A:DA,54,0)</f>
        <v>46386</v>
      </c>
      <c r="V254" s="10">
        <f>VLOOKUP(A254,'[1]BASE DTPA'!A:DB,79,0)</f>
        <v>0</v>
      </c>
      <c r="W254" s="6" t="str">
        <f>VLOOKUP(A254,'[1]BASE DTPA'!A:DC,68,0)</f>
        <v>VIGENTE</v>
      </c>
      <c r="X254" s="23" t="str">
        <f>VLOOKUP(A254,'[1]BASE DTPA'!A:DD,70,0)</f>
        <v xml:space="preserve">https://community.secop.gov.co/Public/Tendering/ContractDetailView/Index?UniqueIdentifier=CO1.PCCNTR.9431457 </v>
      </c>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c r="BM254" s="12"/>
      <c r="BN254" s="12"/>
      <c r="BO254" s="12"/>
      <c r="BP254" s="12"/>
      <c r="BQ254" s="12"/>
      <c r="BR254" s="12"/>
      <c r="BS254" s="12"/>
      <c r="BT254" s="12"/>
      <c r="BU254" s="12"/>
      <c r="BV254" s="12"/>
      <c r="BW254" s="12"/>
      <c r="BX254" s="12"/>
      <c r="BY254" s="12"/>
      <c r="BZ254" s="12"/>
      <c r="CA254" s="12"/>
      <c r="CB254" s="12"/>
      <c r="CC254" s="12"/>
      <c r="CD254" s="12"/>
      <c r="CE254" s="12"/>
      <c r="CF254" s="12"/>
      <c r="CG254" s="12"/>
      <c r="CH254" s="12"/>
      <c r="CI254" s="12"/>
      <c r="CJ254" s="12"/>
      <c r="CK254" s="12"/>
      <c r="CL254" s="12"/>
      <c r="CM254" s="12"/>
      <c r="CN254" s="12"/>
    </row>
    <row r="255" spans="1:92" ht="15.75" customHeight="1" x14ac:dyDescent="0.3">
      <c r="A255" s="13" t="s">
        <v>277</v>
      </c>
      <c r="B255" s="3" t="str">
        <f>VLOOKUP(A255,'[1]BASE DTPA'!A:CN,2,0)</f>
        <v>1 FONAM</v>
      </c>
      <c r="C255" s="3" t="str">
        <f>VLOOKUP(A255,'[1]BASE DTPA'!A:CN,3,0)</f>
        <v>ACEPTACIÓN DE OFERTA FONAM 034 DE 2026</v>
      </c>
      <c r="D255" s="3" t="str">
        <f>VLOOKUP(A255,'[1]BASE DTPA'!A:CN,4,0)</f>
        <v>CARGOLOGISTICA S.A.S.</v>
      </c>
      <c r="E255" s="4">
        <f>VLOOKUP(A255,'[1]BASE DTPA'!A:CN,5,0)</f>
        <v>46126</v>
      </c>
      <c r="F255" s="5" t="str">
        <f>VLOOKUP(A255,'[1]BASE DTPA'!A:CN,6,0)</f>
        <v>DP00-3202008-15-045 Contratar el servicio de transporte de carga terrestre en cumplimiento de las actividades misionales de la Dirección Territorial Pacífico en el marco de la conservación de la diversidad biológica de las áreas protegidas del SINAP nacional.</v>
      </c>
      <c r="G255" s="3" t="str">
        <f>VLOOKUP(A255,'[1]BASE DTPA'!A:CN,7,0)</f>
        <v>N-A</v>
      </c>
      <c r="H255" s="3" t="str">
        <f>VLOOKUP(A255,'[1]BASE DTPA'!A:CN,8,0)</f>
        <v>5 MÍNIMA CUANTÍA</v>
      </c>
      <c r="I255" s="3" t="str">
        <f>VLOOKUP(A255,'[1]BASE DTPA'!A:CO,9,0)</f>
        <v>19 TRANSPORTE</v>
      </c>
      <c r="J255" s="6" t="str">
        <f>VLOOKUP(A255,'[1]BASE DTPA'!A:CP,10,0)</f>
        <v>SERVICIOS</v>
      </c>
      <c r="K255" s="6">
        <f>VLOOKUP(A255,'[1]BASE DTPA'!A:CQ,11,0)</f>
        <v>78101800</v>
      </c>
      <c r="L255" s="7" t="str">
        <f>VLOOKUP(A255,'[1]BASE DTPA'!A:CR,15,0)</f>
        <v>N-A</v>
      </c>
      <c r="M255" s="7">
        <f>VLOOKUP(A255,'[1]BASE DTPA'!A:CS,16,0)</f>
        <v>40000000</v>
      </c>
      <c r="N255" s="6" t="str">
        <f>VLOOKUP(A255,'[1]BASE DTPA'!A:CT,18,0)</f>
        <v>2 PERSONA JURIDICA</v>
      </c>
      <c r="O255" s="6" t="str">
        <f>VLOOKUP(A255,'[1]BASE DTPA'!A:CU,19,0)</f>
        <v>1 NIT</v>
      </c>
      <c r="P255" s="7">
        <f>VLOOKUP(A255,'[1]BASE DTPA'!A:CV,20,0)</f>
        <v>0</v>
      </c>
      <c r="Q255" s="7">
        <f>VLOOKUP(A255,'[1]BASE DTPA'!A:CW,22,0)</f>
        <v>901072607</v>
      </c>
      <c r="R255" s="6" t="str">
        <f>VLOOKUP(A255,'[1]BASE DTPA'!A:CX,38,0)</f>
        <v>DTPA</v>
      </c>
      <c r="S255" s="6">
        <f>VLOOKUP(A255,'[1]BASE DTPA'!A:CY,43,0)</f>
        <v>231</v>
      </c>
      <c r="T255" s="8">
        <f>VLOOKUP(A255,'[1]BASE DTPA'!A:CZ,53,0)</f>
        <v>46132</v>
      </c>
      <c r="U255" s="9">
        <f>VLOOKUP(A255,'[1]BASE DTPA'!A:DA,54,0)</f>
        <v>46361</v>
      </c>
      <c r="V255" s="10">
        <f>VLOOKUP(A255,'[1]BASE DTPA'!A:DB,79,0)</f>
        <v>0</v>
      </c>
      <c r="W255" s="6" t="str">
        <f>VLOOKUP(A255,'[1]BASE DTPA'!A:DC,68,0)</f>
        <v>VIGENTE</v>
      </c>
      <c r="X255" s="23" t="str">
        <f>VLOOKUP(A255,'[1]BASE DTPA'!A:DD,70,0)</f>
        <v xml:space="preserve">https://community.secop.gov.co/Public/Tendering/ContractDetailView/Index?UniqueIdentifier=CO1.PCCNTR.9450475 </v>
      </c>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row>
    <row r="256" spans="1:92" ht="15.75" customHeight="1" x14ac:dyDescent="0.3">
      <c r="A256" s="13" t="s">
        <v>278</v>
      </c>
      <c r="B256" s="3" t="str">
        <f>VLOOKUP(A256,'[1]BASE DTPA'!A:CN,2,0)</f>
        <v>2 NACION</v>
      </c>
      <c r="C256" s="3" t="str">
        <f>VLOOKUP(A256,'[1]BASE DTPA'!A:CN,3,0)</f>
        <v>ACEPTACIÓN DE OFERTA NACIÓN 036 DE 2026</v>
      </c>
      <c r="D256" s="3" t="str">
        <f>VLOOKUP(A256,'[1]BASE DTPA'!A:CN,4,0)</f>
        <v>GRUPO TNK S.A.S</v>
      </c>
      <c r="E256" s="4">
        <f>VLOOKUP(A256,'[1]BASE DTPA'!A:CN,5,0)</f>
        <v>46134</v>
      </c>
      <c r="F256" s="5" t="str">
        <f>VLOOKUP(A256,'[1]BASE DTPA'!A:CN,6,0)</f>
        <v>DP09-1104-08 Prestación de servicios para la  desinfección y lavado de tanques  y la fumigación de las instalaciones de la sede administrativa de PNNC de la Dirección Territorial Pacífico en Buenaventura.</v>
      </c>
      <c r="G256" s="3" t="str">
        <f>VLOOKUP(A256,'[1]BASE DTPA'!A:CN,7,0)</f>
        <v>N-A</v>
      </c>
      <c r="H256" s="3" t="str">
        <f>VLOOKUP(A256,'[1]BASE DTPA'!A:CN,8,0)</f>
        <v>5 MÍNIMA CUANTÍA</v>
      </c>
      <c r="I256" s="3" t="str">
        <f>VLOOKUP(A256,'[1]BASE DTPA'!A:CO,9,0)</f>
        <v>20 OTROS</v>
      </c>
      <c r="J256" s="6" t="str">
        <f>VLOOKUP(A256,'[1]BASE DTPA'!A:CP,10,0)</f>
        <v>SERVICIOS</v>
      </c>
      <c r="K256" s="6">
        <f>VLOOKUP(A256,'[1]BASE DTPA'!A:CQ,11,0)</f>
        <v>76101501</v>
      </c>
      <c r="L256" s="7" t="str">
        <f>VLOOKUP(A256,'[1]BASE DTPA'!A:CR,15,0)</f>
        <v>N-A</v>
      </c>
      <c r="M256" s="7">
        <f>VLOOKUP(A256,'[1]BASE DTPA'!A:CS,16,0)</f>
        <v>2900000</v>
      </c>
      <c r="N256" s="6" t="str">
        <f>VLOOKUP(A256,'[1]BASE DTPA'!A:CT,18,0)</f>
        <v>2 PERSONA JURIDICA</v>
      </c>
      <c r="O256" s="6" t="str">
        <f>VLOOKUP(A256,'[1]BASE DTPA'!A:CU,19,0)</f>
        <v>1 NIT</v>
      </c>
      <c r="P256" s="7">
        <f>VLOOKUP(A256,'[1]BASE DTPA'!A:CV,20,0)</f>
        <v>0</v>
      </c>
      <c r="Q256" s="7">
        <f>VLOOKUP(A256,'[1]BASE DTPA'!A:CW,22,0)</f>
        <v>900617570</v>
      </c>
      <c r="R256" s="6" t="str">
        <f>VLOOKUP(A256,'[1]BASE DTPA'!A:CX,38,0)</f>
        <v>DTPA</v>
      </c>
      <c r="S256" s="6">
        <f>VLOOKUP(A256,'[1]BASE DTPA'!A:CY,43,0)</f>
        <v>30</v>
      </c>
      <c r="T256" s="8">
        <f>VLOOKUP(A256,'[1]BASE DTPA'!A:CZ,53,0)</f>
        <v>46139</v>
      </c>
      <c r="U256" s="9">
        <f>VLOOKUP(A256,'[1]BASE DTPA'!A:DA,54,0)</f>
        <v>46169</v>
      </c>
      <c r="V256" s="10">
        <f>VLOOKUP(A256,'[1]BASE DTPA'!A:DB,79,0)</f>
        <v>0</v>
      </c>
      <c r="W256" s="6" t="str">
        <f>VLOOKUP(A256,'[1]BASE DTPA'!A:DC,68,0)</f>
        <v>VIGENTE</v>
      </c>
      <c r="X256" s="23" t="str">
        <f>VLOOKUP(A256,'[1]BASE DTPA'!A:DD,70,0)</f>
        <v xml:space="preserve">https://community.secop.gov.co/Public/Tendering/ContractDetailView/Index?UniqueIdentifier=CO1.PCCNTR.9466674 </v>
      </c>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c r="BE256" s="12"/>
      <c r="BF256" s="12"/>
      <c r="BG256" s="12"/>
      <c r="BH256" s="12"/>
      <c r="BI256" s="12"/>
      <c r="BJ256" s="12"/>
      <c r="BK256" s="12"/>
      <c r="BL256" s="12"/>
      <c r="BM256" s="12"/>
      <c r="BN256" s="12"/>
      <c r="BO256" s="12"/>
      <c r="BP256" s="12"/>
      <c r="BQ256" s="12"/>
      <c r="BR256" s="12"/>
      <c r="BS256" s="12"/>
      <c r="BT256" s="12"/>
      <c r="BU256" s="12"/>
      <c r="BV256" s="12"/>
      <c r="BW256" s="12"/>
      <c r="BX256" s="12"/>
      <c r="BY256" s="12"/>
      <c r="BZ256" s="12"/>
      <c r="CA256" s="12"/>
      <c r="CB256" s="12"/>
      <c r="CC256" s="12"/>
      <c r="CD256" s="12"/>
      <c r="CE256" s="12"/>
      <c r="CF256" s="12"/>
      <c r="CG256" s="12"/>
      <c r="CH256" s="12"/>
      <c r="CI256" s="12"/>
      <c r="CJ256" s="12"/>
      <c r="CK256" s="12"/>
      <c r="CL256" s="12"/>
      <c r="CM256" s="12"/>
      <c r="CN256" s="12"/>
    </row>
    <row r="257" spans="1:92" ht="15.75" customHeight="1" x14ac:dyDescent="0.3">
      <c r="A257" s="13" t="s">
        <v>279</v>
      </c>
      <c r="B257" s="3" t="str">
        <f>VLOOKUP(A257,'[1]BASE DTPA'!A:CN,2,0)</f>
        <v>2 NACION</v>
      </c>
      <c r="C257" s="3" t="str">
        <f>VLOOKUP(A257,'[1]BASE DTPA'!A:CN,3,0)</f>
        <v>ACEPTACIÓN DE OFERTA NACIÓN 037 DE 2026</v>
      </c>
      <c r="D257" s="3" t="str">
        <f>VLOOKUP(A257,'[1]BASE DTPA'!A:CN,4,0)</f>
        <v>COMERCIO INTEGRAL &amp; SERVICIOS S.A.S</v>
      </c>
      <c r="E257" s="4">
        <f>VLOOKUP(A257,'[1]BASE DTPA'!A:CN,5,0)</f>
        <v>46134</v>
      </c>
      <c r="F257" s="5" t="str">
        <f>VLOOKUP(A257,'[1]BASE DTPA'!A:CN,6,0)</f>
        <v>DP10-3202008-15-038 Suministro de gas propano para el PNN Utría requerido para fortalecer los procesos administrativos y misionales del área protegida, en el marco de la conservación de la diversidad biológica de las áreas protegidas del SINAP nacional.</v>
      </c>
      <c r="G257" s="3" t="str">
        <f>VLOOKUP(A257,'[1]BASE DTPA'!A:CN,7,0)</f>
        <v>N-A</v>
      </c>
      <c r="H257" s="3" t="str">
        <f>VLOOKUP(A257,'[1]BASE DTPA'!A:CN,8,0)</f>
        <v>5 MÍNIMA CUANTÍA</v>
      </c>
      <c r="I257" s="3" t="str">
        <f>VLOOKUP(A257,'[1]BASE DTPA'!A:CO,9,0)</f>
        <v>3 COMPRAVENTA y/o SUMINISTRO</v>
      </c>
      <c r="J257" s="6" t="str">
        <f>VLOOKUP(A257,'[1]BASE DTPA'!A:CP,10,0)</f>
        <v>SUMINISTRO</v>
      </c>
      <c r="K257" s="6">
        <f>VLOOKUP(A257,'[1]BASE DTPA'!A:CQ,11,0)</f>
        <v>15111501</v>
      </c>
      <c r="L257" s="7" t="str">
        <f>VLOOKUP(A257,'[1]BASE DTPA'!A:CR,15,0)</f>
        <v>N-A</v>
      </c>
      <c r="M257" s="7">
        <f>VLOOKUP(A257,'[1]BASE DTPA'!A:CS,16,0)</f>
        <v>3000000</v>
      </c>
      <c r="N257" s="6" t="str">
        <f>VLOOKUP(A257,'[1]BASE DTPA'!A:CT,18,0)</f>
        <v>2 PERSONA JURIDICA</v>
      </c>
      <c r="O257" s="6" t="str">
        <f>VLOOKUP(A257,'[1]BASE DTPA'!A:CU,19,0)</f>
        <v>1 NIT</v>
      </c>
      <c r="P257" s="7">
        <f>VLOOKUP(A257,'[1]BASE DTPA'!A:CV,20,0)</f>
        <v>0</v>
      </c>
      <c r="Q257" s="7">
        <f>VLOOKUP(A257,'[1]BASE DTPA'!A:CW,22,0)</f>
        <v>901395454</v>
      </c>
      <c r="R257" s="6" t="str">
        <f>VLOOKUP(A257,'[1]BASE DTPA'!A:CX,38,0)</f>
        <v>PNN UTRÍA</v>
      </c>
      <c r="S257" s="6">
        <f>VLOOKUP(A257,'[1]BASE DTPA'!A:CY,43,0)</f>
        <v>182</v>
      </c>
      <c r="T257" s="8">
        <f>VLOOKUP(A257,'[1]BASE DTPA'!A:CZ,53,0)</f>
        <v>46136</v>
      </c>
      <c r="U257" s="9">
        <f>VLOOKUP(A257,'[1]BASE DTPA'!A:DA,54,0)</f>
        <v>46307</v>
      </c>
      <c r="V257" s="10">
        <f>VLOOKUP(A257,'[1]BASE DTPA'!A:DB,79,0)</f>
        <v>0</v>
      </c>
      <c r="W257" s="6" t="str">
        <f>VLOOKUP(A257,'[1]BASE DTPA'!A:DC,68,0)</f>
        <v>VIGENTE</v>
      </c>
      <c r="X257" s="23" t="str">
        <f>VLOOKUP(A257,'[1]BASE DTPA'!A:DD,70,0)</f>
        <v xml:space="preserve">https://community.secop.gov.co/Public/Tendering/ContractDetailView/Index?UniqueIdentifier=CO1.PCCNTR.9468727 </v>
      </c>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c r="BB257" s="12"/>
      <c r="BC257" s="12"/>
      <c r="BD257" s="12"/>
      <c r="BE257" s="12"/>
      <c r="BF257" s="12"/>
      <c r="BG257" s="12"/>
      <c r="BH257" s="12"/>
      <c r="BI257" s="12"/>
      <c r="BJ257" s="12"/>
      <c r="BK257" s="12"/>
      <c r="BL257" s="12"/>
      <c r="BM257" s="12"/>
      <c r="BN257" s="12"/>
      <c r="BO257" s="12"/>
      <c r="BP257" s="12"/>
      <c r="BQ257" s="12"/>
      <c r="BR257" s="12"/>
      <c r="BS257" s="12"/>
      <c r="BT257" s="12"/>
      <c r="BU257" s="12"/>
      <c r="BV257" s="12"/>
      <c r="BW257" s="12"/>
      <c r="BX257" s="12"/>
      <c r="BY257" s="12"/>
      <c r="BZ257" s="12"/>
      <c r="CA257" s="12"/>
      <c r="CB257" s="12"/>
      <c r="CC257" s="12"/>
      <c r="CD257" s="12"/>
      <c r="CE257" s="12"/>
      <c r="CF257" s="12"/>
      <c r="CG257" s="12"/>
      <c r="CH257" s="12"/>
      <c r="CI257" s="12"/>
      <c r="CJ257" s="12"/>
      <c r="CK257" s="12"/>
      <c r="CL257" s="12"/>
      <c r="CM257" s="12"/>
      <c r="CN257" s="12"/>
    </row>
    <row r="258" spans="1:92" ht="15.75" customHeight="1" x14ac:dyDescent="0.3">
      <c r="A258" s="13" t="s">
        <v>280</v>
      </c>
      <c r="B258" s="3" t="str">
        <f>VLOOKUP(A258,'[1]BASE DTPA'!A:CN,2,0)</f>
        <v>1 FONAM</v>
      </c>
      <c r="C258" s="3" t="str">
        <f>VLOOKUP(A258,'[1]BASE DTPA'!A:CN,3,0)</f>
        <v>ACEPTACIÓN DE OFERTA FONAM 038 DE 2026</v>
      </c>
      <c r="D258" s="3" t="str">
        <f>VLOOKUP(A258,'[1]BASE DTPA'!A:CN,4,0)</f>
        <v xml:space="preserve">UNITRÓNICA S.A.S BIC
</v>
      </c>
      <c r="E258" s="4">
        <f>VLOOKUP(A258,'[1]BASE DTPA'!A:CN,5,0)</f>
        <v>46146</v>
      </c>
      <c r="F258" s="5" t="str">
        <f>VLOOKUP(A258,'[1]BASE DTPA'!A:CN,6,0)</f>
        <v>DP00-3202008-15-038 Prestar servicios de mantenimiento preventivo y correctivo a todo costo de los equipos de cómputo y equipos tecnológicos implementados en las acciones de administración y manejo en las áreas protegidas y la Dirección Territorial Pacífico, en el marco de la conservación de la diversidad biológica de las áreas protegidas del SINAP nacional</v>
      </c>
      <c r="G258" s="3" t="str">
        <f>VLOOKUP(A258,'[1]BASE DTPA'!A:CN,7,0)</f>
        <v>N-A</v>
      </c>
      <c r="H258" s="3" t="str">
        <f>VLOOKUP(A258,'[1]BASE DTPA'!A:CN,8,0)</f>
        <v>5 MÍNIMA CUANTÍA</v>
      </c>
      <c r="I258" s="3" t="str">
        <f>VLOOKUP(A258,'[1]BASE DTPA'!A:CO,9,0)</f>
        <v>11 MANTENIMIENTO y/o REPARACIÓN</v>
      </c>
      <c r="J258" s="6" t="str">
        <f>VLOOKUP(A258,'[1]BASE DTPA'!A:CP,10,0)</f>
        <v>SERVICIOS</v>
      </c>
      <c r="K258" s="6">
        <f>VLOOKUP(A258,'[1]BASE DTPA'!A:CQ,11,0)</f>
        <v>81112200</v>
      </c>
      <c r="L258" s="7" t="str">
        <f>VLOOKUP(A258,'[1]BASE DTPA'!A:CR,15,0)</f>
        <v>N-A</v>
      </c>
      <c r="M258" s="7">
        <f>VLOOKUP(A258,'[1]BASE DTPA'!A:CS,16,0)</f>
        <v>20000000</v>
      </c>
      <c r="N258" s="6" t="str">
        <f>VLOOKUP(A258,'[1]BASE DTPA'!A:CT,18,0)</f>
        <v>2 PERSONA JURIDICA</v>
      </c>
      <c r="O258" s="6" t="str">
        <f>VLOOKUP(A258,'[1]BASE DTPA'!A:CU,19,0)</f>
        <v>1 NIT</v>
      </c>
      <c r="P258" s="7">
        <f>VLOOKUP(A258,'[1]BASE DTPA'!A:CV,20,0)</f>
        <v>0</v>
      </c>
      <c r="Q258" s="7">
        <f>VLOOKUP(A258,'[1]BASE DTPA'!A:CW,22,0)</f>
        <v>805022409</v>
      </c>
      <c r="R258" s="6" t="str">
        <f>VLOOKUP(A258,'[1]BASE DTPA'!A:CX,38,0)</f>
        <v>DTPA</v>
      </c>
      <c r="S258" s="6">
        <f>VLOOKUP(A258,'[1]BASE DTPA'!A:CY,43,0)</f>
        <v>217</v>
      </c>
      <c r="T258" s="8">
        <f>VLOOKUP(A258,'[1]BASE DTPA'!A:CZ,53,0)</f>
        <v>46147</v>
      </c>
      <c r="U258" s="9">
        <f>VLOOKUP(A258,'[1]BASE DTPA'!A:DA,54,0)</f>
        <v>46361</v>
      </c>
      <c r="V258" s="10">
        <f>VLOOKUP(A258,'[1]BASE DTPA'!A:DB,79,0)</f>
        <v>0</v>
      </c>
      <c r="W258" s="6" t="str">
        <f>VLOOKUP(A258,'[1]BASE DTPA'!A:DC,68,0)</f>
        <v>VIGENTE</v>
      </c>
      <c r="X258" s="23" t="str">
        <f>VLOOKUP(A258,'[1]BASE DTPA'!A:DD,70,0)</f>
        <v xml:space="preserve">https://community.secop.gov.co/Public/Tendering/ContractDetailView/Index?UniqueIdentifier=CO1.PCCNTR.9481180 </v>
      </c>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row>
    <row r="259" spans="1:92" ht="15.75" customHeight="1" x14ac:dyDescent="0.3">
      <c r="A259" s="13" t="s">
        <v>281</v>
      </c>
      <c r="B259" s="3" t="str">
        <f>VLOOKUP(A259,'[1]BASE DTPA'!A:CN,2,0)</f>
        <v>1 FONAM</v>
      </c>
      <c r="C259" s="3" t="str">
        <f>VLOOKUP(A259,'[1]BASE DTPA'!A:CN,3,0)</f>
        <v>ACEPTACIÓN DE OFERTA FONAM 039 DE 2026</v>
      </c>
      <c r="D259" s="3" t="str">
        <f>VLOOKUP(A259,'[1]BASE DTPA'!A:CN,4,0)</f>
        <v>LILLY HAIDY BALAGUERA RODRIGUEZ</v>
      </c>
      <c r="E259" s="4">
        <f>VLOOKUP(A259,'[1]BASE DTPA'!A:CN,5,0)</f>
        <v>46146</v>
      </c>
      <c r="F259" s="5" t="str">
        <f>VLOOKUP(A259,'[1]BASE DTPA'!A:CN,6,0)</f>
        <v>DP09-3202008-10-034 Prestar servicios logísticos para realizar actividades en el desarrollo de las líneas estratégicas de educación ambiental y estrategias especiales de manejo en el PNN Uramba Bahía Málaga en el marco de la conservación de la diversidad de las áreas protegidas del SINAP nacional.</v>
      </c>
      <c r="G259" s="3" t="str">
        <f>VLOOKUP(A259,'[1]BASE DTPA'!A:CN,7,0)</f>
        <v>N-A</v>
      </c>
      <c r="H259" s="3" t="str">
        <f>VLOOKUP(A259,'[1]BASE DTPA'!A:CN,8,0)</f>
        <v>5 MÍNIMA CUANTÍA</v>
      </c>
      <c r="I259" s="3" t="str">
        <f>VLOOKUP(A259,'[1]BASE DTPA'!A:CO,9,0)</f>
        <v>20 OTROS</v>
      </c>
      <c r="J259" s="6" t="str">
        <f>VLOOKUP(A259,'[1]BASE DTPA'!A:CP,10,0)</f>
        <v>SERVICIOS</v>
      </c>
      <c r="K259" s="6" t="str">
        <f>VLOOKUP(A259,'[1]BASE DTPA'!A:CQ,11,0)</f>
        <v>80141607-90101603</v>
      </c>
      <c r="L259" s="7" t="str">
        <f>VLOOKUP(A259,'[1]BASE DTPA'!A:CR,15,0)</f>
        <v>N-A</v>
      </c>
      <c r="M259" s="7">
        <f>VLOOKUP(A259,'[1]BASE DTPA'!A:CS,16,0)</f>
        <v>20000000</v>
      </c>
      <c r="N259" s="6" t="str">
        <f>VLOOKUP(A259,'[1]BASE DTPA'!A:CT,18,0)</f>
        <v>1 PERSONA NATURAL</v>
      </c>
      <c r="O259" s="6" t="str">
        <f>VLOOKUP(A259,'[1]BASE DTPA'!A:CU,19,0)</f>
        <v>3 CÉDULA DE CIUDADANÍA</v>
      </c>
      <c r="P259" s="7">
        <f>VLOOKUP(A259,'[1]BASE DTPA'!A:CV,20,0)</f>
        <v>52822142</v>
      </c>
      <c r="Q259" s="7">
        <f>VLOOKUP(A259,'[1]BASE DTPA'!A:CW,22,0)</f>
        <v>0</v>
      </c>
      <c r="R259" s="6" t="str">
        <f>VLOOKUP(A259,'[1]BASE DTPA'!A:CX,38,0)</f>
        <v>PNN URAMBA BAHÍA MÁLAGA</v>
      </c>
      <c r="S259" s="6">
        <f>VLOOKUP(A259,'[1]BASE DTPA'!A:CY,43,0)</f>
        <v>220</v>
      </c>
      <c r="T259" s="8">
        <f>VLOOKUP(A259,'[1]BASE DTPA'!A:CZ,53,0)</f>
        <v>46146</v>
      </c>
      <c r="U259" s="9">
        <f>VLOOKUP(A259,'[1]BASE DTPA'!A:DA,54,0)</f>
        <v>46366</v>
      </c>
      <c r="V259" s="10">
        <f>VLOOKUP(A259,'[1]BASE DTPA'!A:DB,79,0)</f>
        <v>0</v>
      </c>
      <c r="W259" s="6" t="str">
        <f>VLOOKUP(A259,'[1]BASE DTPA'!A:DC,68,0)</f>
        <v>VIGENTE</v>
      </c>
      <c r="X259" s="23" t="str">
        <f>VLOOKUP(A259,'[1]BASE DTPA'!A:DD,70,0)</f>
        <v xml:space="preserve">https://community.secop.gov.co/Public/Tendering/ContractDetailView/Index?UniqueIdentifier=CO1.PCCNTR.9484299 </v>
      </c>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row>
    <row r="260" spans="1:92" ht="15.75" customHeight="1" x14ac:dyDescent="0.3">
      <c r="A260" s="13" t="s">
        <v>282</v>
      </c>
      <c r="B260" s="3" t="str">
        <f>VLOOKUP(A260,'[1]BASE DTPA'!A:CN,2,0)</f>
        <v>1 FONAM</v>
      </c>
      <c r="C260" s="3" t="str">
        <f>VLOOKUP(A260,'[1]BASE DTPA'!A:CN,3,0)</f>
        <v>ACEPTACIÓN DE OFERTA FONAM 041 DE 2026</v>
      </c>
      <c r="D260" s="3" t="str">
        <f>VLOOKUP(A260,'[1]BASE DTPA'!A:CN,4,0)</f>
        <v>INGENIERIA ESPECIALIZADA EN MOTORES S.A.S</v>
      </c>
      <c r="E260" s="4">
        <f>VLOOKUP(A260,'[1]BASE DTPA'!A:CN,5,0)</f>
        <v>46149</v>
      </c>
      <c r="F260" s="5" t="str">
        <f>VLOOKUP(A260,'[1]BASE DTPA'!A:CN,6,0)</f>
        <v>DP00-3202008-15-041 Prestar servicios de mantenimiento preventivo y correctivo a todo costo para los medios de transporte de la Dirección Territorial Pacifico en el marco de la conservación de la diversidad biológica de las áreas protegidas del SINAP nacional</v>
      </c>
      <c r="G260" s="3" t="str">
        <f>VLOOKUP(A260,'[1]BASE DTPA'!A:CN,7,0)</f>
        <v>N-A</v>
      </c>
      <c r="H260" s="3" t="str">
        <f>VLOOKUP(A260,'[1]BASE DTPA'!A:CN,8,0)</f>
        <v>5 MÍNIMA CUANTÍA</v>
      </c>
      <c r="I260" s="3" t="str">
        <f>VLOOKUP(A260,'[1]BASE DTPA'!A:CO,9,0)</f>
        <v>11 MANTENIMIENTO y/o REPARACIÓN</v>
      </c>
      <c r="J260" s="6" t="str">
        <f>VLOOKUP(A260,'[1]BASE DTPA'!A:CP,10,0)</f>
        <v>SERVICIOS</v>
      </c>
      <c r="K260" s="6">
        <f>VLOOKUP(A260,'[1]BASE DTPA'!A:CQ,11,0)</f>
        <v>78181502</v>
      </c>
      <c r="L260" s="7" t="str">
        <f>VLOOKUP(A260,'[1]BASE DTPA'!A:CR,15,0)</f>
        <v>N-A</v>
      </c>
      <c r="M260" s="7">
        <f>VLOOKUP(A260,'[1]BASE DTPA'!A:CS,16,0)</f>
        <v>30000000</v>
      </c>
      <c r="N260" s="6" t="str">
        <f>VLOOKUP(A260,'[1]BASE DTPA'!A:CT,18,0)</f>
        <v>2 PERSONA JURIDICA</v>
      </c>
      <c r="O260" s="6" t="str">
        <f>VLOOKUP(A260,'[1]BASE DTPA'!A:CU,19,0)</f>
        <v>1 NIT</v>
      </c>
      <c r="P260" s="7">
        <f>VLOOKUP(A260,'[1]BASE DTPA'!A:CV,20,0)</f>
        <v>0</v>
      </c>
      <c r="Q260" s="7">
        <f>VLOOKUP(A260,'[1]BASE DTPA'!A:CW,22,0)</f>
        <v>900350776</v>
      </c>
      <c r="R260" s="6" t="str">
        <f>VLOOKUP(A260,'[1]BASE DTPA'!A:CX,38,0)</f>
        <v>DTPA</v>
      </c>
      <c r="S260" s="6">
        <f>VLOOKUP(A260,'[1]BASE DTPA'!A:CY,43,0)</f>
        <v>233</v>
      </c>
      <c r="T260" s="8">
        <f>VLOOKUP(A260,'[1]BASE DTPA'!A:CZ,53,0)</f>
        <v>46154</v>
      </c>
      <c r="U260" s="9">
        <f>VLOOKUP(A260,'[1]BASE DTPA'!A:DA,54,0)</f>
        <v>46387</v>
      </c>
      <c r="V260" s="10">
        <f>VLOOKUP(A260,'[1]BASE DTPA'!A:DB,79,0)</f>
        <v>0</v>
      </c>
      <c r="W260" s="6" t="str">
        <f>VLOOKUP(A260,'[1]BASE DTPA'!A:DC,68,0)</f>
        <v>VIGENTE</v>
      </c>
      <c r="X260" s="23" t="str">
        <f>VLOOKUP(A260,'[1]BASE DTPA'!A:DD,70,0)</f>
        <v xml:space="preserve">https://community.secop.gov.co/Public/Tendering/ContractDetailView/Index?UniqueIdentifier=CO1.PCCNTR.9498349 </v>
      </c>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12"/>
      <c r="BN260" s="12"/>
      <c r="BO260" s="12"/>
      <c r="BP260" s="12"/>
      <c r="BQ260" s="12"/>
      <c r="BR260" s="12"/>
      <c r="BS260" s="12"/>
      <c r="BT260" s="12"/>
      <c r="BU260" s="12"/>
      <c r="BV260" s="12"/>
      <c r="BW260" s="12"/>
      <c r="BX260" s="12"/>
      <c r="BY260" s="12"/>
      <c r="BZ260" s="12"/>
      <c r="CA260" s="12"/>
      <c r="CB260" s="12"/>
      <c r="CC260" s="12"/>
      <c r="CD260" s="12"/>
      <c r="CE260" s="12"/>
      <c r="CF260" s="12"/>
      <c r="CG260" s="12"/>
      <c r="CH260" s="12"/>
      <c r="CI260" s="12"/>
      <c r="CJ260" s="12"/>
      <c r="CK260" s="12"/>
      <c r="CL260" s="12"/>
      <c r="CM260" s="12"/>
      <c r="CN260" s="12"/>
    </row>
    <row r="261" spans="1:92" ht="15.75" customHeight="1" x14ac:dyDescent="0.3">
      <c r="A261" s="13" t="s">
        <v>283</v>
      </c>
      <c r="B261" s="3" t="str">
        <f>VLOOKUP(A261,'[1]BASE DTPA'!A:CN,2,0)</f>
        <v>1 FONAM</v>
      </c>
      <c r="C261" s="3" t="str">
        <f>VLOOKUP(A261,'[1]BASE DTPA'!A:CN,3,0)</f>
        <v>ACEPTACIÓN DE OFERTA FONAM 040 DE 2026</v>
      </c>
      <c r="D261" s="3" t="str">
        <f>VLOOKUP(A261,'[1]BASE DTPA'!A:CN,4,0)</f>
        <v>ERNESTO ANGEL GARCES RIASCOS</v>
      </c>
      <c r="E261" s="4">
        <f>VLOOKUP(A261,'[1]BASE DTPA'!A:CN,5,0)</f>
        <v>46149</v>
      </c>
      <c r="F261" s="5" t="str">
        <f>VLOOKUP(A261,'[1]BASE DTPA'!A:CN,6,0)</f>
        <v>DP05-3202032-1-028 Prestar objeto servicios de mantenimiento preventivo y correctivo a todo costo a los medios de transporte del PNN Gorgona implementados en el desarrollo de las actividades enmarcadas en la conservación de la diversidad biológica de las áreas protegidas del SINAP Nacional.</v>
      </c>
      <c r="G261" s="3" t="str">
        <f>VLOOKUP(A261,'[1]BASE DTPA'!A:CN,7,0)</f>
        <v>N-A</v>
      </c>
      <c r="H261" s="3" t="str">
        <f>VLOOKUP(A261,'[1]BASE DTPA'!A:CN,8,0)</f>
        <v>5 MÍNIMA CUANTÍA</v>
      </c>
      <c r="I261" s="3" t="str">
        <f>VLOOKUP(A261,'[1]BASE DTPA'!A:CO,9,0)</f>
        <v>11 MANTENIMIENTO y/o REPARACIÓN</v>
      </c>
      <c r="J261" s="6" t="str">
        <f>VLOOKUP(A261,'[1]BASE DTPA'!A:CP,10,0)</f>
        <v>SERVICIOS</v>
      </c>
      <c r="K261" s="6">
        <f>VLOOKUP(A261,'[1]BASE DTPA'!A:CQ,11,0)</f>
        <v>78181900</v>
      </c>
      <c r="L261" s="7" t="str">
        <f>VLOOKUP(A261,'[1]BASE DTPA'!A:CR,15,0)</f>
        <v>N-A</v>
      </c>
      <c r="M261" s="7">
        <f>VLOOKUP(A261,'[1]BASE DTPA'!A:CS,16,0)</f>
        <v>60000000</v>
      </c>
      <c r="N261" s="6" t="str">
        <f>VLOOKUP(A261,'[1]BASE DTPA'!A:CT,18,0)</f>
        <v>1 PERSONA NATURAL</v>
      </c>
      <c r="O261" s="6" t="str">
        <f>VLOOKUP(A261,'[1]BASE DTPA'!A:CU,19,0)</f>
        <v>3 CÉDULA DE CIUDADANÍA</v>
      </c>
      <c r="P261" s="7">
        <f>VLOOKUP(A261,'[1]BASE DTPA'!A:CV,20,0)</f>
        <v>4679583</v>
      </c>
      <c r="Q261" s="7">
        <f>VLOOKUP(A261,'[1]BASE DTPA'!A:CW,22,0)</f>
        <v>0</v>
      </c>
      <c r="R261" s="6" t="str">
        <f>VLOOKUP(A261,'[1]BASE DTPA'!A:CX,38,0)</f>
        <v>PNN GORGONA</v>
      </c>
      <c r="S261" s="6">
        <f>VLOOKUP(A261,'[1]BASE DTPA'!A:CY,43,0)</f>
        <v>210</v>
      </c>
      <c r="T261" s="8">
        <f>VLOOKUP(A261,'[1]BASE DTPA'!A:CZ,53,0)</f>
        <v>46153</v>
      </c>
      <c r="U261" s="9">
        <f>VLOOKUP(A261,'[1]BASE DTPA'!A:DA,54,0)</f>
        <v>46366</v>
      </c>
      <c r="V261" s="10">
        <f>VLOOKUP(A261,'[1]BASE DTPA'!A:DB,79,0)</f>
        <v>0</v>
      </c>
      <c r="W261" s="6" t="str">
        <f>VLOOKUP(A261,'[1]BASE DTPA'!A:DC,68,0)</f>
        <v>VIGENTE</v>
      </c>
      <c r="X261" s="23" t="str">
        <f>VLOOKUP(A261,'[1]BASE DTPA'!A:DD,70,0)</f>
        <v xml:space="preserve">https://community.secop.gov.co/Public/Tendering/ContractDetailView/Index?UniqueIdentifier=CO1.PCCNTR.9499650 </v>
      </c>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row>
    <row r="262" spans="1:92" ht="15.75" customHeight="1" x14ac:dyDescent="0.3">
      <c r="A262" s="13" t="s">
        <v>284</v>
      </c>
      <c r="B262" s="3" t="str">
        <f>VLOOKUP(A262,'[1]BASE DTPA'!A:CN,2,0)</f>
        <v>1 FONAM</v>
      </c>
      <c r="C262" s="3" t="str">
        <f>VLOOKUP(A262,'[1]BASE DTPA'!A:CN,3,0)</f>
        <v>ACEPTACIÓN DE OFERTA FONAM 042 DE 2026</v>
      </c>
      <c r="D262" s="3" t="str">
        <f>VLOOKUP(A262,'[1]BASE DTPA'!A:CN,4,0)</f>
        <v>KTPL S.A.S</v>
      </c>
      <c r="E262" s="4">
        <f>VLOOKUP(A262,'[1]BASE DTPA'!A:CN,5,0)</f>
        <v>46156</v>
      </c>
      <c r="F262" s="5" t="str">
        <f>VLOOKUP(A262,'[1]BASE DTPA'!A:CN,6,0)</f>
        <v>DP05-3202056-5-030 Compra de instrumentos musicales para el PNN Gorgona necesarios para fortalecer los procesos de comunicación, educación ambiental con actores priorizados y vinculados a la gestión territorial de las áreas protegidas, en el marco de la conservación de la diversidad biológica de las áreas protegidas del SINAP nacional.</v>
      </c>
      <c r="G262" s="3" t="str">
        <f>VLOOKUP(A262,'[1]BASE DTPA'!A:CN,7,0)</f>
        <v>N-A</v>
      </c>
      <c r="H262" s="3" t="str">
        <f>VLOOKUP(A262,'[1]BASE DTPA'!A:CN,8,0)</f>
        <v>5 MÍNIMA CUANTÍA</v>
      </c>
      <c r="I262" s="3" t="str">
        <f>VLOOKUP(A262,'[1]BASE DTPA'!A:CO,9,0)</f>
        <v>3 COMPRAVENTA y/o SUMINISTRO</v>
      </c>
      <c r="J262" s="6" t="str">
        <f>VLOOKUP(A262,'[1]BASE DTPA'!A:CP,10,0)</f>
        <v>COMPRAVENTA</v>
      </c>
      <c r="K262" s="6">
        <f>VLOOKUP(A262,'[1]BASE DTPA'!A:CQ,11,0)</f>
        <v>60131448</v>
      </c>
      <c r="L262" s="7" t="str">
        <f>VLOOKUP(A262,'[1]BASE DTPA'!A:CR,15,0)</f>
        <v>N-A</v>
      </c>
      <c r="M262" s="7">
        <f>VLOOKUP(A262,'[1]BASE DTPA'!A:CS,16,0)</f>
        <v>9370000</v>
      </c>
      <c r="N262" s="6" t="str">
        <f>VLOOKUP(A262,'[1]BASE DTPA'!A:CT,18,0)</f>
        <v>2 PERSONA JURIDICA</v>
      </c>
      <c r="O262" s="6" t="str">
        <f>VLOOKUP(A262,'[1]BASE DTPA'!A:CU,19,0)</f>
        <v>3 CÉDULA DE CIUDADANÍA</v>
      </c>
      <c r="P262" s="7">
        <f>VLOOKUP(A262,'[1]BASE DTPA'!A:CV,20,0)</f>
        <v>0</v>
      </c>
      <c r="Q262" s="7">
        <f>VLOOKUP(A262,'[1]BASE DTPA'!A:CW,22,0)</f>
        <v>900718390</v>
      </c>
      <c r="R262" s="6" t="str">
        <f>VLOOKUP(A262,'[1]BASE DTPA'!A:CX,38,0)</f>
        <v>PNN GORGONA</v>
      </c>
      <c r="S262" s="6">
        <f>VLOOKUP(A262,'[1]BASE DTPA'!A:CY,43,0)</f>
        <v>45</v>
      </c>
      <c r="T262" s="8">
        <f>VLOOKUP(A262,'[1]BASE DTPA'!A:CZ,53,0)</f>
        <v>46161</v>
      </c>
      <c r="U262" s="9">
        <f>VLOOKUP(A262,'[1]BASE DTPA'!A:DA,54,0)</f>
        <v>46203</v>
      </c>
      <c r="V262" s="10">
        <f>VLOOKUP(A262,'[1]BASE DTPA'!A:DB,79,0)</f>
        <v>0</v>
      </c>
      <c r="W262" s="6" t="str">
        <f>VLOOKUP(A262,'[1]BASE DTPA'!A:DC,68,0)</f>
        <v>VIGENTE</v>
      </c>
      <c r="X262" s="23" t="str">
        <f>VLOOKUP(A262,'[1]BASE DTPA'!A:DD,70,0)</f>
        <v xml:space="preserve">https://community.secop.gov.co/Public/Tendering/ContractDetailView/Index?UniqueIdentifier=CO1.PCCNTR.9511576 </v>
      </c>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c r="CE262" s="12"/>
      <c r="CF262" s="12"/>
      <c r="CG262" s="12"/>
      <c r="CH262" s="12"/>
      <c r="CI262" s="12"/>
      <c r="CJ262" s="12"/>
      <c r="CK262" s="12"/>
      <c r="CL262" s="12"/>
      <c r="CM262" s="12"/>
      <c r="CN262" s="12"/>
    </row>
    <row r="263" spans="1:92" ht="15.75" customHeight="1" x14ac:dyDescent="0.3">
      <c r="A263" s="13" t="s">
        <v>285</v>
      </c>
      <c r="B263" s="3" t="str">
        <f>VLOOKUP(A263,'[1]BASE DTPA'!A:CN,2,0)</f>
        <v>1 FONAM</v>
      </c>
      <c r="C263" s="3" t="str">
        <f>VLOOKUP(A263,'[1]BASE DTPA'!A:CN,3,0)</f>
        <v>ACEPTACIÓN DE OFERTA FONAM 043 DE 2026</v>
      </c>
      <c r="D263" s="3" t="str">
        <f>VLOOKUP(A263,'[1]BASE DTPA'!A:CN,4,0)</f>
        <v>ARLEY ESTUPIÑAN ESTUPIÑAN</v>
      </c>
      <c r="E263" s="4">
        <f>VLOOKUP(A263,'[1]BASE DTPA'!A:CN,5,0)</f>
        <v>46157</v>
      </c>
      <c r="F263" s="5" t="str">
        <f>VLOOKUP(A263,'[1]BASE DTPA'!A:CN,6,0)</f>
        <v>DP08-3202008-15-029 DP08-3202008-15-031 Contratar el servicio de transporte de carga marítimo y tiquetes marítimos para el cumplimiento de las actividades misionales del PNN Sanquianga de la Dirección Territorial Pacífico en la conservación de la diversidad biológica de las áreas protegidas del SINAP nacional</v>
      </c>
      <c r="G263" s="3" t="str">
        <f>VLOOKUP(A263,'[1]BASE DTPA'!A:CN,7,0)</f>
        <v>N-A</v>
      </c>
      <c r="H263" s="3" t="str">
        <f>VLOOKUP(A263,'[1]BASE DTPA'!A:CN,8,0)</f>
        <v>5 MÍNIMA CUANTÍA</v>
      </c>
      <c r="I263" s="3" t="str">
        <f>VLOOKUP(A263,'[1]BASE DTPA'!A:CO,9,0)</f>
        <v>19 TRANSPORTE</v>
      </c>
      <c r="J263" s="6" t="str">
        <f>VLOOKUP(A263,'[1]BASE DTPA'!A:CP,10,0)</f>
        <v>SERVICIOS</v>
      </c>
      <c r="K263" s="6" t="str">
        <f>VLOOKUP(A263,'[1]BASE DTPA'!A:CQ,11,0)</f>
        <v>78111701
78101700</v>
      </c>
      <c r="L263" s="7" t="str">
        <f>VLOOKUP(A263,'[1]BASE DTPA'!A:CR,15,0)</f>
        <v>N-A</v>
      </c>
      <c r="M263" s="7">
        <f>VLOOKUP(A263,'[1]BASE DTPA'!A:CS,16,0)</f>
        <v>15000000</v>
      </c>
      <c r="N263" s="6" t="str">
        <f>VLOOKUP(A263,'[1]BASE DTPA'!A:CT,18,0)</f>
        <v>1 PERSONA NATURAL</v>
      </c>
      <c r="O263" s="6" t="str">
        <f>VLOOKUP(A263,'[1]BASE DTPA'!A:CU,19,0)</f>
        <v>3 CÉDULA DE CIUDADANÍA</v>
      </c>
      <c r="P263" s="7">
        <f>VLOOKUP(A263,'[1]BASE DTPA'!A:CV,20,0)</f>
        <v>14471555</v>
      </c>
      <c r="Q263" s="7">
        <f>VLOOKUP(A263,'[1]BASE DTPA'!A:CW,22,0)</f>
        <v>0</v>
      </c>
      <c r="R263" s="6" t="str">
        <f>VLOOKUP(A263,'[1]BASE DTPA'!A:CX,38,0)</f>
        <v>PNN SANQUIANGA</v>
      </c>
      <c r="S263" s="6">
        <f>VLOOKUP(A263,'[1]BASE DTPA'!A:CY,43,0)</f>
        <v>210</v>
      </c>
      <c r="T263" s="8">
        <f>VLOOKUP(A263,'[1]BASE DTPA'!A:CZ,53,0)</f>
        <v>46163</v>
      </c>
      <c r="U263" s="9">
        <f>VLOOKUP(A263,'[1]BASE DTPA'!A:DA,54,0)</f>
        <v>46366</v>
      </c>
      <c r="V263" s="10">
        <f>VLOOKUP(A263,'[1]BASE DTPA'!A:DB,79,0)</f>
        <v>0</v>
      </c>
      <c r="W263" s="6" t="str">
        <f>VLOOKUP(A263,'[1]BASE DTPA'!A:DC,68,0)</f>
        <v>VIGENTE</v>
      </c>
      <c r="X263" s="23" t="str">
        <f>VLOOKUP(A263,'[1]BASE DTPA'!A:DD,70,0)</f>
        <v xml:space="preserve">https://community.secop.gov.co/Public/Tendering/ContractDetailView/Index?UniqueIdentifier=CO1.PCCNTR.9514917 </v>
      </c>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c r="BL263" s="12"/>
      <c r="BM263" s="12"/>
      <c r="BN263" s="12"/>
      <c r="BO263" s="12"/>
      <c r="BP263" s="12"/>
      <c r="BQ263" s="12"/>
      <c r="BR263" s="12"/>
      <c r="BS263" s="12"/>
      <c r="BT263" s="12"/>
      <c r="BU263" s="12"/>
      <c r="BV263" s="12"/>
      <c r="BW263" s="12"/>
      <c r="BX263" s="12"/>
      <c r="BY263" s="12"/>
      <c r="BZ263" s="12"/>
      <c r="CA263" s="12"/>
      <c r="CB263" s="12"/>
      <c r="CC263" s="12"/>
      <c r="CD263" s="12"/>
      <c r="CE263" s="12"/>
      <c r="CF263" s="12"/>
      <c r="CG263" s="12"/>
      <c r="CH263" s="12"/>
      <c r="CI263" s="12"/>
      <c r="CJ263" s="12"/>
      <c r="CK263" s="12"/>
      <c r="CL263" s="12"/>
      <c r="CM263" s="12"/>
      <c r="CN263" s="12"/>
    </row>
    <row r="264" spans="1:92" ht="15.75" customHeight="1" x14ac:dyDescent="0.3">
      <c r="A264" s="13" t="s">
        <v>286</v>
      </c>
      <c r="B264" s="3" t="str">
        <f>VLOOKUP(A264,'[1]BASE DTPA'!A:CN,2,0)</f>
        <v>1 FONAM</v>
      </c>
      <c r="C264" s="3" t="str">
        <f>VLOOKUP(A264,'[1]BASE DTPA'!A:CN,3,0)</f>
        <v>ACEPTACIÓN DE OFERTA FONAM 044 DE 2026</v>
      </c>
      <c r="D264" s="3" t="str">
        <f>VLOOKUP(A264,'[1]BASE DTPA'!A:CN,4,0)</f>
        <v>ARLEY ESTUPIÑAN ESTUPIÑAN</v>
      </c>
      <c r="E264" s="4">
        <f>VLOOKUP(A264,'[1]BASE DTPA'!A:CN,5,0)</f>
        <v>46167</v>
      </c>
      <c r="F264" s="5" t="str">
        <f>VLOOKUP(A264,'[1]BASE DTPA'!A:CN,6,0)</f>
        <v>DP00-3202008-15-046 Contratar el servicio de transporte de carga marítimo para el cumplimiento de las actividades misionales de la Dirección Territorial Pacifico y sus áreas protegidas adscritas, en el marco la conservación de la diversidad biológica de las áreas protegidas del SINAP nacional .(LOTE 1 y LOTE 2)</v>
      </c>
      <c r="G264" s="3" t="str">
        <f>VLOOKUP(A264,'[1]BASE DTPA'!A:CN,7,0)</f>
        <v>N-A</v>
      </c>
      <c r="H264" s="3" t="str">
        <f>VLOOKUP(A264,'[1]BASE DTPA'!A:CN,8,0)</f>
        <v>5 MÍNIMA CUANTÍA</v>
      </c>
      <c r="I264" s="3" t="str">
        <f>VLOOKUP(A264,'[1]BASE DTPA'!A:CO,9,0)</f>
        <v>19 TRANSPORTE</v>
      </c>
      <c r="J264" s="6" t="str">
        <f>VLOOKUP(A264,'[1]BASE DTPA'!A:CP,10,0)</f>
        <v>SERVICIOS</v>
      </c>
      <c r="K264" s="6">
        <f>VLOOKUP(A264,'[1]BASE DTPA'!A:CQ,11,0)</f>
        <v>78101700</v>
      </c>
      <c r="L264" s="7" t="str">
        <f>VLOOKUP(A264,'[1]BASE DTPA'!A:CR,15,0)</f>
        <v>N-A</v>
      </c>
      <c r="M264" s="7">
        <f>VLOOKUP(A264,'[1]BASE DTPA'!A:CS,16,0)</f>
        <v>25000000</v>
      </c>
      <c r="N264" s="6" t="str">
        <f>VLOOKUP(A264,'[1]BASE DTPA'!A:CT,18,0)</f>
        <v>1 PERSONA NATURAL</v>
      </c>
      <c r="O264" s="6" t="str">
        <f>VLOOKUP(A264,'[1]BASE DTPA'!A:CU,19,0)</f>
        <v>3 CÉDULA DE CIUDADANÍA</v>
      </c>
      <c r="P264" s="7">
        <f>VLOOKUP(A264,'[1]BASE DTPA'!A:CV,20,0)</f>
        <v>14471555</v>
      </c>
      <c r="Q264" s="7">
        <f>VLOOKUP(A264,'[1]BASE DTPA'!A:CW,22,0)</f>
        <v>0</v>
      </c>
      <c r="R264" s="6" t="str">
        <f>VLOOKUP(A264,'[1]BASE DTPA'!A:CX,38,0)</f>
        <v>DTPA</v>
      </c>
      <c r="S264" s="6">
        <f>VLOOKUP(A264,'[1]BASE DTPA'!A:CY,43,0)</f>
        <v>190</v>
      </c>
      <c r="T264" s="8">
        <f>VLOOKUP(A264,'[1]BASE DTPA'!A:CZ,53,0)</f>
        <v>46169</v>
      </c>
      <c r="U264" s="9">
        <f>VLOOKUP(A264,'[1]BASE DTPA'!A:DA,54,0)</f>
        <v>46366</v>
      </c>
      <c r="V264" s="10">
        <f>VLOOKUP(A264,'[1]BASE DTPA'!A:DB,79,0)</f>
        <v>0</v>
      </c>
      <c r="W264" s="6" t="str">
        <f>VLOOKUP(A264,'[1]BASE DTPA'!A:DC,68,0)</f>
        <v>VIGENTE</v>
      </c>
      <c r="X264" s="23" t="str">
        <f>VLOOKUP(A264,'[1]BASE DTPA'!A:DD,70,0)</f>
        <v xml:space="preserve">https://community.secop.gov.co/Public/Tendering/ContractDetailView/Index?UniqueIdentifier=CO1.PCCNTR.9527400 </v>
      </c>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12"/>
      <c r="BL264" s="12"/>
      <c r="BM264" s="12"/>
      <c r="BN264" s="12"/>
      <c r="BO264" s="12"/>
      <c r="BP264" s="12"/>
      <c r="BQ264" s="12"/>
      <c r="BR264" s="12"/>
      <c r="BS264" s="12"/>
      <c r="BT264" s="12"/>
      <c r="BU264" s="12"/>
      <c r="BV264" s="12"/>
      <c r="BW264" s="12"/>
      <c r="BX264" s="12"/>
      <c r="BY264" s="12"/>
      <c r="BZ264" s="12"/>
      <c r="CA264" s="12"/>
      <c r="CB264" s="12"/>
      <c r="CC264" s="12"/>
      <c r="CD264" s="12"/>
      <c r="CE264" s="12"/>
      <c r="CF264" s="12"/>
      <c r="CG264" s="12"/>
      <c r="CH264" s="12"/>
      <c r="CI264" s="12"/>
      <c r="CJ264" s="12"/>
      <c r="CK264" s="12"/>
      <c r="CL264" s="12"/>
      <c r="CM264" s="12"/>
      <c r="CN264" s="12"/>
    </row>
    <row r="265" spans="1:92" ht="15.75" customHeight="1" x14ac:dyDescent="0.3">
      <c r="A265" s="13" t="s">
        <v>287</v>
      </c>
      <c r="B265" s="3" t="str">
        <f>VLOOKUP(A265,'[1]BASE DTPA'!A:CN,2,0)</f>
        <v>1 FONAM</v>
      </c>
      <c r="C265" s="3" t="str">
        <f>VLOOKUP(A265,'[1]BASE DTPA'!A:CN,3,0)</f>
        <v>ACEPTACIÓN DE OFERTA FONAM 045 DE 2026</v>
      </c>
      <c r="D265" s="3" t="str">
        <f>VLOOKUP(A265,'[1]BASE DTPA'!A:CN,4,0)</f>
        <v>ERNESTO ANGEL GARCES RIASCOS</v>
      </c>
      <c r="E265" s="4">
        <f>VLOOKUP(A265,'[1]BASE DTPA'!A:CN,5,0)</f>
        <v>46167</v>
      </c>
      <c r="F265" s="5" t="str">
        <f>VLOOKUP(A265,'[1]BASE DTPA'!A:CN,6,0)</f>
        <v xml:space="preserve">DP08-3202032-1-021 Prestar servicios de mantenimiento preventivo y correctivo a todo costo a los medios de transporte del PNN Sanquianga implementados en el desarrollo de las actividades enmarcadas en la conservación de la diversidad biológica de las áreas protegidas del SINAP nacional </v>
      </c>
      <c r="G265" s="3" t="str">
        <f>VLOOKUP(A265,'[1]BASE DTPA'!A:CN,7,0)</f>
        <v>N-A</v>
      </c>
      <c r="H265" s="3" t="str">
        <f>VLOOKUP(A265,'[1]BASE DTPA'!A:CN,8,0)</f>
        <v>5 MÍNIMA CUANTÍA</v>
      </c>
      <c r="I265" s="3" t="str">
        <f>VLOOKUP(A265,'[1]BASE DTPA'!A:CO,9,0)</f>
        <v>11 MANTENIMIENTO y/o REPARACIÓN</v>
      </c>
      <c r="J265" s="6" t="str">
        <f>VLOOKUP(A265,'[1]BASE DTPA'!A:CP,10,0)</f>
        <v>SERVICIOS</v>
      </c>
      <c r="K265" s="6">
        <f>VLOOKUP(A265,'[1]BASE DTPA'!A:CQ,11,0)</f>
        <v>78181901</v>
      </c>
      <c r="L265" s="7" t="str">
        <f>VLOOKUP(A265,'[1]BASE DTPA'!A:CR,15,0)</f>
        <v>N-A</v>
      </c>
      <c r="M265" s="7">
        <f>VLOOKUP(A265,'[1]BASE DTPA'!A:CS,16,0)</f>
        <v>63000000</v>
      </c>
      <c r="N265" s="6" t="str">
        <f>VLOOKUP(A265,'[1]BASE DTPA'!A:CT,18,0)</f>
        <v>1 PERSONA NATURAL</v>
      </c>
      <c r="O265" s="6" t="str">
        <f>VLOOKUP(A265,'[1]BASE DTPA'!A:CU,19,0)</f>
        <v>3 CÉDULA DE CIUDADANÍA</v>
      </c>
      <c r="P265" s="7">
        <f>VLOOKUP(A265,'[1]BASE DTPA'!A:CV,20,0)</f>
        <v>4679583</v>
      </c>
      <c r="Q265" s="7">
        <f>VLOOKUP(A265,'[1]BASE DTPA'!A:CW,22,0)</f>
        <v>0</v>
      </c>
      <c r="R265" s="6" t="str">
        <f>VLOOKUP(A265,'[1]BASE DTPA'!A:CX,38,0)</f>
        <v>PNN SANQUIANGA</v>
      </c>
      <c r="S265" s="6">
        <f>VLOOKUP(A265,'[1]BASE DTPA'!A:CY,43,0)</f>
        <v>204</v>
      </c>
      <c r="T265" s="8">
        <f>VLOOKUP(A265,'[1]BASE DTPA'!A:CZ,53,0)</f>
        <v>0</v>
      </c>
      <c r="U265" s="9">
        <f>VLOOKUP(A265,'[1]BASE DTPA'!A:DA,54,0)</f>
        <v>46371</v>
      </c>
      <c r="V265" s="10">
        <f>VLOOKUP(A265,'[1]BASE DTPA'!A:DB,79,0)</f>
        <v>0</v>
      </c>
      <c r="W265" s="6" t="str">
        <f>VLOOKUP(A265,'[1]BASE DTPA'!A:DC,68,0)</f>
        <v>VIGENTE</v>
      </c>
      <c r="X265" s="23" t="str">
        <f>VLOOKUP(A265,'[1]BASE DTPA'!A:DD,70,0)</f>
        <v xml:space="preserve">https://community.secop.gov.co/Public/Tendering/ContractDetailView/Index?UniqueIdentifier=CO1.PCCNTR.9531511 </v>
      </c>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12"/>
      <c r="BL265" s="12"/>
      <c r="BM265" s="12"/>
      <c r="BN265" s="12"/>
      <c r="BO265" s="12"/>
      <c r="BP265" s="12"/>
      <c r="BQ265" s="12"/>
      <c r="BR265" s="12"/>
      <c r="BS265" s="12"/>
      <c r="BT265" s="12"/>
      <c r="BU265" s="12"/>
      <c r="BV265" s="12"/>
      <c r="BW265" s="12"/>
      <c r="BX265" s="12"/>
      <c r="BY265" s="12"/>
      <c r="BZ265" s="12"/>
      <c r="CA265" s="12"/>
      <c r="CB265" s="12"/>
      <c r="CC265" s="12"/>
      <c r="CD265" s="12"/>
      <c r="CE265" s="12"/>
      <c r="CF265" s="12"/>
      <c r="CG265" s="12"/>
      <c r="CH265" s="12"/>
      <c r="CI265" s="12"/>
      <c r="CJ265" s="12"/>
      <c r="CK265" s="12"/>
      <c r="CL265" s="12"/>
      <c r="CM265" s="12"/>
      <c r="CN265" s="12"/>
    </row>
    <row r="266" spans="1:92" ht="15.75" customHeight="1" x14ac:dyDescent="0.3">
      <c r="A266" s="13" t="s">
        <v>288</v>
      </c>
      <c r="B266" s="3" t="str">
        <f>VLOOKUP(A266,'[1]BASE DTPA'!A:CN,2,0)</f>
        <v>1 FONAM</v>
      </c>
      <c r="C266" s="3" t="str">
        <f>VLOOKUP(A266,'[1]BASE DTPA'!A:CN,3,0)</f>
        <v>ACEPTACIÓN DE OFERTA FONAM 046 DE 2026</v>
      </c>
      <c r="D266" s="3" t="str">
        <f>VLOOKUP(A266,'[1]BASE DTPA'!A:CN,4,0)</f>
        <v>BRAYAN ALBERTO CAMACHO OYOLA</v>
      </c>
      <c r="E266" s="4">
        <f>VLOOKUP(A266,'[1]BASE DTPA'!A:CN,5,0)</f>
        <v>46175</v>
      </c>
      <c r="F266" s="5" t="str">
        <f>VLOOKUP(A266,'[1]BASE DTPA'!A:CN,6,0)</f>
        <v>DP06-3202008-15-037 Adquisición de muebles y equipos electrónicos requeridos para fortalecer las acciones administrativas y operativas del Parque Nacional Natural los Katios, en el marco de la conservación de la diversidad biológica de las áreas protegidas del SINAP nacional.</v>
      </c>
      <c r="G266" s="3" t="str">
        <f>VLOOKUP(A266,'[1]BASE DTPA'!A:CN,7,0)</f>
        <v>N-A</v>
      </c>
      <c r="H266" s="3" t="str">
        <f>VLOOKUP(A266,'[1]BASE DTPA'!A:CN,8,0)</f>
        <v>5 MÍNIMA CUANTÍA</v>
      </c>
      <c r="I266" s="3" t="str">
        <f>VLOOKUP(A266,'[1]BASE DTPA'!A:CO,9,0)</f>
        <v>3 COMPRAVENTA y/o SUMINISTRO</v>
      </c>
      <c r="J266" s="6" t="str">
        <f>VLOOKUP(A266,'[1]BASE DTPA'!A:CP,10,0)</f>
        <v>COMPRAVENTA</v>
      </c>
      <c r="K266" s="6">
        <f>VLOOKUP(A266,'[1]BASE DTPA'!A:CQ,11,0)</f>
        <v>56101703</v>
      </c>
      <c r="L266" s="7" t="str">
        <f>VLOOKUP(A266,'[1]BASE DTPA'!A:CR,15,0)</f>
        <v>N-A</v>
      </c>
      <c r="M266" s="7">
        <f>VLOOKUP(A266,'[1]BASE DTPA'!A:CS,16,0)</f>
        <v>7830000</v>
      </c>
      <c r="N266" s="6" t="str">
        <f>VLOOKUP(A266,'[1]BASE DTPA'!A:CT,18,0)</f>
        <v>1 PERSONA NATURAL</v>
      </c>
      <c r="O266" s="6" t="str">
        <f>VLOOKUP(A266,'[1]BASE DTPA'!A:CU,19,0)</f>
        <v>3 CÉDULA DE CIUDADANÍA</v>
      </c>
      <c r="P266" s="7">
        <f>VLOOKUP(A266,'[1]BASE DTPA'!A:CV,20,0)</f>
        <v>1030598851</v>
      </c>
      <c r="Q266" s="7">
        <f>VLOOKUP(A266,'[1]BASE DTPA'!A:CW,22,0)</f>
        <v>0</v>
      </c>
      <c r="R266" s="6" t="str">
        <f>VLOOKUP(A266,'[1]BASE DTPA'!A:CX,38,0)</f>
        <v>PNN LOS KATIOS</v>
      </c>
      <c r="S266" s="6">
        <f>VLOOKUP(A266,'[1]BASE DTPA'!A:CY,43,0)</f>
        <v>60</v>
      </c>
      <c r="T266" s="8">
        <f>VLOOKUP(A266,'[1]BASE DTPA'!A:CZ,53,0)</f>
        <v>46176</v>
      </c>
      <c r="U266" s="9">
        <f>VLOOKUP(A266,'[1]BASE DTPA'!A:DA,54,0)</f>
        <v>46233</v>
      </c>
      <c r="V266" s="10">
        <f>VLOOKUP(A266,'[1]BASE DTPA'!A:DB,79,0)</f>
        <v>0</v>
      </c>
      <c r="W266" s="6" t="str">
        <f>VLOOKUP(A266,'[1]BASE DTPA'!A:DC,68,0)</f>
        <v>VIGENTE</v>
      </c>
      <c r="X266" s="23" t="str">
        <f>VLOOKUP(A266,'[1]BASE DTPA'!A:DD,70,0)</f>
        <v xml:space="preserve">https://community.secop.gov.co/Public/Tendering/ContractDetailView/Index?UniqueIdentifier=CO1.PCCNTR.9542899 </v>
      </c>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c r="BF266" s="12"/>
      <c r="BG266" s="12"/>
      <c r="BH266" s="12"/>
      <c r="BI266" s="12"/>
      <c r="BJ266" s="12"/>
      <c r="BK266" s="12"/>
      <c r="BL266" s="12"/>
      <c r="BM266" s="12"/>
      <c r="BN266" s="12"/>
      <c r="BO266" s="12"/>
      <c r="BP266" s="12"/>
      <c r="BQ266" s="12"/>
      <c r="BR266" s="12"/>
      <c r="BS266" s="12"/>
      <c r="BT266" s="12"/>
      <c r="BU266" s="12"/>
      <c r="BV266" s="12"/>
      <c r="BW266" s="12"/>
      <c r="BX266" s="12"/>
      <c r="BY266" s="12"/>
      <c r="BZ266" s="12"/>
      <c r="CA266" s="12"/>
      <c r="CB266" s="12"/>
      <c r="CC266" s="12"/>
      <c r="CD266" s="12"/>
      <c r="CE266" s="12"/>
      <c r="CF266" s="12"/>
      <c r="CG266" s="12"/>
      <c r="CH266" s="12"/>
      <c r="CI266" s="12"/>
      <c r="CJ266" s="12"/>
      <c r="CK266" s="12"/>
      <c r="CL266" s="12"/>
      <c r="CM266" s="12"/>
      <c r="CN266" s="12"/>
    </row>
    <row r="267" spans="1:92" ht="15.75" customHeight="1" x14ac:dyDescent="0.3">
      <c r="A267" s="13" t="s">
        <v>289</v>
      </c>
      <c r="B267" s="3" t="str">
        <f>VLOOKUP(A267,'[1]BASE DTPA'!A:CN,2,0)</f>
        <v>2 NACION</v>
      </c>
      <c r="C267" s="3" t="str">
        <f>VLOOKUP(A267,'[1]BASE DTPA'!A:CN,3,0)</f>
        <v>ACEPTACIÓN DE OFERTA NACIÓN 048 DE 2026</v>
      </c>
      <c r="D267" s="3" t="str">
        <f>VLOOKUP(A267,'[1]BASE DTPA'!A:CN,4,0)</f>
        <v>CAPITAL SOLUTIONS 24/7 S.A.S</v>
      </c>
      <c r="E267" s="4">
        <f>VLOOKUP(A267,'[1]BASE DTPA'!A:CN,5,0)</f>
        <v>46177</v>
      </c>
      <c r="F267" s="5" t="str">
        <f>VLOOKUP(A267,'[1]BASE DTPA'!A:CN,6,0)</f>
        <v>DP103202056-5-030 -/ DP10-3202060-18_1-041/DP10-3202010-24-043 Prestar servicios logísticos para el desarrollo de talleres y espacios de fortalecimiento territorial para el Parque Nacional Natural Utria en el marco de la conservación de la biodiversidad de las Áreas Protegidas del SINAP nacional.</v>
      </c>
      <c r="G267" s="3" t="str">
        <f>VLOOKUP(A267,'[1]BASE DTPA'!A:CN,7,0)</f>
        <v>N-A</v>
      </c>
      <c r="H267" s="3" t="str">
        <f>VLOOKUP(A267,'[1]BASE DTPA'!A:CN,8,0)</f>
        <v>5 MÍNIMA CUANTÍA</v>
      </c>
      <c r="I267" s="3" t="str">
        <f>VLOOKUP(A267,'[1]BASE DTPA'!A:CO,9,0)</f>
        <v>20 OTROS</v>
      </c>
      <c r="J267" s="6" t="str">
        <f>VLOOKUP(A267,'[1]BASE DTPA'!A:CP,10,0)</f>
        <v>SERVICIOS</v>
      </c>
      <c r="K267" s="6">
        <f>VLOOKUP(A267,'[1]BASE DTPA'!A:CQ,11,0)</f>
        <v>81141601</v>
      </c>
      <c r="L267" s="7" t="str">
        <f>VLOOKUP(A267,'[1]BASE DTPA'!A:CR,15,0)</f>
        <v>N-A</v>
      </c>
      <c r="M267" s="7">
        <f>VLOOKUP(A267,'[1]BASE DTPA'!A:CS,16,0)</f>
        <v>25000000</v>
      </c>
      <c r="N267" s="6" t="str">
        <f>VLOOKUP(A267,'[1]BASE DTPA'!A:CT,18,0)</f>
        <v>2 PERSONA JURIDICA</v>
      </c>
      <c r="O267" s="6" t="str">
        <f>VLOOKUP(A267,'[1]BASE DTPA'!A:CU,19,0)</f>
        <v>1 NIT</v>
      </c>
      <c r="P267" s="7">
        <f>VLOOKUP(A267,'[1]BASE DTPA'!A:CV,20,0)</f>
        <v>0</v>
      </c>
      <c r="Q267" s="7">
        <f>VLOOKUP(A267,'[1]BASE DTPA'!A:CW,22,0)</f>
        <v>901807628</v>
      </c>
      <c r="R267" s="6" t="str">
        <f>VLOOKUP(A267,'[1]BASE DTPA'!A:CX,38,0)</f>
        <v>PNN UTRÍA</v>
      </c>
      <c r="S267" s="6">
        <f>VLOOKUP(A267,'[1]BASE DTPA'!A:CY,43,0)</f>
        <v>178</v>
      </c>
      <c r="T267" s="8">
        <f>VLOOKUP(A267,'[1]BASE DTPA'!A:CZ,53,0)</f>
        <v>46182</v>
      </c>
      <c r="U267" s="9">
        <f>VLOOKUP(A267,'[1]BASE DTPA'!A:DA,54,0)</f>
        <v>46356</v>
      </c>
      <c r="V267" s="10">
        <f>VLOOKUP(A267,'[1]BASE DTPA'!A:DB,79,0)</f>
        <v>0</v>
      </c>
      <c r="W267" s="6" t="str">
        <f>VLOOKUP(A267,'[1]BASE DTPA'!A:DC,68,0)</f>
        <v>VIGENTE</v>
      </c>
      <c r="X267" s="23" t="str">
        <f>VLOOKUP(A267,'[1]BASE DTPA'!A:DD,70,0)</f>
        <v xml:space="preserve">https://community.secop.gov.co/Public/Tendering/ContractDetailView/Index?UniqueIdentifier=CO1.PCCNTR.9548232 </v>
      </c>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2"/>
      <c r="BG267" s="12"/>
      <c r="BH267" s="12"/>
      <c r="BI267" s="12"/>
      <c r="BJ267" s="12"/>
      <c r="BK267" s="12"/>
      <c r="BL267" s="12"/>
      <c r="BM267" s="12"/>
      <c r="BN267" s="12"/>
      <c r="BO267" s="12"/>
      <c r="BP267" s="12"/>
      <c r="BQ267" s="12"/>
      <c r="BR267" s="12"/>
      <c r="BS267" s="12"/>
      <c r="BT267" s="12"/>
      <c r="BU267" s="12"/>
      <c r="BV267" s="12"/>
      <c r="BW267" s="12"/>
      <c r="BX267" s="12"/>
      <c r="BY267" s="12"/>
      <c r="BZ267" s="12"/>
      <c r="CA267" s="12"/>
      <c r="CB267" s="12"/>
      <c r="CC267" s="12"/>
      <c r="CD267" s="12"/>
      <c r="CE267" s="12"/>
      <c r="CF267" s="12"/>
      <c r="CG267" s="12"/>
      <c r="CH267" s="12"/>
      <c r="CI267" s="12"/>
      <c r="CJ267" s="12"/>
      <c r="CK267" s="12"/>
      <c r="CL267" s="12"/>
      <c r="CM267" s="12"/>
      <c r="CN267" s="12"/>
    </row>
    <row r="268" spans="1:92" ht="15.75" customHeight="1" x14ac:dyDescent="0.3">
      <c r="A268" s="13" t="s">
        <v>290</v>
      </c>
      <c r="B268" s="3" t="str">
        <f>VLOOKUP(A268,'[1]BASE DTPA'!A:CN,2,0)</f>
        <v>1 FONAM</v>
      </c>
      <c r="C268" s="3" t="str">
        <f>VLOOKUP(A268,'[1]BASE DTPA'!A:CN,3,0)</f>
        <v>ACEPTACION DE OFERTA FONAM 050 DE 2026</v>
      </c>
      <c r="D268" s="3" t="str">
        <f>VLOOKUP(A268,'[1]BASE DTPA'!A:CN,4,0)</f>
        <v>WGA SOLUCIONES INTEGRALES S.A.S</v>
      </c>
      <c r="E268" s="4">
        <f>VLOOKUP(A268,'[1]BASE DTPA'!A:CN,5,0)</f>
        <v>46178</v>
      </c>
      <c r="F268" s="5" t="str">
        <f>VLOOKUP(A268,'[1]BASE DTPA'!A:CN,6,0)</f>
        <v>DP00-3202008-15-043 - DP00-3202008-15-044 Adquirir herramientas e insumos de ferretería y jardinería para la Dirección Territorial Pacifico en el marco de la conservación de la diversidad biológica de las áreas protegidas del SINAP nacional</v>
      </c>
      <c r="G268" s="3" t="str">
        <f>VLOOKUP(A268,'[1]BASE DTPA'!A:CN,7,0)</f>
        <v>N-A</v>
      </c>
      <c r="H268" s="3" t="str">
        <f>VLOOKUP(A268,'[1]BASE DTPA'!A:CN,8,0)</f>
        <v>5 MÍNIMA CUANTÍA</v>
      </c>
      <c r="I268" s="3" t="str">
        <f>VLOOKUP(A268,'[1]BASE DTPA'!A:CO,9,0)</f>
        <v>3 COMPRAVENTA y/o SUMINISTRO</v>
      </c>
      <c r="J268" s="6" t="str">
        <f>VLOOKUP(A268,'[1]BASE DTPA'!A:CP,10,0)</f>
        <v>COMPRAVENTA</v>
      </c>
      <c r="K268" s="6">
        <f>VLOOKUP(A268,'[1]BASE DTPA'!A:CQ,11,0)</f>
        <v>31162800</v>
      </c>
      <c r="L268" s="7" t="str">
        <f>VLOOKUP(A268,'[1]BASE DTPA'!A:CR,15,0)</f>
        <v>N-A</v>
      </c>
      <c r="M268" s="7">
        <f>VLOOKUP(A268,'[1]BASE DTPA'!A:CS,16,0)</f>
        <v>10757353</v>
      </c>
      <c r="N268" s="6" t="str">
        <f>VLOOKUP(A268,'[1]BASE DTPA'!A:CT,18,0)</f>
        <v>2 PERSONA JURIDICA</v>
      </c>
      <c r="O268" s="6" t="str">
        <f>VLOOKUP(A268,'[1]BASE DTPA'!A:CU,19,0)</f>
        <v>1 NIT</v>
      </c>
      <c r="P268" s="7">
        <f>VLOOKUP(A268,'[1]BASE DTPA'!A:CV,20,0)</f>
        <v>0</v>
      </c>
      <c r="Q268" s="7">
        <f>VLOOKUP(A268,'[1]BASE DTPA'!A:CW,22,0)</f>
        <v>902041424</v>
      </c>
      <c r="R268" s="6" t="str">
        <f>VLOOKUP(A268,'[1]BASE DTPA'!A:CX,38,0)</f>
        <v>DTPA</v>
      </c>
      <c r="S268" s="6">
        <f>VLOOKUP(A268,'[1]BASE DTPA'!A:CY,43,0)</f>
        <v>40</v>
      </c>
      <c r="T268" s="8">
        <f>VLOOKUP(A268,'[1]BASE DTPA'!A:CZ,53,0)</f>
        <v>46185</v>
      </c>
      <c r="U268" s="9">
        <f>VLOOKUP(A268,'[1]BASE DTPA'!A:DA,54,0)</f>
        <v>46218</v>
      </c>
      <c r="V268" s="10">
        <f>VLOOKUP(A268,'[1]BASE DTPA'!A:DB,79,0)</f>
        <v>0</v>
      </c>
      <c r="W268" s="6" t="str">
        <f>VLOOKUP(A268,'[1]BASE DTPA'!A:DC,68,0)</f>
        <v>VIGENTE</v>
      </c>
      <c r="X268" s="23" t="str">
        <f>VLOOKUP(A268,'[1]BASE DTPA'!A:DD,70,0)</f>
        <v xml:space="preserve">https://community.secop.gov.co/Public/Tendering/ContractDetailView/Index?UniqueIdentifier=CO1.PCCNTR.9553881 </v>
      </c>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c r="CE268" s="12"/>
      <c r="CF268" s="12"/>
      <c r="CG268" s="12"/>
      <c r="CH268" s="12"/>
      <c r="CI268" s="12"/>
      <c r="CJ268" s="12"/>
      <c r="CK268" s="12"/>
      <c r="CL268" s="12"/>
      <c r="CM268" s="12"/>
      <c r="CN268" s="12"/>
    </row>
    <row r="269" spans="1:92" ht="15.75" customHeight="1" x14ac:dyDescent="0.3">
      <c r="A269" s="13" t="s">
        <v>291</v>
      </c>
      <c r="B269" s="3" t="str">
        <f>VLOOKUP(A269,'[1]BASE DTPA'!A:CN,2,0)</f>
        <v>2 NACION</v>
      </c>
      <c r="C269" s="3" t="str">
        <f>VLOOKUP(A269,'[1]BASE DTPA'!A:CN,3,0)</f>
        <v>ACEPTACION DE OFERTA NACIÓN 049 DE 2026</v>
      </c>
      <c r="D269" s="3" t="str">
        <f>VLOOKUP(A269,'[1]BASE DTPA'!A:CN,4,0)</f>
        <v>CAPITAL SOLUTIONS 24/7 S.A.S</v>
      </c>
      <c r="E269" s="4">
        <f>VLOOKUP(A269,'[1]BASE DTPA'!A:CN,5,0)</f>
        <v>46178</v>
      </c>
      <c r="F269" s="5" t="str">
        <f>VLOOKUP(A269,'[1]BASE DTPA'!A:CN,6,0)</f>
        <v>DP00-3202008-15-059 Contratar el servicio de apoyo logístico para el desarrollo de los espacios de relación y la segunda jornada de rendición de cuentas 2026 de los componentes técnicos, administrativos, financieros y jurídicos de la Dirección Territorial Pacífico y sus áreas protegidas, en el marco de la gestión para la conservación de la diversidad biológica del Sistema Nacional de Áreas Protegidas (SINAP)</v>
      </c>
      <c r="G269" s="3" t="str">
        <f>VLOOKUP(A269,'[1]BASE DTPA'!A:CN,7,0)</f>
        <v>N-A</v>
      </c>
      <c r="H269" s="3" t="str">
        <f>VLOOKUP(A269,'[1]BASE DTPA'!A:CN,8,0)</f>
        <v>5 MÍNIMA CUANTÍA</v>
      </c>
      <c r="I269" s="3" t="str">
        <f>VLOOKUP(A269,'[1]BASE DTPA'!A:CO,9,0)</f>
        <v>20 OTROS</v>
      </c>
      <c r="J269" s="6" t="str">
        <f>VLOOKUP(A269,'[1]BASE DTPA'!A:CP,10,0)</f>
        <v>SERVICIOS</v>
      </c>
      <c r="K269" s="6">
        <f>VLOOKUP(A269,'[1]BASE DTPA'!A:CQ,11,0)</f>
        <v>90101603</v>
      </c>
      <c r="L269" s="7" t="str">
        <f>VLOOKUP(A269,'[1]BASE DTPA'!A:CR,15,0)</f>
        <v>N-A</v>
      </c>
      <c r="M269" s="7">
        <f>VLOOKUP(A269,'[1]BASE DTPA'!A:CS,16,0)</f>
        <v>5000000</v>
      </c>
      <c r="N269" s="6" t="str">
        <f>VLOOKUP(A269,'[1]BASE DTPA'!A:CT,18,0)</f>
        <v>2 PERSONA JURIDICA</v>
      </c>
      <c r="O269" s="6" t="str">
        <f>VLOOKUP(A269,'[1]BASE DTPA'!A:CU,19,0)</f>
        <v>1 NIT</v>
      </c>
      <c r="P269" s="7">
        <f>VLOOKUP(A269,'[1]BASE DTPA'!A:CV,20,0)</f>
        <v>0</v>
      </c>
      <c r="Q269" s="7">
        <f>VLOOKUP(A269,'[1]BASE DTPA'!A:CW,22,0)</f>
        <v>901807628</v>
      </c>
      <c r="R269" s="6" t="str">
        <f>VLOOKUP(A269,'[1]BASE DTPA'!A:CX,38,0)</f>
        <v>DTPA</v>
      </c>
      <c r="S269" s="6">
        <f>VLOOKUP(A269,'[1]BASE DTPA'!A:CY,43,0)</f>
        <v>25</v>
      </c>
      <c r="T269" s="8">
        <f>VLOOKUP(A269,'[1]BASE DTPA'!A:CZ,53,0)</f>
        <v>46182</v>
      </c>
      <c r="U269" s="9">
        <f>VLOOKUP(A269,'[1]BASE DTPA'!A:DA,54,0)</f>
        <v>46203</v>
      </c>
      <c r="V269" s="10">
        <f>VLOOKUP(A269,'[1]BASE DTPA'!A:DB,79,0)</f>
        <v>0</v>
      </c>
      <c r="W269" s="6" t="str">
        <f>VLOOKUP(A269,'[1]BASE DTPA'!A:DC,68,0)</f>
        <v>VIGENTE</v>
      </c>
      <c r="X269" s="23" t="str">
        <f>VLOOKUP(A269,'[1]BASE DTPA'!A:DD,70,0)</f>
        <v xml:space="preserve">https://community.secop.gov.co/Public/Tendering/ContractDetailView/Index?UniqueIdentifier=CO1.PCCNTR.9553992 </v>
      </c>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c r="BB269" s="12"/>
      <c r="BC269" s="12"/>
      <c r="BD269" s="12"/>
      <c r="BE269" s="12"/>
      <c r="BF269" s="12"/>
      <c r="BG269" s="12"/>
      <c r="BH269" s="12"/>
      <c r="BI269" s="12"/>
      <c r="BJ269" s="12"/>
      <c r="BK269" s="12"/>
      <c r="BL269" s="12"/>
      <c r="BM269" s="12"/>
      <c r="BN269" s="12"/>
      <c r="BO269" s="12"/>
      <c r="BP269" s="12"/>
      <c r="BQ269" s="12"/>
      <c r="BR269" s="12"/>
      <c r="BS269" s="12"/>
      <c r="BT269" s="12"/>
      <c r="BU269" s="12"/>
      <c r="BV269" s="12"/>
      <c r="BW269" s="12"/>
      <c r="BX269" s="12"/>
      <c r="BY269" s="12"/>
      <c r="BZ269" s="12"/>
      <c r="CA269" s="12"/>
      <c r="CB269" s="12"/>
      <c r="CC269" s="12"/>
      <c r="CD269" s="12"/>
      <c r="CE269" s="12"/>
      <c r="CF269" s="12"/>
      <c r="CG269" s="12"/>
      <c r="CH269" s="12"/>
      <c r="CI269" s="12"/>
      <c r="CJ269" s="12"/>
      <c r="CK269" s="12"/>
      <c r="CL269" s="12"/>
      <c r="CM269" s="12"/>
      <c r="CN269" s="12"/>
    </row>
    <row r="270" spans="1:92" ht="15.75" customHeight="1" x14ac:dyDescent="0.3">
      <c r="A270" s="14" t="s">
        <v>292</v>
      </c>
      <c r="B270" s="15"/>
      <c r="C270" s="15"/>
      <c r="D270" s="15"/>
      <c r="E270" s="15"/>
      <c r="F270" s="15"/>
      <c r="G270" s="15"/>
      <c r="H270" s="15"/>
      <c r="I270" s="15"/>
      <c r="J270" s="15"/>
      <c r="K270" s="15"/>
      <c r="L270" s="15"/>
      <c r="M270" s="15"/>
      <c r="N270" s="15"/>
      <c r="O270" s="15"/>
      <c r="P270" s="15"/>
      <c r="Q270" s="15"/>
      <c r="R270" s="15"/>
      <c r="S270" s="15"/>
      <c r="T270" s="15"/>
      <c r="U270" s="15"/>
      <c r="V270" s="15"/>
      <c r="W270" s="15"/>
      <c r="X270" s="16"/>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c r="CE270" s="12"/>
      <c r="CF270" s="12"/>
      <c r="CG270" s="12"/>
      <c r="CH270" s="12"/>
      <c r="CI270" s="12"/>
      <c r="CJ270" s="12"/>
      <c r="CK270" s="12"/>
      <c r="CL270" s="12"/>
      <c r="CM270" s="12"/>
      <c r="CN270" s="12"/>
    </row>
    <row r="271" spans="1:92" ht="15.75" customHeight="1" x14ac:dyDescent="0.3">
      <c r="A271" s="13" t="s">
        <v>293</v>
      </c>
      <c r="B271" s="3" t="str">
        <f>VLOOKUP(A271,'[1]BASE DTPA'!A:CN,2,0)</f>
        <v>1 FONAM</v>
      </c>
      <c r="C271" s="3" t="str">
        <f>VLOOKUP(A271,'[1]BASE DTPA'!A:CN,3,0)</f>
        <v>ORDEN DE COMPRA 160849</v>
      </c>
      <c r="D271" s="3" t="str">
        <f>VLOOKUP(A271,'[1]BASE DTPA'!A:CN,4,0)</f>
        <v>PANAMERICANA OUTSOURCING S.A</v>
      </c>
      <c r="E271" s="4">
        <f>VLOOKUP(A271,'[1]BASE DTPA'!A:CN,5,0)</f>
        <v>46072</v>
      </c>
      <c r="F271" s="5" t="str">
        <f>VLOOKUP(A271,'[1]BASE DTPA'!A:CN,6,0)</f>
        <v xml:space="preserve">DP00-3202008-15-040 Adquirir insumos de papelería y útiles de oficina para el desarrollo de las actividades administrativas en las áreas protegidas de la Dirección territorial pacifico en el marco de la conservación de la diversidad biológica de las áreas protegidas de SINAP Nacional.
</v>
      </c>
      <c r="G271" s="3" t="str">
        <f>VLOOKUP(A271,'[1]BASE DTPA'!A:CN,7,0)</f>
        <v>N-A</v>
      </c>
      <c r="H271" s="3" t="str">
        <f>VLOOKUP(A271,'[1]BASE DTPA'!A:CN,8,0)</f>
        <v>6 ACUERDO MARCO DE PRECIO</v>
      </c>
      <c r="I271" s="3" t="str">
        <f>VLOOKUP(A271,'[1]BASE DTPA'!A:CO,9,0)</f>
        <v>3 COMPRAVENTA y/o SUMINISTRO</v>
      </c>
      <c r="J271" s="6" t="str">
        <f>VLOOKUP(A271,'[1]BASE DTPA'!A:CP,10,0)</f>
        <v>COMPRAVENTA</v>
      </c>
      <c r="K271" s="6">
        <f>VLOOKUP(A271,'[1]BASE DTPA'!A:CQ,11,0)</f>
        <v>44121707</v>
      </c>
      <c r="L271" s="7" t="str">
        <f>VLOOKUP(A271,'[1]BASE DTPA'!A:CR,15,0)</f>
        <v>N-A</v>
      </c>
      <c r="M271" s="7">
        <f>VLOOKUP(A271,'[1]BASE DTPA'!A:CS,16,0)</f>
        <v>4960634</v>
      </c>
      <c r="N271" s="6" t="str">
        <f>VLOOKUP(A271,'[1]BASE DTPA'!A:CT,18,0)</f>
        <v>2 PERSONA JURIDICA</v>
      </c>
      <c r="O271" s="6" t="str">
        <f>VLOOKUP(A271,'[1]BASE DTPA'!A:CU,19,0)</f>
        <v>1 NIT</v>
      </c>
      <c r="P271" s="7">
        <f>VLOOKUP(A271,'[1]BASE DTPA'!A:CV,20,0)</f>
        <v>0</v>
      </c>
      <c r="Q271" s="7">
        <f>VLOOKUP(A271,'[1]BASE DTPA'!A:CW,22,0)</f>
        <v>830077655</v>
      </c>
      <c r="R271" s="6" t="str">
        <f>VLOOKUP(A271,'[1]BASE DTPA'!A:CX,38,0)</f>
        <v>DTPA</v>
      </c>
      <c r="S271" s="6">
        <f>VLOOKUP(A271,'[1]BASE DTPA'!A:CY,43,0)</f>
        <v>39</v>
      </c>
      <c r="T271" s="8">
        <f>VLOOKUP(A271,'[1]BASE DTPA'!A:CZ,53,0)</f>
        <v>46073</v>
      </c>
      <c r="U271" s="9">
        <f>VLOOKUP(A271,'[1]BASE DTPA'!A:DA,54,0)</f>
        <v>46112</v>
      </c>
      <c r="V271" s="10">
        <f>VLOOKUP(A271,'[1]BASE DTPA'!A:DB,79,0)</f>
        <v>0</v>
      </c>
      <c r="W271" s="6" t="str">
        <f>VLOOKUP(A271,'[1]BASE DTPA'!A:DC,68,0)</f>
        <v>VIGENTE</v>
      </c>
      <c r="X271" s="11" t="str">
        <f>VLOOKUP(A271,'[1]BASE DTPA'!A:DD,70,0)</f>
        <v>N-A</v>
      </c>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c r="BB271" s="12"/>
      <c r="BC271" s="12"/>
      <c r="BD271" s="12"/>
      <c r="BE271" s="12"/>
      <c r="BF271" s="12"/>
      <c r="BG271" s="12"/>
      <c r="BH271" s="12"/>
      <c r="BI271" s="12"/>
      <c r="BJ271" s="12"/>
      <c r="BK271" s="12"/>
      <c r="BL271" s="12"/>
      <c r="BM271" s="12"/>
      <c r="BN271" s="12"/>
      <c r="BO271" s="12"/>
      <c r="BP271" s="12"/>
      <c r="BQ271" s="12"/>
      <c r="BR271" s="12"/>
      <c r="BS271" s="12"/>
      <c r="BT271" s="12"/>
      <c r="BU271" s="12"/>
      <c r="BV271" s="12"/>
      <c r="BW271" s="12"/>
      <c r="BX271" s="12"/>
      <c r="BY271" s="12"/>
      <c r="BZ271" s="12"/>
      <c r="CA271" s="12"/>
      <c r="CB271" s="12"/>
      <c r="CC271" s="12"/>
      <c r="CD271" s="12"/>
      <c r="CE271" s="12"/>
      <c r="CF271" s="12"/>
      <c r="CG271" s="12"/>
      <c r="CH271" s="12"/>
      <c r="CI271" s="12"/>
      <c r="CJ271" s="12"/>
      <c r="CK271" s="12"/>
      <c r="CL271" s="12"/>
      <c r="CM271" s="12"/>
      <c r="CN271" s="12"/>
    </row>
    <row r="272" spans="1:92" ht="15.75" customHeight="1" x14ac:dyDescent="0.3">
      <c r="A272" s="13" t="s">
        <v>294</v>
      </c>
      <c r="B272" s="3" t="str">
        <f>VLOOKUP(A272,'[1]BASE DTPA'!A:CN,2,0)</f>
        <v>2 NACION</v>
      </c>
      <c r="C272" s="3" t="str">
        <f>VLOOKUP(A272,'[1]BASE DTPA'!A:CN,3,0)</f>
        <v>ORDEN DE COMPRA 160828</v>
      </c>
      <c r="D272" s="3" t="str">
        <f>VLOOKUP(A272,'[1]BASE DTPA'!A:CN,4,0)</f>
        <v>PANAMERICANA OUTSOURCING S.A</v>
      </c>
      <c r="E272" s="4">
        <f>VLOOKUP(A272,'[1]BASE DTPA'!A:CN,5,0)</f>
        <v>46072</v>
      </c>
      <c r="F272" s="5" t="str">
        <f>VLOOKUP(A272,'[1]BASE DTPA'!A:CN,6,0)</f>
        <v xml:space="preserve">DP05-3202008-15-022 DP01-3202008-15-024 DP01-3202008-15-026 DO00-
3202008-15-040 DP10-3202008-15-037 DO08-3202008-15-032 Adquirir insumos de papelería y útiles de oficina para el desarrollo de las actividades administrativas en las áreas protegidas de la Dirección territorial pacifico en el marco de la conservación de la diversidad biológica de las áreas protegidas de SINAP Nacional.
</v>
      </c>
      <c r="G272" s="3" t="str">
        <f>VLOOKUP(A272,'[1]BASE DTPA'!A:CN,7,0)</f>
        <v>N-A</v>
      </c>
      <c r="H272" s="3" t="str">
        <f>VLOOKUP(A272,'[1]BASE DTPA'!A:CN,8,0)</f>
        <v>6 ACUERDO MARCO DE PRECIO</v>
      </c>
      <c r="I272" s="3" t="str">
        <f>VLOOKUP(A272,'[1]BASE DTPA'!A:CO,9,0)</f>
        <v>3 COMPRAVENTA y/o SUMINISTRO</v>
      </c>
      <c r="J272" s="6" t="str">
        <f>VLOOKUP(A272,'[1]BASE DTPA'!A:CP,10,0)</f>
        <v>COMPRAVENTA</v>
      </c>
      <c r="K272" s="6">
        <f>VLOOKUP(A272,'[1]BASE DTPA'!A:CQ,11,0)</f>
        <v>44121707</v>
      </c>
      <c r="L272" s="7" t="str">
        <f>VLOOKUP(A272,'[1]BASE DTPA'!A:CR,15,0)</f>
        <v>N-A</v>
      </c>
      <c r="M272" s="7">
        <f>VLOOKUP(A272,'[1]BASE DTPA'!A:CS,16,0)</f>
        <v>1997712</v>
      </c>
      <c r="N272" s="6" t="str">
        <f>VLOOKUP(A272,'[1]BASE DTPA'!A:CT,18,0)</f>
        <v>2 PERSONA JURIDICA</v>
      </c>
      <c r="O272" s="6" t="str">
        <f>VLOOKUP(A272,'[1]BASE DTPA'!A:CU,19,0)</f>
        <v>1 NIT</v>
      </c>
      <c r="P272" s="7">
        <f>VLOOKUP(A272,'[1]BASE DTPA'!A:CV,20,0)</f>
        <v>0</v>
      </c>
      <c r="Q272" s="7">
        <f>VLOOKUP(A272,'[1]BASE DTPA'!A:CW,22,0)</f>
        <v>830077655</v>
      </c>
      <c r="R272" s="6" t="str">
        <f>VLOOKUP(A272,'[1]BASE DTPA'!A:CX,38,0)</f>
        <v>PNN GORGONA</v>
      </c>
      <c r="S272" s="6">
        <f>VLOOKUP(A272,'[1]BASE DTPA'!A:CY,43,0)</f>
        <v>39</v>
      </c>
      <c r="T272" s="8">
        <f>VLOOKUP(A272,'[1]BASE DTPA'!A:CZ,53,0)</f>
        <v>46073</v>
      </c>
      <c r="U272" s="9">
        <f>VLOOKUP(A272,'[1]BASE DTPA'!A:DA,54,0)</f>
        <v>46112</v>
      </c>
      <c r="V272" s="10">
        <f>VLOOKUP(A272,'[1]BASE DTPA'!A:DB,79,0)</f>
        <v>0</v>
      </c>
      <c r="W272" s="6" t="str">
        <f>VLOOKUP(A272,'[1]BASE DTPA'!A:DC,68,0)</f>
        <v>VIGENTE</v>
      </c>
      <c r="X272" s="11" t="str">
        <f>VLOOKUP(A272,'[1]BASE DTPA'!A:DD,70,0)</f>
        <v>N-A</v>
      </c>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c r="BB272" s="12"/>
      <c r="BC272" s="12"/>
      <c r="BD272" s="12"/>
      <c r="BE272" s="12"/>
      <c r="BF272" s="12"/>
      <c r="BG272" s="12"/>
      <c r="BH272" s="12"/>
      <c r="BI272" s="12"/>
      <c r="BJ272" s="12"/>
      <c r="BK272" s="12"/>
      <c r="BL272" s="12"/>
      <c r="BM272" s="12"/>
      <c r="BN272" s="12"/>
      <c r="BO272" s="12"/>
      <c r="BP272" s="12"/>
      <c r="BQ272" s="12"/>
      <c r="BR272" s="12"/>
      <c r="BS272" s="12"/>
      <c r="BT272" s="12"/>
      <c r="BU272" s="12"/>
      <c r="BV272" s="12"/>
      <c r="BW272" s="12"/>
      <c r="BX272" s="12"/>
      <c r="BY272" s="12"/>
      <c r="BZ272" s="12"/>
      <c r="CA272" s="12"/>
      <c r="CB272" s="12"/>
      <c r="CC272" s="12"/>
      <c r="CD272" s="12"/>
      <c r="CE272" s="12"/>
      <c r="CF272" s="12"/>
      <c r="CG272" s="12"/>
      <c r="CH272" s="12"/>
      <c r="CI272" s="12"/>
      <c r="CJ272" s="12"/>
      <c r="CK272" s="12"/>
      <c r="CL272" s="12"/>
      <c r="CM272" s="12"/>
      <c r="CN272" s="12"/>
    </row>
    <row r="273" spans="1:92" ht="15.75" customHeight="1" x14ac:dyDescent="0.3">
      <c r="A273" s="13" t="s">
        <v>294</v>
      </c>
      <c r="B273" s="3" t="str">
        <f>VLOOKUP(A273,'[1]BASE DTPA'!A:CN,2,0)</f>
        <v>2 NACION</v>
      </c>
      <c r="C273" s="3" t="str">
        <f>VLOOKUP(A273,'[1]BASE DTPA'!A:CN,3,0)</f>
        <v>ORDEN DE COMPRA 160828</v>
      </c>
      <c r="D273" s="3" t="str">
        <f>VLOOKUP(A273,'[1]BASE DTPA'!A:CN,4,0)</f>
        <v>PANAMERICANA OUTSOURCING S.A</v>
      </c>
      <c r="E273" s="4">
        <f>VLOOKUP(A273,'[1]BASE DTPA'!A:CN,5,0)</f>
        <v>46072</v>
      </c>
      <c r="F273" s="5" t="str">
        <f>VLOOKUP(A273,'[1]BASE DTPA'!A:CN,6,0)</f>
        <v xml:space="preserve">DP05-3202008-15-022 DP01-3202008-15-024 DP01-3202008-15-026 DO00-
3202008-15-040 DP10-3202008-15-037 DO08-3202008-15-032 Adquirir insumos de papelería y útiles de oficina para el desarrollo de las actividades administrativas en las áreas protegidas de la Dirección territorial pacifico en el marco de la conservación de la diversidad biológica de las áreas protegidas de SINAP Nacional.
</v>
      </c>
      <c r="G273" s="3" t="str">
        <f>VLOOKUP(A273,'[1]BASE DTPA'!A:CN,7,0)</f>
        <v>N-A</v>
      </c>
      <c r="H273" s="3" t="str">
        <f>VLOOKUP(A273,'[1]BASE DTPA'!A:CN,8,0)</f>
        <v>6 ACUERDO MARCO DE PRECIO</v>
      </c>
      <c r="I273" s="3" t="str">
        <f>VLOOKUP(A273,'[1]BASE DTPA'!A:CO,9,0)</f>
        <v>3 COMPRAVENTA y/o SUMINISTRO</v>
      </c>
      <c r="J273" s="6" t="str">
        <f>VLOOKUP(A273,'[1]BASE DTPA'!A:CP,10,0)</f>
        <v>COMPRAVENTA</v>
      </c>
      <c r="K273" s="6">
        <f>VLOOKUP(A273,'[1]BASE DTPA'!A:CQ,11,0)</f>
        <v>44121707</v>
      </c>
      <c r="L273" s="7" t="str">
        <f>VLOOKUP(A273,'[1]BASE DTPA'!A:CR,15,0)</f>
        <v>N-A</v>
      </c>
      <c r="M273" s="7">
        <f>VLOOKUP(A273,'[1]BASE DTPA'!A:CS,16,0)</f>
        <v>1997712</v>
      </c>
      <c r="N273" s="6" t="str">
        <f>VLOOKUP(A273,'[1]BASE DTPA'!A:CT,18,0)</f>
        <v>2 PERSONA JURIDICA</v>
      </c>
      <c r="O273" s="6" t="str">
        <f>VLOOKUP(A273,'[1]BASE DTPA'!A:CU,19,0)</f>
        <v>1 NIT</v>
      </c>
      <c r="P273" s="7">
        <f>VLOOKUP(A273,'[1]BASE DTPA'!A:CV,20,0)</f>
        <v>0</v>
      </c>
      <c r="Q273" s="7">
        <f>VLOOKUP(A273,'[1]BASE DTPA'!A:CW,22,0)</f>
        <v>830077655</v>
      </c>
      <c r="R273" s="6" t="str">
        <f>VLOOKUP(A273,'[1]BASE DTPA'!A:CX,38,0)</f>
        <v>PNN GORGONA</v>
      </c>
      <c r="S273" s="6">
        <f>VLOOKUP(A273,'[1]BASE DTPA'!A:CY,43,0)</f>
        <v>39</v>
      </c>
      <c r="T273" s="8">
        <f>VLOOKUP(A273,'[1]BASE DTPA'!A:CZ,53,0)</f>
        <v>46073</v>
      </c>
      <c r="U273" s="9">
        <f>VLOOKUP(A273,'[1]BASE DTPA'!A:DA,54,0)</f>
        <v>46112</v>
      </c>
      <c r="V273" s="10">
        <f>VLOOKUP(A273,'[1]BASE DTPA'!A:DB,79,0)</f>
        <v>0</v>
      </c>
      <c r="W273" s="6" t="str">
        <f>VLOOKUP(A273,'[1]BASE DTPA'!A:DC,68,0)</f>
        <v>VIGENTE</v>
      </c>
      <c r="X273" s="11" t="str">
        <f>VLOOKUP(A273,'[1]BASE DTPA'!A:DD,70,0)</f>
        <v>N-A</v>
      </c>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c r="BB273" s="12"/>
      <c r="BC273" s="12"/>
      <c r="BD273" s="12"/>
      <c r="BE273" s="12"/>
      <c r="BF273" s="12"/>
      <c r="BG273" s="12"/>
      <c r="BH273" s="12"/>
      <c r="BI273" s="12"/>
      <c r="BJ273" s="12"/>
      <c r="BK273" s="12"/>
      <c r="BL273" s="12"/>
      <c r="BM273" s="12"/>
      <c r="BN273" s="12"/>
      <c r="BO273" s="12"/>
      <c r="BP273" s="12"/>
      <c r="BQ273" s="12"/>
      <c r="BR273" s="12"/>
      <c r="BS273" s="12"/>
      <c r="BT273" s="12"/>
      <c r="BU273" s="12"/>
      <c r="BV273" s="12"/>
      <c r="BW273" s="12"/>
      <c r="BX273" s="12"/>
      <c r="BY273" s="12"/>
      <c r="BZ273" s="12"/>
      <c r="CA273" s="12"/>
      <c r="CB273" s="12"/>
      <c r="CC273" s="12"/>
      <c r="CD273" s="12"/>
      <c r="CE273" s="12"/>
      <c r="CF273" s="12"/>
      <c r="CG273" s="12"/>
      <c r="CH273" s="12"/>
      <c r="CI273" s="12"/>
      <c r="CJ273" s="12"/>
      <c r="CK273" s="12"/>
      <c r="CL273" s="12"/>
      <c r="CM273" s="12"/>
      <c r="CN273" s="12"/>
    </row>
    <row r="274" spans="1:92" ht="15.75" customHeight="1" x14ac:dyDescent="0.3">
      <c r="A274" s="13" t="s">
        <v>294</v>
      </c>
      <c r="B274" s="3" t="str">
        <f>VLOOKUP(A274,'[1]BASE DTPA'!A:CN,2,0)</f>
        <v>2 NACION</v>
      </c>
      <c r="C274" s="3" t="str">
        <f>VLOOKUP(A274,'[1]BASE DTPA'!A:CN,3,0)</f>
        <v>ORDEN DE COMPRA 160828</v>
      </c>
      <c r="D274" s="3" t="str">
        <f>VLOOKUP(A274,'[1]BASE DTPA'!A:CN,4,0)</f>
        <v>PANAMERICANA OUTSOURCING S.A</v>
      </c>
      <c r="E274" s="4">
        <f>VLOOKUP(A274,'[1]BASE DTPA'!A:CN,5,0)</f>
        <v>46072</v>
      </c>
      <c r="F274" s="5" t="str">
        <f>VLOOKUP(A274,'[1]BASE DTPA'!A:CN,6,0)</f>
        <v xml:space="preserve">DP05-3202008-15-022 DP01-3202008-15-024 DP01-3202008-15-026 DO00-
3202008-15-040 DP10-3202008-15-037 DO08-3202008-15-032 Adquirir insumos de papelería y útiles de oficina para el desarrollo de las actividades administrativas en las áreas protegidas de la Dirección territorial pacifico en el marco de la conservación de la diversidad biológica de las áreas protegidas de SINAP Nacional.
</v>
      </c>
      <c r="G274" s="3" t="str">
        <f>VLOOKUP(A274,'[1]BASE DTPA'!A:CN,7,0)</f>
        <v>N-A</v>
      </c>
      <c r="H274" s="3" t="str">
        <f>VLOOKUP(A274,'[1]BASE DTPA'!A:CN,8,0)</f>
        <v>6 ACUERDO MARCO DE PRECIO</v>
      </c>
      <c r="I274" s="3" t="str">
        <f>VLOOKUP(A274,'[1]BASE DTPA'!A:CO,9,0)</f>
        <v>3 COMPRAVENTA y/o SUMINISTRO</v>
      </c>
      <c r="J274" s="6" t="str">
        <f>VLOOKUP(A274,'[1]BASE DTPA'!A:CP,10,0)</f>
        <v>COMPRAVENTA</v>
      </c>
      <c r="K274" s="6">
        <f>VLOOKUP(A274,'[1]BASE DTPA'!A:CQ,11,0)</f>
        <v>44121707</v>
      </c>
      <c r="L274" s="7" t="str">
        <f>VLOOKUP(A274,'[1]BASE DTPA'!A:CR,15,0)</f>
        <v>N-A</v>
      </c>
      <c r="M274" s="7">
        <f>VLOOKUP(A274,'[1]BASE DTPA'!A:CS,16,0)</f>
        <v>1997712</v>
      </c>
      <c r="N274" s="6" t="str">
        <f>VLOOKUP(A274,'[1]BASE DTPA'!A:CT,18,0)</f>
        <v>2 PERSONA JURIDICA</v>
      </c>
      <c r="O274" s="6" t="str">
        <f>VLOOKUP(A274,'[1]BASE DTPA'!A:CU,19,0)</f>
        <v>1 NIT</v>
      </c>
      <c r="P274" s="7">
        <f>VLOOKUP(A274,'[1]BASE DTPA'!A:CV,20,0)</f>
        <v>0</v>
      </c>
      <c r="Q274" s="7">
        <f>VLOOKUP(A274,'[1]BASE DTPA'!A:CW,22,0)</f>
        <v>830077655</v>
      </c>
      <c r="R274" s="6" t="str">
        <f>VLOOKUP(A274,'[1]BASE DTPA'!A:CX,38,0)</f>
        <v>PNN GORGONA</v>
      </c>
      <c r="S274" s="6">
        <f>VLOOKUP(A274,'[1]BASE DTPA'!A:CY,43,0)</f>
        <v>39</v>
      </c>
      <c r="T274" s="8">
        <f>VLOOKUP(A274,'[1]BASE DTPA'!A:CZ,53,0)</f>
        <v>46073</v>
      </c>
      <c r="U274" s="9">
        <f>VLOOKUP(A274,'[1]BASE DTPA'!A:DA,54,0)</f>
        <v>46112</v>
      </c>
      <c r="V274" s="10">
        <f>VLOOKUP(A274,'[1]BASE DTPA'!A:DB,79,0)</f>
        <v>0</v>
      </c>
      <c r="W274" s="6" t="str">
        <f>VLOOKUP(A274,'[1]BASE DTPA'!A:DC,68,0)</f>
        <v>VIGENTE</v>
      </c>
      <c r="X274" s="11" t="str">
        <f>VLOOKUP(A274,'[1]BASE DTPA'!A:DD,70,0)</f>
        <v>N-A</v>
      </c>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c r="BB274" s="12"/>
      <c r="BC274" s="12"/>
      <c r="BD274" s="12"/>
      <c r="BE274" s="12"/>
      <c r="BF274" s="12"/>
      <c r="BG274" s="12"/>
      <c r="BH274" s="12"/>
      <c r="BI274" s="12"/>
      <c r="BJ274" s="12"/>
      <c r="BK274" s="12"/>
      <c r="BL274" s="12"/>
      <c r="BM274" s="12"/>
      <c r="BN274" s="12"/>
      <c r="BO274" s="12"/>
      <c r="BP274" s="12"/>
      <c r="BQ274" s="12"/>
      <c r="BR274" s="12"/>
      <c r="BS274" s="12"/>
      <c r="BT274" s="12"/>
      <c r="BU274" s="12"/>
      <c r="BV274" s="12"/>
      <c r="BW274" s="12"/>
      <c r="BX274" s="12"/>
      <c r="BY274" s="12"/>
      <c r="BZ274" s="12"/>
      <c r="CA274" s="12"/>
      <c r="CB274" s="12"/>
      <c r="CC274" s="12"/>
      <c r="CD274" s="12"/>
      <c r="CE274" s="12"/>
      <c r="CF274" s="12"/>
      <c r="CG274" s="12"/>
      <c r="CH274" s="12"/>
      <c r="CI274" s="12"/>
      <c r="CJ274" s="12"/>
      <c r="CK274" s="12"/>
      <c r="CL274" s="12"/>
      <c r="CM274" s="12"/>
      <c r="CN274" s="12"/>
    </row>
    <row r="275" spans="1:92" ht="15.75" customHeight="1" x14ac:dyDescent="0.3">
      <c r="A275" s="13" t="s">
        <v>294</v>
      </c>
      <c r="B275" s="3" t="str">
        <f>VLOOKUP(A275,'[1]BASE DTPA'!A:CN,2,0)</f>
        <v>2 NACION</v>
      </c>
      <c r="C275" s="3" t="str">
        <f>VLOOKUP(A275,'[1]BASE DTPA'!A:CN,3,0)</f>
        <v>ORDEN DE COMPRA 160828</v>
      </c>
      <c r="D275" s="3" t="str">
        <f>VLOOKUP(A275,'[1]BASE DTPA'!A:CN,4,0)</f>
        <v>PANAMERICANA OUTSOURCING S.A</v>
      </c>
      <c r="E275" s="4">
        <f>VLOOKUP(A275,'[1]BASE DTPA'!A:CN,5,0)</f>
        <v>46072</v>
      </c>
      <c r="F275" s="5" t="str">
        <f>VLOOKUP(A275,'[1]BASE DTPA'!A:CN,6,0)</f>
        <v xml:space="preserve">DP05-3202008-15-022 DP01-3202008-15-024 DP01-3202008-15-026 DO00-
3202008-15-040 DP10-3202008-15-037 DO08-3202008-15-032 Adquirir insumos de papelería y útiles de oficina para el desarrollo de las actividades administrativas en las áreas protegidas de la Dirección territorial pacifico en el marco de la conservación de la diversidad biológica de las áreas protegidas de SINAP Nacional.
</v>
      </c>
      <c r="G275" s="3" t="str">
        <f>VLOOKUP(A275,'[1]BASE DTPA'!A:CN,7,0)</f>
        <v>N-A</v>
      </c>
      <c r="H275" s="3" t="str">
        <f>VLOOKUP(A275,'[1]BASE DTPA'!A:CN,8,0)</f>
        <v>6 ACUERDO MARCO DE PRECIO</v>
      </c>
      <c r="I275" s="3" t="str">
        <f>VLOOKUP(A275,'[1]BASE DTPA'!A:CO,9,0)</f>
        <v>3 COMPRAVENTA y/o SUMINISTRO</v>
      </c>
      <c r="J275" s="6" t="str">
        <f>VLOOKUP(A275,'[1]BASE DTPA'!A:CP,10,0)</f>
        <v>COMPRAVENTA</v>
      </c>
      <c r="K275" s="6">
        <f>VLOOKUP(A275,'[1]BASE DTPA'!A:CQ,11,0)</f>
        <v>44121707</v>
      </c>
      <c r="L275" s="7" t="str">
        <f>VLOOKUP(A275,'[1]BASE DTPA'!A:CR,15,0)</f>
        <v>N-A</v>
      </c>
      <c r="M275" s="7">
        <f>VLOOKUP(A275,'[1]BASE DTPA'!A:CS,16,0)</f>
        <v>1997712</v>
      </c>
      <c r="N275" s="6" t="str">
        <f>VLOOKUP(A275,'[1]BASE DTPA'!A:CT,18,0)</f>
        <v>2 PERSONA JURIDICA</v>
      </c>
      <c r="O275" s="6" t="str">
        <f>VLOOKUP(A275,'[1]BASE DTPA'!A:CU,19,0)</f>
        <v>1 NIT</v>
      </c>
      <c r="P275" s="7">
        <f>VLOOKUP(A275,'[1]BASE DTPA'!A:CV,20,0)</f>
        <v>0</v>
      </c>
      <c r="Q275" s="7">
        <f>VLOOKUP(A275,'[1]BASE DTPA'!A:CW,22,0)</f>
        <v>830077655</v>
      </c>
      <c r="R275" s="6" t="str">
        <f>VLOOKUP(A275,'[1]BASE DTPA'!A:CX,38,0)</f>
        <v>PNN GORGONA</v>
      </c>
      <c r="S275" s="6">
        <f>VLOOKUP(A275,'[1]BASE DTPA'!A:CY,43,0)</f>
        <v>39</v>
      </c>
      <c r="T275" s="8">
        <f>VLOOKUP(A275,'[1]BASE DTPA'!A:CZ,53,0)</f>
        <v>46073</v>
      </c>
      <c r="U275" s="9">
        <f>VLOOKUP(A275,'[1]BASE DTPA'!A:DA,54,0)</f>
        <v>46112</v>
      </c>
      <c r="V275" s="10">
        <f>VLOOKUP(A275,'[1]BASE DTPA'!A:DB,79,0)</f>
        <v>0</v>
      </c>
      <c r="W275" s="6" t="str">
        <f>VLOOKUP(A275,'[1]BASE DTPA'!A:DC,68,0)</f>
        <v>VIGENTE</v>
      </c>
      <c r="X275" s="11" t="str">
        <f>VLOOKUP(A275,'[1]BASE DTPA'!A:DD,70,0)</f>
        <v>N-A</v>
      </c>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c r="BB275" s="12"/>
      <c r="BC275" s="12"/>
      <c r="BD275" s="12"/>
      <c r="BE275" s="12"/>
      <c r="BF275" s="12"/>
      <c r="BG275" s="12"/>
      <c r="BH275" s="12"/>
      <c r="BI275" s="12"/>
      <c r="BJ275" s="12"/>
      <c r="BK275" s="12"/>
      <c r="BL275" s="12"/>
      <c r="BM275" s="12"/>
      <c r="BN275" s="12"/>
      <c r="BO275" s="12"/>
      <c r="BP275" s="12"/>
      <c r="BQ275" s="12"/>
      <c r="BR275" s="12"/>
      <c r="BS275" s="12"/>
      <c r="BT275" s="12"/>
      <c r="BU275" s="12"/>
      <c r="BV275" s="12"/>
      <c r="BW275" s="12"/>
      <c r="BX275" s="12"/>
      <c r="BY275" s="12"/>
      <c r="BZ275" s="12"/>
      <c r="CA275" s="12"/>
      <c r="CB275" s="12"/>
      <c r="CC275" s="12"/>
      <c r="CD275" s="12"/>
      <c r="CE275" s="12"/>
      <c r="CF275" s="12"/>
      <c r="CG275" s="12"/>
      <c r="CH275" s="12"/>
      <c r="CI275" s="12"/>
      <c r="CJ275" s="12"/>
      <c r="CK275" s="12"/>
      <c r="CL275" s="12"/>
      <c r="CM275" s="12"/>
      <c r="CN275" s="12"/>
    </row>
    <row r="276" spans="1:92" ht="15.75" customHeight="1" x14ac:dyDescent="0.3">
      <c r="A276" s="17"/>
      <c r="B276" s="12"/>
      <c r="C276" s="12"/>
      <c r="D276" s="12"/>
      <c r="E276" s="12"/>
      <c r="F276" s="12"/>
      <c r="G276" s="12"/>
      <c r="H276" s="12"/>
      <c r="I276" s="12"/>
      <c r="J276" s="1"/>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c r="BB276" s="12"/>
      <c r="BC276" s="12"/>
      <c r="BD276" s="12"/>
      <c r="BE276" s="12"/>
      <c r="BF276" s="12"/>
      <c r="BG276" s="12"/>
      <c r="BH276" s="12"/>
      <c r="BI276" s="12"/>
      <c r="BJ276" s="12"/>
      <c r="BK276" s="12"/>
      <c r="BL276" s="12"/>
      <c r="BM276" s="12"/>
      <c r="BN276" s="12"/>
      <c r="BO276" s="12"/>
      <c r="BP276" s="12"/>
      <c r="BQ276" s="12"/>
      <c r="BR276" s="12"/>
      <c r="BS276" s="12"/>
      <c r="BT276" s="12"/>
      <c r="BU276" s="12"/>
      <c r="BV276" s="12"/>
      <c r="BW276" s="12"/>
      <c r="BX276" s="12"/>
      <c r="BY276" s="12"/>
      <c r="BZ276" s="12"/>
      <c r="CA276" s="12"/>
      <c r="CB276" s="12"/>
      <c r="CC276" s="12"/>
      <c r="CD276" s="12"/>
      <c r="CE276" s="12"/>
      <c r="CF276" s="12"/>
      <c r="CG276" s="12"/>
      <c r="CH276" s="12"/>
      <c r="CI276" s="12"/>
      <c r="CJ276" s="12"/>
      <c r="CK276" s="12"/>
      <c r="CL276" s="12"/>
      <c r="CM276" s="12"/>
      <c r="CN276" s="12"/>
    </row>
    <row r="277" spans="1:92" ht="15.75" customHeight="1" x14ac:dyDescent="0.3">
      <c r="A277" s="17"/>
      <c r="B277" s="12"/>
      <c r="C277" s="12"/>
      <c r="D277" s="12"/>
      <c r="E277" s="12"/>
      <c r="F277" s="12"/>
      <c r="G277" s="12"/>
      <c r="H277" s="12"/>
      <c r="I277" s="12"/>
      <c r="J277" s="1"/>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row>
    <row r="278" spans="1:92" ht="15.75" customHeight="1" x14ac:dyDescent="0.3">
      <c r="A278" s="17"/>
      <c r="B278" s="12"/>
      <c r="C278" s="12"/>
      <c r="D278" s="12"/>
      <c r="E278" s="12"/>
      <c r="F278" s="12"/>
      <c r="G278" s="12"/>
      <c r="H278" s="12"/>
      <c r="I278" s="12"/>
      <c r="J278" s="1"/>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c r="BV278" s="12"/>
      <c r="BW278" s="12"/>
      <c r="BX278" s="12"/>
      <c r="BY278" s="12"/>
      <c r="BZ278" s="12"/>
      <c r="CA278" s="12"/>
      <c r="CB278" s="12"/>
      <c r="CC278" s="12"/>
      <c r="CD278" s="12"/>
      <c r="CE278" s="12"/>
      <c r="CF278" s="12"/>
      <c r="CG278" s="12"/>
      <c r="CH278" s="12"/>
      <c r="CI278" s="12"/>
      <c r="CJ278" s="12"/>
      <c r="CK278" s="12"/>
      <c r="CL278" s="12"/>
      <c r="CM278" s="12"/>
      <c r="CN278" s="12"/>
    </row>
    <row r="279" spans="1:92" ht="15.75" customHeight="1" x14ac:dyDescent="0.3">
      <c r="A279" s="17"/>
      <c r="B279" s="12"/>
      <c r="C279" s="12"/>
      <c r="D279" s="12"/>
      <c r="E279" s="12"/>
      <c r="F279" s="12"/>
      <c r="G279" s="12"/>
      <c r="H279" s="12"/>
      <c r="I279" s="12"/>
      <c r="J279" s="1"/>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BV279" s="12"/>
      <c r="BW279" s="12"/>
      <c r="BX279" s="12"/>
      <c r="BY279" s="12"/>
      <c r="BZ279" s="12"/>
      <c r="CA279" s="12"/>
      <c r="CB279" s="12"/>
      <c r="CC279" s="12"/>
      <c r="CD279" s="12"/>
      <c r="CE279" s="12"/>
      <c r="CF279" s="12"/>
      <c r="CG279" s="12"/>
      <c r="CH279" s="12"/>
      <c r="CI279" s="12"/>
      <c r="CJ279" s="12"/>
      <c r="CK279" s="12"/>
      <c r="CL279" s="12"/>
      <c r="CM279" s="12"/>
      <c r="CN279" s="12"/>
    </row>
    <row r="280" spans="1:92" ht="15.75" customHeight="1" x14ac:dyDescent="0.3">
      <c r="A280" s="17"/>
      <c r="B280" s="12"/>
      <c r="C280" s="12"/>
      <c r="D280" s="12"/>
      <c r="E280" s="12"/>
      <c r="F280" s="12"/>
      <c r="G280" s="12"/>
      <c r="H280" s="12"/>
      <c r="I280" s="12"/>
      <c r="J280" s="1"/>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c r="CE280" s="12"/>
      <c r="CF280" s="12"/>
      <c r="CG280" s="12"/>
      <c r="CH280" s="12"/>
      <c r="CI280" s="12"/>
      <c r="CJ280" s="12"/>
      <c r="CK280" s="12"/>
      <c r="CL280" s="12"/>
      <c r="CM280" s="12"/>
      <c r="CN280" s="12"/>
    </row>
    <row r="281" spans="1:92" ht="15.75" customHeight="1" x14ac:dyDescent="0.3">
      <c r="A281" s="17"/>
      <c r="B281" s="12"/>
      <c r="C281" s="12"/>
      <c r="D281" s="12"/>
      <c r="E281" s="12"/>
      <c r="F281" s="12"/>
      <c r="G281" s="12"/>
      <c r="H281" s="12"/>
      <c r="I281" s="12"/>
      <c r="J281" s="1"/>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2"/>
      <c r="BG281" s="12"/>
      <c r="BH281" s="12"/>
      <c r="BI281" s="12"/>
      <c r="BJ281" s="12"/>
      <c r="BK281" s="12"/>
      <c r="BL281" s="12"/>
      <c r="BM281" s="12"/>
      <c r="BN281" s="12"/>
      <c r="BO281" s="12"/>
      <c r="BP281" s="12"/>
      <c r="BQ281" s="12"/>
      <c r="BR281" s="12"/>
      <c r="BS281" s="12"/>
      <c r="BT281" s="12"/>
      <c r="BU281" s="12"/>
      <c r="BV281" s="12"/>
      <c r="BW281" s="12"/>
      <c r="BX281" s="12"/>
      <c r="BY281" s="12"/>
      <c r="BZ281" s="12"/>
      <c r="CA281" s="12"/>
      <c r="CB281" s="12"/>
      <c r="CC281" s="12"/>
      <c r="CD281" s="12"/>
      <c r="CE281" s="12"/>
      <c r="CF281" s="12"/>
      <c r="CG281" s="12"/>
      <c r="CH281" s="12"/>
      <c r="CI281" s="12"/>
      <c r="CJ281" s="12"/>
      <c r="CK281" s="12"/>
      <c r="CL281" s="12"/>
      <c r="CM281" s="12"/>
      <c r="CN281" s="12"/>
    </row>
    <row r="282" spans="1:92" ht="15.75" customHeight="1" x14ac:dyDescent="0.3">
      <c r="A282" s="17"/>
      <c r="B282" s="12"/>
      <c r="C282" s="12"/>
      <c r="D282" s="12"/>
      <c r="E282" s="12"/>
      <c r="F282" s="12"/>
      <c r="G282" s="12"/>
      <c r="H282" s="12"/>
      <c r="I282" s="12"/>
      <c r="J282" s="1"/>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2"/>
      <c r="BG282" s="12"/>
      <c r="BH282" s="12"/>
      <c r="BI282" s="12"/>
      <c r="BJ282" s="12"/>
      <c r="BK282" s="12"/>
      <c r="BL282" s="12"/>
      <c r="BM282" s="12"/>
      <c r="BN282" s="12"/>
      <c r="BO282" s="12"/>
      <c r="BP282" s="12"/>
      <c r="BQ282" s="12"/>
      <c r="BR282" s="12"/>
      <c r="BS282" s="12"/>
      <c r="BT282" s="12"/>
      <c r="BU282" s="12"/>
      <c r="BV282" s="12"/>
      <c r="BW282" s="12"/>
      <c r="BX282" s="12"/>
      <c r="BY282" s="12"/>
      <c r="BZ282" s="12"/>
      <c r="CA282" s="12"/>
      <c r="CB282" s="12"/>
      <c r="CC282" s="12"/>
      <c r="CD282" s="12"/>
      <c r="CE282" s="12"/>
      <c r="CF282" s="12"/>
      <c r="CG282" s="12"/>
      <c r="CH282" s="12"/>
      <c r="CI282" s="12"/>
      <c r="CJ282" s="12"/>
      <c r="CK282" s="12"/>
      <c r="CL282" s="12"/>
      <c r="CM282" s="12"/>
      <c r="CN282" s="12"/>
    </row>
    <row r="283" spans="1:92" ht="15.75" customHeight="1" x14ac:dyDescent="0.3">
      <c r="A283" s="17"/>
      <c r="B283" s="12"/>
      <c r="C283" s="12"/>
      <c r="D283" s="12"/>
      <c r="E283" s="12"/>
      <c r="F283" s="12"/>
      <c r="G283" s="12"/>
      <c r="H283" s="12"/>
      <c r="I283" s="12"/>
      <c r="J283" s="1"/>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2"/>
      <c r="BG283" s="12"/>
      <c r="BH283" s="12"/>
      <c r="BI283" s="12"/>
      <c r="BJ283" s="12"/>
      <c r="BK283" s="12"/>
      <c r="BL283" s="12"/>
      <c r="BM283" s="12"/>
      <c r="BN283" s="12"/>
      <c r="BO283" s="12"/>
      <c r="BP283" s="12"/>
      <c r="BQ283" s="12"/>
      <c r="BR283" s="12"/>
      <c r="BS283" s="12"/>
      <c r="BT283" s="12"/>
      <c r="BU283" s="12"/>
      <c r="BV283" s="12"/>
      <c r="BW283" s="12"/>
      <c r="BX283" s="12"/>
      <c r="BY283" s="12"/>
      <c r="BZ283" s="12"/>
      <c r="CA283" s="12"/>
      <c r="CB283" s="12"/>
      <c r="CC283" s="12"/>
      <c r="CD283" s="12"/>
      <c r="CE283" s="12"/>
      <c r="CF283" s="12"/>
      <c r="CG283" s="12"/>
      <c r="CH283" s="12"/>
      <c r="CI283" s="12"/>
      <c r="CJ283" s="12"/>
      <c r="CK283" s="12"/>
      <c r="CL283" s="12"/>
      <c r="CM283" s="12"/>
      <c r="CN283" s="12"/>
    </row>
    <row r="284" spans="1:92" ht="15.75" customHeight="1" x14ac:dyDescent="0.3">
      <c r="A284" s="17"/>
      <c r="B284" s="12"/>
      <c r="C284" s="12"/>
      <c r="D284" s="12"/>
      <c r="E284" s="12"/>
      <c r="F284" s="12"/>
      <c r="G284" s="12"/>
      <c r="H284" s="12"/>
      <c r="I284" s="12"/>
      <c r="J284" s="1"/>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c r="BF284" s="12"/>
      <c r="BG284" s="12"/>
      <c r="BH284" s="12"/>
      <c r="BI284" s="12"/>
      <c r="BJ284" s="12"/>
      <c r="BK284" s="12"/>
      <c r="BL284" s="12"/>
      <c r="BM284" s="12"/>
      <c r="BN284" s="12"/>
      <c r="BO284" s="12"/>
      <c r="BP284" s="12"/>
      <c r="BQ284" s="12"/>
      <c r="BR284" s="12"/>
      <c r="BS284" s="12"/>
      <c r="BT284" s="12"/>
      <c r="BU284" s="12"/>
      <c r="BV284" s="12"/>
      <c r="BW284" s="12"/>
      <c r="BX284" s="12"/>
      <c r="BY284" s="12"/>
      <c r="BZ284" s="12"/>
      <c r="CA284" s="12"/>
      <c r="CB284" s="12"/>
      <c r="CC284" s="12"/>
      <c r="CD284" s="12"/>
      <c r="CE284" s="12"/>
      <c r="CF284" s="12"/>
      <c r="CG284" s="12"/>
      <c r="CH284" s="12"/>
      <c r="CI284" s="12"/>
      <c r="CJ284" s="12"/>
      <c r="CK284" s="12"/>
      <c r="CL284" s="12"/>
      <c r="CM284" s="12"/>
      <c r="CN284" s="12"/>
    </row>
    <row r="285" spans="1:92" ht="15.75" customHeight="1" x14ac:dyDescent="0.3">
      <c r="A285" s="17"/>
      <c r="B285" s="12"/>
      <c r="C285" s="12"/>
      <c r="D285" s="12"/>
      <c r="E285" s="12"/>
      <c r="F285" s="12"/>
      <c r="G285" s="12"/>
      <c r="H285" s="12"/>
      <c r="I285" s="12"/>
      <c r="J285" s="1"/>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c r="BF285" s="12"/>
      <c r="BG285" s="12"/>
      <c r="BH285" s="12"/>
      <c r="BI285" s="12"/>
      <c r="BJ285" s="12"/>
      <c r="BK285" s="12"/>
      <c r="BL285" s="12"/>
      <c r="BM285" s="12"/>
      <c r="BN285" s="12"/>
      <c r="BO285" s="12"/>
      <c r="BP285" s="12"/>
      <c r="BQ285" s="12"/>
      <c r="BR285" s="12"/>
      <c r="BS285" s="12"/>
      <c r="BT285" s="12"/>
      <c r="BU285" s="12"/>
      <c r="BV285" s="12"/>
      <c r="BW285" s="12"/>
      <c r="BX285" s="12"/>
      <c r="BY285" s="12"/>
      <c r="BZ285" s="12"/>
      <c r="CA285" s="12"/>
      <c r="CB285" s="12"/>
      <c r="CC285" s="12"/>
      <c r="CD285" s="12"/>
      <c r="CE285" s="12"/>
      <c r="CF285" s="12"/>
      <c r="CG285" s="12"/>
      <c r="CH285" s="12"/>
      <c r="CI285" s="12"/>
      <c r="CJ285" s="12"/>
      <c r="CK285" s="12"/>
      <c r="CL285" s="12"/>
      <c r="CM285" s="12"/>
      <c r="CN285" s="12"/>
    </row>
    <row r="286" spans="1:92" ht="15.75" customHeight="1" x14ac:dyDescent="0.3">
      <c r="A286" s="17"/>
      <c r="B286" s="12"/>
      <c r="C286" s="12"/>
      <c r="D286" s="12"/>
      <c r="E286" s="12"/>
      <c r="F286" s="12"/>
      <c r="G286" s="12"/>
      <c r="H286" s="12"/>
      <c r="I286" s="12"/>
      <c r="J286" s="1"/>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c r="BF286" s="12"/>
      <c r="BG286" s="12"/>
      <c r="BH286" s="12"/>
      <c r="BI286" s="12"/>
      <c r="BJ286" s="12"/>
      <c r="BK286" s="12"/>
      <c r="BL286" s="12"/>
      <c r="BM286" s="12"/>
      <c r="BN286" s="12"/>
      <c r="BO286" s="12"/>
      <c r="BP286" s="12"/>
      <c r="BQ286" s="12"/>
      <c r="BR286" s="12"/>
      <c r="BS286" s="12"/>
      <c r="BT286" s="12"/>
      <c r="BU286" s="12"/>
      <c r="BV286" s="12"/>
      <c r="BW286" s="12"/>
      <c r="BX286" s="12"/>
      <c r="BY286" s="12"/>
      <c r="BZ286" s="12"/>
      <c r="CA286" s="12"/>
      <c r="CB286" s="12"/>
      <c r="CC286" s="12"/>
      <c r="CD286" s="12"/>
      <c r="CE286" s="12"/>
      <c r="CF286" s="12"/>
      <c r="CG286" s="12"/>
      <c r="CH286" s="12"/>
      <c r="CI286" s="12"/>
      <c r="CJ286" s="12"/>
      <c r="CK286" s="12"/>
      <c r="CL286" s="12"/>
      <c r="CM286" s="12"/>
      <c r="CN286" s="12"/>
    </row>
    <row r="287" spans="1:92" ht="15.75" customHeight="1" x14ac:dyDescent="0.3">
      <c r="A287" s="17"/>
      <c r="B287" s="12"/>
      <c r="C287" s="12"/>
      <c r="D287" s="12"/>
      <c r="E287" s="12"/>
      <c r="F287" s="12"/>
      <c r="G287" s="12"/>
      <c r="H287" s="12"/>
      <c r="I287" s="12"/>
      <c r="J287" s="1"/>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c r="BB287" s="12"/>
      <c r="BC287" s="12"/>
      <c r="BD287" s="12"/>
      <c r="BE287" s="12"/>
      <c r="BF287" s="12"/>
      <c r="BG287" s="12"/>
      <c r="BH287" s="12"/>
      <c r="BI287" s="12"/>
      <c r="BJ287" s="12"/>
      <c r="BK287" s="12"/>
      <c r="BL287" s="12"/>
      <c r="BM287" s="12"/>
      <c r="BN287" s="12"/>
      <c r="BO287" s="12"/>
      <c r="BP287" s="12"/>
      <c r="BQ287" s="12"/>
      <c r="BR287" s="12"/>
      <c r="BS287" s="12"/>
      <c r="BT287" s="12"/>
      <c r="BU287" s="12"/>
      <c r="BV287" s="12"/>
      <c r="BW287" s="12"/>
      <c r="BX287" s="12"/>
      <c r="BY287" s="12"/>
      <c r="BZ287" s="12"/>
      <c r="CA287" s="12"/>
      <c r="CB287" s="12"/>
      <c r="CC287" s="12"/>
      <c r="CD287" s="12"/>
      <c r="CE287" s="12"/>
      <c r="CF287" s="12"/>
      <c r="CG287" s="12"/>
      <c r="CH287" s="12"/>
      <c r="CI287" s="12"/>
      <c r="CJ287" s="12"/>
      <c r="CK287" s="12"/>
      <c r="CL287" s="12"/>
      <c r="CM287" s="12"/>
      <c r="CN287" s="12"/>
    </row>
    <row r="288" spans="1:92" ht="15.75" customHeight="1" x14ac:dyDescent="0.3">
      <c r="A288" s="17"/>
      <c r="B288" s="12"/>
      <c r="C288" s="12"/>
      <c r="D288" s="12"/>
      <c r="E288" s="12"/>
      <c r="F288" s="12"/>
      <c r="G288" s="12"/>
      <c r="H288" s="12"/>
      <c r="I288" s="12"/>
      <c r="J288" s="1"/>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c r="BB288" s="12"/>
      <c r="BC288" s="12"/>
      <c r="BD288" s="12"/>
      <c r="BE288" s="12"/>
      <c r="BF288" s="12"/>
      <c r="BG288" s="12"/>
      <c r="BH288" s="12"/>
      <c r="BI288" s="12"/>
      <c r="BJ288" s="12"/>
      <c r="BK288" s="12"/>
      <c r="BL288" s="12"/>
      <c r="BM288" s="12"/>
      <c r="BN288" s="12"/>
      <c r="BO288" s="12"/>
      <c r="BP288" s="12"/>
      <c r="BQ288" s="12"/>
      <c r="BR288" s="12"/>
      <c r="BS288" s="12"/>
      <c r="BT288" s="12"/>
      <c r="BU288" s="12"/>
      <c r="BV288" s="12"/>
      <c r="BW288" s="12"/>
      <c r="BX288" s="12"/>
      <c r="BY288" s="12"/>
      <c r="BZ288" s="12"/>
      <c r="CA288" s="12"/>
      <c r="CB288" s="12"/>
      <c r="CC288" s="12"/>
      <c r="CD288" s="12"/>
      <c r="CE288" s="12"/>
      <c r="CF288" s="12"/>
      <c r="CG288" s="12"/>
      <c r="CH288" s="12"/>
      <c r="CI288" s="12"/>
      <c r="CJ288" s="12"/>
      <c r="CK288" s="12"/>
      <c r="CL288" s="12"/>
      <c r="CM288" s="12"/>
      <c r="CN288" s="12"/>
    </row>
    <row r="289" spans="1:92" ht="15.75" customHeight="1" x14ac:dyDescent="0.3">
      <c r="A289" s="17"/>
      <c r="B289" s="12"/>
      <c r="C289" s="12"/>
      <c r="D289" s="12"/>
      <c r="E289" s="12"/>
      <c r="F289" s="12"/>
      <c r="G289" s="12"/>
      <c r="H289" s="12"/>
      <c r="I289" s="12"/>
      <c r="J289" s="1"/>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c r="AZ289" s="12"/>
      <c r="BA289" s="12"/>
      <c r="BB289" s="12"/>
      <c r="BC289" s="12"/>
      <c r="BD289" s="12"/>
      <c r="BE289" s="12"/>
      <c r="BF289" s="12"/>
      <c r="BG289" s="12"/>
      <c r="BH289" s="12"/>
      <c r="BI289" s="12"/>
      <c r="BJ289" s="12"/>
      <c r="BK289" s="12"/>
      <c r="BL289" s="12"/>
      <c r="BM289" s="12"/>
      <c r="BN289" s="12"/>
      <c r="BO289" s="12"/>
      <c r="BP289" s="12"/>
      <c r="BQ289" s="12"/>
      <c r="BR289" s="12"/>
      <c r="BS289" s="12"/>
      <c r="BT289" s="12"/>
      <c r="BU289" s="12"/>
      <c r="BV289" s="12"/>
      <c r="BW289" s="12"/>
      <c r="BX289" s="12"/>
      <c r="BY289" s="12"/>
      <c r="BZ289" s="12"/>
      <c r="CA289" s="12"/>
      <c r="CB289" s="12"/>
      <c r="CC289" s="12"/>
      <c r="CD289" s="12"/>
      <c r="CE289" s="12"/>
      <c r="CF289" s="12"/>
      <c r="CG289" s="12"/>
      <c r="CH289" s="12"/>
      <c r="CI289" s="12"/>
      <c r="CJ289" s="12"/>
      <c r="CK289" s="12"/>
      <c r="CL289" s="12"/>
      <c r="CM289" s="12"/>
      <c r="CN289" s="12"/>
    </row>
    <row r="290" spans="1:92" ht="15.75" customHeight="1" x14ac:dyDescent="0.3">
      <c r="A290" s="17"/>
      <c r="B290" s="12"/>
      <c r="C290" s="12"/>
      <c r="D290" s="12"/>
      <c r="E290" s="12"/>
      <c r="F290" s="12"/>
      <c r="G290" s="12"/>
      <c r="H290" s="12"/>
      <c r="I290" s="12"/>
      <c r="J290" s="1"/>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12"/>
      <c r="AY290" s="12"/>
      <c r="AZ290" s="12"/>
      <c r="BA290" s="12"/>
      <c r="BB290" s="12"/>
      <c r="BC290" s="12"/>
      <c r="BD290" s="12"/>
      <c r="BE290" s="12"/>
      <c r="BF290" s="12"/>
      <c r="BG290" s="12"/>
      <c r="BH290" s="12"/>
      <c r="BI290" s="12"/>
      <c r="BJ290" s="12"/>
      <c r="BK290" s="12"/>
      <c r="BL290" s="12"/>
      <c r="BM290" s="12"/>
      <c r="BN290" s="12"/>
      <c r="BO290" s="12"/>
      <c r="BP290" s="12"/>
      <c r="BQ290" s="12"/>
      <c r="BR290" s="12"/>
      <c r="BS290" s="12"/>
      <c r="BT290" s="12"/>
      <c r="BU290" s="12"/>
      <c r="BV290" s="12"/>
      <c r="BW290" s="12"/>
      <c r="BX290" s="12"/>
      <c r="BY290" s="12"/>
      <c r="BZ290" s="12"/>
      <c r="CA290" s="12"/>
      <c r="CB290" s="12"/>
      <c r="CC290" s="12"/>
      <c r="CD290" s="12"/>
      <c r="CE290" s="12"/>
      <c r="CF290" s="12"/>
      <c r="CG290" s="12"/>
      <c r="CH290" s="12"/>
      <c r="CI290" s="12"/>
      <c r="CJ290" s="12"/>
      <c r="CK290" s="12"/>
      <c r="CL290" s="12"/>
      <c r="CM290" s="12"/>
      <c r="CN290" s="12"/>
    </row>
    <row r="291" spans="1:92" ht="15.75" customHeight="1" x14ac:dyDescent="0.3">
      <c r="A291" s="17"/>
      <c r="B291" s="12"/>
      <c r="C291" s="12"/>
      <c r="D291" s="12"/>
      <c r="E291" s="12"/>
      <c r="F291" s="12"/>
      <c r="G291" s="12"/>
      <c r="H291" s="12"/>
      <c r="I291" s="12"/>
      <c r="J291" s="1"/>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c r="CA291" s="12"/>
      <c r="CB291" s="12"/>
      <c r="CC291" s="12"/>
      <c r="CD291" s="12"/>
      <c r="CE291" s="12"/>
      <c r="CF291" s="12"/>
      <c r="CG291" s="12"/>
      <c r="CH291" s="12"/>
      <c r="CI291" s="12"/>
      <c r="CJ291" s="12"/>
      <c r="CK291" s="12"/>
      <c r="CL291" s="12"/>
      <c r="CM291" s="12"/>
      <c r="CN291" s="12"/>
    </row>
    <row r="292" spans="1:92" ht="15.75" customHeight="1" x14ac:dyDescent="0.3">
      <c r="A292" s="17"/>
      <c r="B292" s="12"/>
      <c r="C292" s="12"/>
      <c r="D292" s="12"/>
      <c r="E292" s="12"/>
      <c r="F292" s="12"/>
      <c r="G292" s="12"/>
      <c r="H292" s="12"/>
      <c r="I292" s="12"/>
      <c r="J292" s="1"/>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12"/>
      <c r="CA292" s="12"/>
      <c r="CB292" s="12"/>
      <c r="CC292" s="12"/>
      <c r="CD292" s="12"/>
      <c r="CE292" s="12"/>
      <c r="CF292" s="12"/>
      <c r="CG292" s="12"/>
      <c r="CH292" s="12"/>
      <c r="CI292" s="12"/>
      <c r="CJ292" s="12"/>
      <c r="CK292" s="12"/>
      <c r="CL292" s="12"/>
      <c r="CM292" s="12"/>
      <c r="CN292" s="12"/>
    </row>
    <row r="293" spans="1:92" ht="15.75" customHeight="1" x14ac:dyDescent="0.3">
      <c r="A293" s="17"/>
      <c r="B293" s="12"/>
      <c r="C293" s="12"/>
      <c r="D293" s="12"/>
      <c r="E293" s="12"/>
      <c r="F293" s="12"/>
      <c r="G293" s="12"/>
      <c r="H293" s="12"/>
      <c r="I293" s="12"/>
      <c r="J293" s="1"/>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2"/>
      <c r="BM293" s="12"/>
      <c r="BN293" s="12"/>
      <c r="BO293" s="12"/>
      <c r="BP293" s="12"/>
      <c r="BQ293" s="12"/>
      <c r="BR293" s="12"/>
      <c r="BS293" s="12"/>
      <c r="BT293" s="12"/>
      <c r="BU293" s="12"/>
      <c r="BV293" s="12"/>
      <c r="BW293" s="12"/>
      <c r="BX293" s="12"/>
      <c r="BY293" s="12"/>
      <c r="BZ293" s="12"/>
      <c r="CA293" s="12"/>
      <c r="CB293" s="12"/>
      <c r="CC293" s="12"/>
      <c r="CD293" s="12"/>
      <c r="CE293" s="12"/>
      <c r="CF293" s="12"/>
      <c r="CG293" s="12"/>
      <c r="CH293" s="12"/>
      <c r="CI293" s="12"/>
      <c r="CJ293" s="12"/>
      <c r="CK293" s="12"/>
      <c r="CL293" s="12"/>
      <c r="CM293" s="12"/>
      <c r="CN293" s="12"/>
    </row>
    <row r="294" spans="1:92" ht="15.75" customHeight="1" x14ac:dyDescent="0.3">
      <c r="A294" s="17"/>
      <c r="B294" s="12"/>
      <c r="C294" s="12"/>
      <c r="D294" s="12"/>
      <c r="E294" s="12"/>
      <c r="F294" s="12"/>
      <c r="G294" s="12"/>
      <c r="H294" s="12"/>
      <c r="I294" s="12"/>
      <c r="J294" s="1"/>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c r="BL294" s="12"/>
      <c r="BM294" s="12"/>
      <c r="BN294" s="12"/>
      <c r="BO294" s="12"/>
      <c r="BP294" s="12"/>
      <c r="BQ294" s="12"/>
      <c r="BR294" s="12"/>
      <c r="BS294" s="12"/>
      <c r="BT294" s="12"/>
      <c r="BU294" s="12"/>
      <c r="BV294" s="12"/>
      <c r="BW294" s="12"/>
      <c r="BX294" s="12"/>
      <c r="BY294" s="12"/>
      <c r="BZ294" s="12"/>
      <c r="CA294" s="12"/>
      <c r="CB294" s="12"/>
      <c r="CC294" s="12"/>
      <c r="CD294" s="12"/>
      <c r="CE294" s="12"/>
      <c r="CF294" s="12"/>
      <c r="CG294" s="12"/>
      <c r="CH294" s="12"/>
      <c r="CI294" s="12"/>
      <c r="CJ294" s="12"/>
      <c r="CK294" s="12"/>
      <c r="CL294" s="12"/>
      <c r="CM294" s="12"/>
      <c r="CN294" s="12"/>
    </row>
    <row r="295" spans="1:92" ht="15.75" customHeight="1" x14ac:dyDescent="0.3">
      <c r="A295" s="17"/>
      <c r="B295" s="12"/>
      <c r="C295" s="12"/>
      <c r="D295" s="12"/>
      <c r="E295" s="12"/>
      <c r="F295" s="12"/>
      <c r="G295" s="12"/>
      <c r="H295" s="12"/>
      <c r="I295" s="12"/>
      <c r="J295" s="1"/>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12"/>
      <c r="CA295" s="12"/>
      <c r="CB295" s="12"/>
      <c r="CC295" s="12"/>
      <c r="CD295" s="12"/>
      <c r="CE295" s="12"/>
      <c r="CF295" s="12"/>
      <c r="CG295" s="12"/>
      <c r="CH295" s="12"/>
      <c r="CI295" s="12"/>
      <c r="CJ295" s="12"/>
      <c r="CK295" s="12"/>
      <c r="CL295" s="12"/>
      <c r="CM295" s="12"/>
      <c r="CN295" s="12"/>
    </row>
    <row r="296" spans="1:92" ht="15.75" customHeight="1" x14ac:dyDescent="0.3">
      <c r="A296" s="17"/>
      <c r="B296" s="12"/>
      <c r="C296" s="12"/>
      <c r="D296" s="12"/>
      <c r="E296" s="12"/>
      <c r="F296" s="12"/>
      <c r="G296" s="12"/>
      <c r="H296" s="12"/>
      <c r="I296" s="12"/>
      <c r="J296" s="1"/>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c r="CA296" s="12"/>
      <c r="CB296" s="12"/>
      <c r="CC296" s="12"/>
      <c r="CD296" s="12"/>
      <c r="CE296" s="12"/>
      <c r="CF296" s="12"/>
      <c r="CG296" s="12"/>
      <c r="CH296" s="12"/>
      <c r="CI296" s="12"/>
      <c r="CJ296" s="12"/>
      <c r="CK296" s="12"/>
      <c r="CL296" s="12"/>
      <c r="CM296" s="12"/>
      <c r="CN296" s="12"/>
    </row>
    <row r="297" spans="1:92" ht="15.75" customHeight="1" x14ac:dyDescent="0.3">
      <c r="A297" s="17"/>
      <c r="B297" s="12"/>
      <c r="C297" s="12"/>
      <c r="D297" s="12"/>
      <c r="E297" s="12"/>
      <c r="F297" s="12"/>
      <c r="G297" s="12"/>
      <c r="H297" s="12"/>
      <c r="I297" s="12"/>
      <c r="J297" s="1"/>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2"/>
      <c r="BM297" s="12"/>
      <c r="BN297" s="12"/>
      <c r="BO297" s="12"/>
      <c r="BP297" s="12"/>
      <c r="BQ297" s="12"/>
      <c r="BR297" s="12"/>
      <c r="BS297" s="12"/>
      <c r="BT297" s="12"/>
      <c r="BU297" s="12"/>
      <c r="BV297" s="12"/>
      <c r="BW297" s="12"/>
      <c r="BX297" s="12"/>
      <c r="BY297" s="12"/>
      <c r="BZ297" s="12"/>
      <c r="CA297" s="12"/>
      <c r="CB297" s="12"/>
      <c r="CC297" s="12"/>
      <c r="CD297" s="12"/>
      <c r="CE297" s="12"/>
      <c r="CF297" s="12"/>
      <c r="CG297" s="12"/>
      <c r="CH297" s="12"/>
      <c r="CI297" s="12"/>
      <c r="CJ297" s="12"/>
      <c r="CK297" s="12"/>
      <c r="CL297" s="12"/>
      <c r="CM297" s="12"/>
      <c r="CN297" s="12"/>
    </row>
    <row r="298" spans="1:92" ht="15.75" customHeight="1" x14ac:dyDescent="0.3">
      <c r="A298" s="17"/>
      <c r="B298" s="12"/>
      <c r="C298" s="12"/>
      <c r="D298" s="12"/>
      <c r="E298" s="12"/>
      <c r="F298" s="12"/>
      <c r="G298" s="12"/>
      <c r="H298" s="12"/>
      <c r="I298" s="12"/>
      <c r="J298" s="1"/>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c r="AX298" s="12"/>
      <c r="AY298" s="12"/>
      <c r="AZ298" s="12"/>
      <c r="BA298" s="12"/>
      <c r="BB298" s="12"/>
      <c r="BC298" s="12"/>
      <c r="BD298" s="12"/>
      <c r="BE298" s="12"/>
      <c r="BF298" s="12"/>
      <c r="BG298" s="12"/>
      <c r="BH298" s="12"/>
      <c r="BI298" s="12"/>
      <c r="BJ298" s="12"/>
      <c r="BK298" s="12"/>
      <c r="BL298" s="12"/>
      <c r="BM298" s="12"/>
      <c r="BN298" s="12"/>
      <c r="BO298" s="12"/>
      <c r="BP298" s="12"/>
      <c r="BQ298" s="12"/>
      <c r="BR298" s="12"/>
      <c r="BS298" s="12"/>
      <c r="BT298" s="12"/>
      <c r="BU298" s="12"/>
      <c r="BV298" s="12"/>
      <c r="BW298" s="12"/>
      <c r="BX298" s="12"/>
      <c r="BY298" s="12"/>
      <c r="BZ298" s="12"/>
      <c r="CA298" s="12"/>
      <c r="CB298" s="12"/>
      <c r="CC298" s="12"/>
      <c r="CD298" s="12"/>
      <c r="CE298" s="12"/>
      <c r="CF298" s="12"/>
      <c r="CG298" s="12"/>
      <c r="CH298" s="12"/>
      <c r="CI298" s="12"/>
      <c r="CJ298" s="12"/>
      <c r="CK298" s="12"/>
      <c r="CL298" s="12"/>
      <c r="CM298" s="12"/>
      <c r="CN298" s="12"/>
    </row>
    <row r="299" spans="1:92" ht="15.75" customHeight="1" x14ac:dyDescent="0.3">
      <c r="A299" s="17"/>
      <c r="B299" s="12"/>
      <c r="C299" s="12"/>
      <c r="D299" s="12"/>
      <c r="E299" s="12"/>
      <c r="F299" s="12"/>
      <c r="G299" s="12"/>
      <c r="H299" s="12"/>
      <c r="I299" s="12"/>
      <c r="J299" s="1"/>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c r="BB299" s="12"/>
      <c r="BC299" s="12"/>
      <c r="BD299" s="12"/>
      <c r="BE299" s="12"/>
      <c r="BF299" s="12"/>
      <c r="BG299" s="12"/>
      <c r="BH299" s="12"/>
      <c r="BI299" s="12"/>
      <c r="BJ299" s="12"/>
      <c r="BK299" s="12"/>
      <c r="BL299" s="12"/>
      <c r="BM299" s="12"/>
      <c r="BN299" s="12"/>
      <c r="BO299" s="12"/>
      <c r="BP299" s="12"/>
      <c r="BQ299" s="12"/>
      <c r="BR299" s="12"/>
      <c r="BS299" s="12"/>
      <c r="BT299" s="12"/>
      <c r="BU299" s="12"/>
      <c r="BV299" s="12"/>
      <c r="BW299" s="12"/>
      <c r="BX299" s="12"/>
      <c r="BY299" s="12"/>
      <c r="BZ299" s="12"/>
      <c r="CA299" s="12"/>
      <c r="CB299" s="12"/>
      <c r="CC299" s="12"/>
      <c r="CD299" s="12"/>
      <c r="CE299" s="12"/>
      <c r="CF299" s="12"/>
      <c r="CG299" s="12"/>
      <c r="CH299" s="12"/>
      <c r="CI299" s="12"/>
      <c r="CJ299" s="12"/>
      <c r="CK299" s="12"/>
      <c r="CL299" s="12"/>
      <c r="CM299" s="12"/>
      <c r="CN299" s="12"/>
    </row>
    <row r="300" spans="1:92" ht="15.75" customHeight="1" x14ac:dyDescent="0.3">
      <c r="A300" s="17"/>
      <c r="B300" s="12"/>
      <c r="C300" s="12"/>
      <c r="D300" s="12"/>
      <c r="E300" s="12"/>
      <c r="F300" s="12"/>
      <c r="G300" s="12"/>
      <c r="H300" s="12"/>
      <c r="I300" s="12"/>
      <c r="J300" s="1"/>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c r="BL300" s="12"/>
      <c r="BM300" s="12"/>
      <c r="BN300" s="12"/>
      <c r="BO300" s="12"/>
      <c r="BP300" s="12"/>
      <c r="BQ300" s="12"/>
      <c r="BR300" s="12"/>
      <c r="BS300" s="12"/>
      <c r="BT300" s="12"/>
      <c r="BU300" s="12"/>
      <c r="BV300" s="12"/>
      <c r="BW300" s="12"/>
      <c r="BX300" s="12"/>
      <c r="BY300" s="12"/>
      <c r="BZ300" s="12"/>
      <c r="CA300" s="12"/>
      <c r="CB300" s="12"/>
      <c r="CC300" s="12"/>
      <c r="CD300" s="12"/>
      <c r="CE300" s="12"/>
      <c r="CF300" s="12"/>
      <c r="CG300" s="12"/>
      <c r="CH300" s="12"/>
      <c r="CI300" s="12"/>
      <c r="CJ300" s="12"/>
      <c r="CK300" s="12"/>
      <c r="CL300" s="12"/>
      <c r="CM300" s="12"/>
      <c r="CN300" s="12"/>
    </row>
    <row r="301" spans="1:92" ht="15.75" customHeight="1" x14ac:dyDescent="0.3">
      <c r="A301" s="17"/>
      <c r="B301" s="12"/>
      <c r="C301" s="12"/>
      <c r="D301" s="12"/>
      <c r="E301" s="12"/>
      <c r="F301" s="12"/>
      <c r="G301" s="12"/>
      <c r="H301" s="12"/>
      <c r="I301" s="12"/>
      <c r="J301" s="1"/>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2"/>
      <c r="BC301" s="12"/>
      <c r="BD301" s="12"/>
      <c r="BE301" s="12"/>
      <c r="BF301" s="12"/>
      <c r="BG301" s="12"/>
      <c r="BH301" s="12"/>
      <c r="BI301" s="12"/>
      <c r="BJ301" s="12"/>
      <c r="BK301" s="12"/>
      <c r="BL301" s="12"/>
      <c r="BM301" s="12"/>
      <c r="BN301" s="12"/>
      <c r="BO301" s="12"/>
      <c r="BP301" s="12"/>
      <c r="BQ301" s="12"/>
      <c r="BR301" s="12"/>
      <c r="BS301" s="12"/>
      <c r="BT301" s="12"/>
      <c r="BU301" s="12"/>
      <c r="BV301" s="12"/>
      <c r="BW301" s="12"/>
      <c r="BX301" s="12"/>
      <c r="BY301" s="12"/>
      <c r="BZ301" s="12"/>
      <c r="CA301" s="12"/>
      <c r="CB301" s="12"/>
      <c r="CC301" s="12"/>
      <c r="CD301" s="12"/>
      <c r="CE301" s="12"/>
      <c r="CF301" s="12"/>
      <c r="CG301" s="12"/>
      <c r="CH301" s="12"/>
      <c r="CI301" s="12"/>
      <c r="CJ301" s="12"/>
      <c r="CK301" s="12"/>
      <c r="CL301" s="12"/>
      <c r="CM301" s="12"/>
      <c r="CN301" s="12"/>
    </row>
    <row r="302" spans="1:92" ht="15.75" customHeight="1" x14ac:dyDescent="0.3">
      <c r="A302" s="17"/>
      <c r="B302" s="12"/>
      <c r="C302" s="12"/>
      <c r="D302" s="12"/>
      <c r="E302" s="12"/>
      <c r="F302" s="12"/>
      <c r="G302" s="12"/>
      <c r="H302" s="12"/>
      <c r="I302" s="12"/>
      <c r="J302" s="1"/>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c r="AY302" s="12"/>
      <c r="AZ302" s="12"/>
      <c r="BA302" s="12"/>
      <c r="BB302" s="12"/>
      <c r="BC302" s="12"/>
      <c r="BD302" s="12"/>
      <c r="BE302" s="12"/>
      <c r="BF302" s="12"/>
      <c r="BG302" s="12"/>
      <c r="BH302" s="12"/>
      <c r="BI302" s="12"/>
      <c r="BJ302" s="12"/>
      <c r="BK302" s="12"/>
      <c r="BL302" s="12"/>
      <c r="BM302" s="12"/>
      <c r="BN302" s="12"/>
      <c r="BO302" s="12"/>
      <c r="BP302" s="12"/>
      <c r="BQ302" s="12"/>
      <c r="BR302" s="12"/>
      <c r="BS302" s="12"/>
      <c r="BT302" s="12"/>
      <c r="BU302" s="12"/>
      <c r="BV302" s="12"/>
      <c r="BW302" s="12"/>
      <c r="BX302" s="12"/>
      <c r="BY302" s="12"/>
      <c r="BZ302" s="12"/>
      <c r="CA302" s="12"/>
      <c r="CB302" s="12"/>
      <c r="CC302" s="12"/>
      <c r="CD302" s="12"/>
      <c r="CE302" s="12"/>
      <c r="CF302" s="12"/>
      <c r="CG302" s="12"/>
      <c r="CH302" s="12"/>
      <c r="CI302" s="12"/>
      <c r="CJ302" s="12"/>
      <c r="CK302" s="12"/>
      <c r="CL302" s="12"/>
      <c r="CM302" s="12"/>
      <c r="CN302" s="12"/>
    </row>
    <row r="303" spans="1:92" ht="15.75" customHeight="1" x14ac:dyDescent="0.3">
      <c r="A303" s="17"/>
      <c r="B303" s="12"/>
      <c r="C303" s="12"/>
      <c r="D303" s="12"/>
      <c r="E303" s="12"/>
      <c r="F303" s="12"/>
      <c r="G303" s="12"/>
      <c r="H303" s="12"/>
      <c r="I303" s="12"/>
      <c r="J303" s="1"/>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c r="BB303" s="12"/>
      <c r="BC303" s="12"/>
      <c r="BD303" s="12"/>
      <c r="BE303" s="12"/>
      <c r="BF303" s="12"/>
      <c r="BG303" s="12"/>
      <c r="BH303" s="12"/>
      <c r="BI303" s="12"/>
      <c r="BJ303" s="12"/>
      <c r="BK303" s="12"/>
      <c r="BL303" s="12"/>
      <c r="BM303" s="12"/>
      <c r="BN303" s="12"/>
      <c r="BO303" s="12"/>
      <c r="BP303" s="12"/>
      <c r="BQ303" s="12"/>
      <c r="BR303" s="12"/>
      <c r="BS303" s="12"/>
      <c r="BT303" s="12"/>
      <c r="BU303" s="12"/>
      <c r="BV303" s="12"/>
      <c r="BW303" s="12"/>
      <c r="BX303" s="12"/>
      <c r="BY303" s="12"/>
      <c r="BZ303" s="12"/>
      <c r="CA303" s="12"/>
      <c r="CB303" s="12"/>
      <c r="CC303" s="12"/>
      <c r="CD303" s="12"/>
      <c r="CE303" s="12"/>
      <c r="CF303" s="12"/>
      <c r="CG303" s="12"/>
      <c r="CH303" s="12"/>
      <c r="CI303" s="12"/>
      <c r="CJ303" s="12"/>
      <c r="CK303" s="12"/>
      <c r="CL303" s="12"/>
      <c r="CM303" s="12"/>
      <c r="CN303" s="12"/>
    </row>
    <row r="304" spans="1:92" ht="15.75" customHeight="1" x14ac:dyDescent="0.3">
      <c r="A304" s="17"/>
      <c r="B304" s="12"/>
      <c r="C304" s="12"/>
      <c r="D304" s="12"/>
      <c r="E304" s="12"/>
      <c r="F304" s="12"/>
      <c r="G304" s="12"/>
      <c r="H304" s="12"/>
      <c r="I304" s="12"/>
      <c r="J304" s="1"/>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2"/>
      <c r="BC304" s="12"/>
      <c r="BD304" s="12"/>
      <c r="BE304" s="12"/>
      <c r="BF304" s="12"/>
      <c r="BG304" s="12"/>
      <c r="BH304" s="12"/>
      <c r="BI304" s="12"/>
      <c r="BJ304" s="12"/>
      <c r="BK304" s="12"/>
      <c r="BL304" s="12"/>
      <c r="BM304" s="12"/>
      <c r="BN304" s="12"/>
      <c r="BO304" s="12"/>
      <c r="BP304" s="12"/>
      <c r="BQ304" s="12"/>
      <c r="BR304" s="12"/>
      <c r="BS304" s="12"/>
      <c r="BT304" s="12"/>
      <c r="BU304" s="12"/>
      <c r="BV304" s="12"/>
      <c r="BW304" s="12"/>
      <c r="BX304" s="12"/>
      <c r="BY304" s="12"/>
      <c r="BZ304" s="12"/>
      <c r="CA304" s="12"/>
      <c r="CB304" s="12"/>
      <c r="CC304" s="12"/>
      <c r="CD304" s="12"/>
      <c r="CE304" s="12"/>
      <c r="CF304" s="12"/>
      <c r="CG304" s="12"/>
      <c r="CH304" s="12"/>
      <c r="CI304" s="12"/>
      <c r="CJ304" s="12"/>
      <c r="CK304" s="12"/>
      <c r="CL304" s="12"/>
      <c r="CM304" s="12"/>
      <c r="CN304" s="12"/>
    </row>
    <row r="305" spans="1:92" ht="15.75" customHeight="1" x14ac:dyDescent="0.3">
      <c r="A305" s="17"/>
      <c r="B305" s="12"/>
      <c r="C305" s="12"/>
      <c r="D305" s="12"/>
      <c r="E305" s="12"/>
      <c r="F305" s="12"/>
      <c r="G305" s="12"/>
      <c r="H305" s="12"/>
      <c r="I305" s="12"/>
      <c r="J305" s="1"/>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12"/>
      <c r="BD305" s="12"/>
      <c r="BE305" s="12"/>
      <c r="BF305" s="12"/>
      <c r="BG305" s="12"/>
      <c r="BH305" s="12"/>
      <c r="BI305" s="12"/>
      <c r="BJ305" s="12"/>
      <c r="BK305" s="12"/>
      <c r="BL305" s="12"/>
      <c r="BM305" s="12"/>
      <c r="BN305" s="12"/>
      <c r="BO305" s="12"/>
      <c r="BP305" s="12"/>
      <c r="BQ305" s="12"/>
      <c r="BR305" s="12"/>
      <c r="BS305" s="12"/>
      <c r="BT305" s="12"/>
      <c r="BU305" s="12"/>
      <c r="BV305" s="12"/>
      <c r="BW305" s="12"/>
      <c r="BX305" s="12"/>
      <c r="BY305" s="12"/>
      <c r="BZ305" s="12"/>
      <c r="CA305" s="12"/>
      <c r="CB305" s="12"/>
      <c r="CC305" s="12"/>
      <c r="CD305" s="12"/>
      <c r="CE305" s="12"/>
      <c r="CF305" s="12"/>
      <c r="CG305" s="12"/>
      <c r="CH305" s="12"/>
      <c r="CI305" s="12"/>
      <c r="CJ305" s="12"/>
      <c r="CK305" s="12"/>
      <c r="CL305" s="12"/>
      <c r="CM305" s="12"/>
      <c r="CN305" s="12"/>
    </row>
    <row r="306" spans="1:92" ht="15.75" customHeight="1" x14ac:dyDescent="0.3">
      <c r="A306" s="17"/>
      <c r="B306" s="12"/>
      <c r="C306" s="12"/>
      <c r="D306" s="12"/>
      <c r="E306" s="12"/>
      <c r="F306" s="12"/>
      <c r="G306" s="12"/>
      <c r="H306" s="12"/>
      <c r="I306" s="12"/>
      <c r="J306" s="1"/>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2"/>
      <c r="BC306" s="12"/>
      <c r="BD306" s="12"/>
      <c r="BE306" s="12"/>
      <c r="BF306" s="12"/>
      <c r="BG306" s="12"/>
      <c r="BH306" s="12"/>
      <c r="BI306" s="12"/>
      <c r="BJ306" s="12"/>
      <c r="BK306" s="12"/>
      <c r="BL306" s="12"/>
      <c r="BM306" s="12"/>
      <c r="BN306" s="12"/>
      <c r="BO306" s="12"/>
      <c r="BP306" s="12"/>
      <c r="BQ306" s="12"/>
      <c r="BR306" s="12"/>
      <c r="BS306" s="12"/>
      <c r="BT306" s="12"/>
      <c r="BU306" s="12"/>
      <c r="BV306" s="12"/>
      <c r="BW306" s="12"/>
      <c r="BX306" s="12"/>
      <c r="BY306" s="12"/>
      <c r="BZ306" s="12"/>
      <c r="CA306" s="12"/>
      <c r="CB306" s="12"/>
      <c r="CC306" s="12"/>
      <c r="CD306" s="12"/>
      <c r="CE306" s="12"/>
      <c r="CF306" s="12"/>
      <c r="CG306" s="12"/>
      <c r="CH306" s="12"/>
      <c r="CI306" s="12"/>
      <c r="CJ306" s="12"/>
      <c r="CK306" s="12"/>
      <c r="CL306" s="12"/>
      <c r="CM306" s="12"/>
      <c r="CN306" s="12"/>
    </row>
    <row r="307" spans="1:92" ht="15.75" customHeight="1" x14ac:dyDescent="0.3">
      <c r="A307" s="17"/>
      <c r="B307" s="12"/>
      <c r="C307" s="12"/>
      <c r="D307" s="12"/>
      <c r="E307" s="12"/>
      <c r="F307" s="12"/>
      <c r="G307" s="12"/>
      <c r="H307" s="12"/>
      <c r="I307" s="12"/>
      <c r="J307" s="1"/>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c r="AY307" s="12"/>
      <c r="AZ307" s="12"/>
      <c r="BA307" s="12"/>
      <c r="BB307" s="12"/>
      <c r="BC307" s="12"/>
      <c r="BD307" s="12"/>
      <c r="BE307" s="12"/>
      <c r="BF307" s="12"/>
      <c r="BG307" s="12"/>
      <c r="BH307" s="12"/>
      <c r="BI307" s="12"/>
      <c r="BJ307" s="12"/>
      <c r="BK307" s="12"/>
      <c r="BL307" s="12"/>
      <c r="BM307" s="12"/>
      <c r="BN307" s="12"/>
      <c r="BO307" s="12"/>
      <c r="BP307" s="12"/>
      <c r="BQ307" s="12"/>
      <c r="BR307" s="12"/>
      <c r="BS307" s="12"/>
      <c r="BT307" s="12"/>
      <c r="BU307" s="12"/>
      <c r="BV307" s="12"/>
      <c r="BW307" s="12"/>
      <c r="BX307" s="12"/>
      <c r="BY307" s="12"/>
      <c r="BZ307" s="12"/>
      <c r="CA307" s="12"/>
      <c r="CB307" s="12"/>
      <c r="CC307" s="12"/>
      <c r="CD307" s="12"/>
      <c r="CE307" s="12"/>
      <c r="CF307" s="12"/>
      <c r="CG307" s="12"/>
      <c r="CH307" s="12"/>
      <c r="CI307" s="12"/>
      <c r="CJ307" s="12"/>
      <c r="CK307" s="12"/>
      <c r="CL307" s="12"/>
      <c r="CM307" s="12"/>
      <c r="CN307" s="12"/>
    </row>
    <row r="308" spans="1:92" ht="15.75" customHeight="1" x14ac:dyDescent="0.3">
      <c r="A308" s="17"/>
      <c r="B308" s="12"/>
      <c r="C308" s="12"/>
      <c r="D308" s="12"/>
      <c r="E308" s="12"/>
      <c r="F308" s="12"/>
      <c r="G308" s="12"/>
      <c r="H308" s="12"/>
      <c r="I308" s="12"/>
      <c r="J308" s="1"/>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c r="BB308" s="12"/>
      <c r="BC308" s="12"/>
      <c r="BD308" s="12"/>
      <c r="BE308" s="12"/>
      <c r="BF308" s="12"/>
      <c r="BG308" s="12"/>
      <c r="BH308" s="12"/>
      <c r="BI308" s="12"/>
      <c r="BJ308" s="12"/>
      <c r="BK308" s="12"/>
      <c r="BL308" s="12"/>
      <c r="BM308" s="12"/>
      <c r="BN308" s="12"/>
      <c r="BO308" s="12"/>
      <c r="BP308" s="12"/>
      <c r="BQ308" s="12"/>
      <c r="BR308" s="12"/>
      <c r="BS308" s="12"/>
      <c r="BT308" s="12"/>
      <c r="BU308" s="12"/>
      <c r="BV308" s="12"/>
      <c r="BW308" s="12"/>
      <c r="BX308" s="12"/>
      <c r="BY308" s="12"/>
      <c r="BZ308" s="12"/>
      <c r="CA308" s="12"/>
      <c r="CB308" s="12"/>
      <c r="CC308" s="12"/>
      <c r="CD308" s="12"/>
      <c r="CE308" s="12"/>
      <c r="CF308" s="12"/>
      <c r="CG308" s="12"/>
      <c r="CH308" s="12"/>
      <c r="CI308" s="12"/>
      <c r="CJ308" s="12"/>
      <c r="CK308" s="12"/>
      <c r="CL308" s="12"/>
      <c r="CM308" s="12"/>
      <c r="CN308" s="12"/>
    </row>
    <row r="309" spans="1:92" ht="15.75" customHeight="1" x14ac:dyDescent="0.3">
      <c r="A309" s="17"/>
      <c r="B309" s="12"/>
      <c r="C309" s="12"/>
      <c r="D309" s="12"/>
      <c r="E309" s="12"/>
      <c r="F309" s="12"/>
      <c r="G309" s="12"/>
      <c r="H309" s="12"/>
      <c r="I309" s="12"/>
      <c r="J309" s="1"/>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12"/>
      <c r="AY309" s="12"/>
      <c r="AZ309" s="12"/>
      <c r="BA309" s="12"/>
      <c r="BB309" s="12"/>
      <c r="BC309" s="12"/>
      <c r="BD309" s="12"/>
      <c r="BE309" s="12"/>
      <c r="BF309" s="12"/>
      <c r="BG309" s="12"/>
      <c r="BH309" s="12"/>
      <c r="BI309" s="12"/>
      <c r="BJ309" s="12"/>
      <c r="BK309" s="12"/>
      <c r="BL309" s="12"/>
      <c r="BM309" s="12"/>
      <c r="BN309" s="12"/>
      <c r="BO309" s="12"/>
      <c r="BP309" s="12"/>
      <c r="BQ309" s="12"/>
      <c r="BR309" s="12"/>
      <c r="BS309" s="12"/>
      <c r="BT309" s="12"/>
      <c r="BU309" s="12"/>
      <c r="BV309" s="12"/>
      <c r="BW309" s="12"/>
      <c r="BX309" s="12"/>
      <c r="BY309" s="12"/>
      <c r="BZ309" s="12"/>
      <c r="CA309" s="12"/>
      <c r="CB309" s="12"/>
      <c r="CC309" s="12"/>
      <c r="CD309" s="12"/>
      <c r="CE309" s="12"/>
      <c r="CF309" s="12"/>
      <c r="CG309" s="12"/>
      <c r="CH309" s="12"/>
      <c r="CI309" s="12"/>
      <c r="CJ309" s="12"/>
      <c r="CK309" s="12"/>
      <c r="CL309" s="12"/>
      <c r="CM309" s="12"/>
      <c r="CN309" s="12"/>
    </row>
    <row r="310" spans="1:92" ht="15.75" customHeight="1" x14ac:dyDescent="0.3">
      <c r="A310" s="17"/>
      <c r="B310" s="12"/>
      <c r="C310" s="12"/>
      <c r="D310" s="12"/>
      <c r="E310" s="12"/>
      <c r="F310" s="12"/>
      <c r="G310" s="12"/>
      <c r="H310" s="12"/>
      <c r="I310" s="12"/>
      <c r="J310" s="1"/>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c r="CA310" s="12"/>
      <c r="CB310" s="12"/>
      <c r="CC310" s="12"/>
      <c r="CD310" s="12"/>
      <c r="CE310" s="12"/>
      <c r="CF310" s="12"/>
      <c r="CG310" s="12"/>
      <c r="CH310" s="12"/>
      <c r="CI310" s="12"/>
      <c r="CJ310" s="12"/>
      <c r="CK310" s="12"/>
      <c r="CL310" s="12"/>
      <c r="CM310" s="12"/>
      <c r="CN310" s="12"/>
    </row>
    <row r="311" spans="1:92" ht="15.75" customHeight="1" x14ac:dyDescent="0.3">
      <c r="A311" s="17"/>
      <c r="B311" s="12"/>
      <c r="C311" s="12"/>
      <c r="D311" s="12"/>
      <c r="E311" s="12"/>
      <c r="F311" s="12"/>
      <c r="G311" s="12"/>
      <c r="H311" s="12"/>
      <c r="I311" s="12"/>
      <c r="J311" s="1"/>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12"/>
      <c r="AY311" s="12"/>
      <c r="AZ311" s="12"/>
      <c r="BA311" s="12"/>
      <c r="BB311" s="12"/>
      <c r="BC311" s="12"/>
      <c r="BD311" s="12"/>
      <c r="BE311" s="12"/>
      <c r="BF311" s="12"/>
      <c r="BG311" s="12"/>
      <c r="BH311" s="12"/>
      <c r="BI311" s="12"/>
      <c r="BJ311" s="12"/>
      <c r="BK311" s="12"/>
      <c r="BL311" s="12"/>
      <c r="BM311" s="12"/>
      <c r="BN311" s="12"/>
      <c r="BO311" s="12"/>
      <c r="BP311" s="12"/>
      <c r="BQ311" s="12"/>
      <c r="BR311" s="12"/>
      <c r="BS311" s="12"/>
      <c r="BT311" s="12"/>
      <c r="BU311" s="12"/>
      <c r="BV311" s="12"/>
      <c r="BW311" s="12"/>
      <c r="BX311" s="12"/>
      <c r="BY311" s="12"/>
      <c r="BZ311" s="12"/>
      <c r="CA311" s="12"/>
      <c r="CB311" s="12"/>
      <c r="CC311" s="12"/>
      <c r="CD311" s="12"/>
      <c r="CE311" s="12"/>
      <c r="CF311" s="12"/>
      <c r="CG311" s="12"/>
      <c r="CH311" s="12"/>
      <c r="CI311" s="12"/>
      <c r="CJ311" s="12"/>
      <c r="CK311" s="12"/>
      <c r="CL311" s="12"/>
      <c r="CM311" s="12"/>
      <c r="CN311" s="12"/>
    </row>
    <row r="312" spans="1:92" ht="15.75" customHeight="1" x14ac:dyDescent="0.3">
      <c r="A312" s="17"/>
      <c r="B312" s="12"/>
      <c r="C312" s="12"/>
      <c r="D312" s="12"/>
      <c r="E312" s="12"/>
      <c r="F312" s="12"/>
      <c r="G312" s="12"/>
      <c r="H312" s="12"/>
      <c r="I312" s="12"/>
      <c r="J312" s="1"/>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c r="AX312" s="12"/>
      <c r="AY312" s="12"/>
      <c r="AZ312" s="12"/>
      <c r="BA312" s="12"/>
      <c r="BB312" s="12"/>
      <c r="BC312" s="12"/>
      <c r="BD312" s="12"/>
      <c r="BE312" s="12"/>
      <c r="BF312" s="12"/>
      <c r="BG312" s="12"/>
      <c r="BH312" s="12"/>
      <c r="BI312" s="12"/>
      <c r="BJ312" s="12"/>
      <c r="BK312" s="12"/>
      <c r="BL312" s="12"/>
      <c r="BM312" s="12"/>
      <c r="BN312" s="12"/>
      <c r="BO312" s="12"/>
      <c r="BP312" s="12"/>
      <c r="BQ312" s="12"/>
      <c r="BR312" s="12"/>
      <c r="BS312" s="12"/>
      <c r="BT312" s="12"/>
      <c r="BU312" s="12"/>
      <c r="BV312" s="12"/>
      <c r="BW312" s="12"/>
      <c r="BX312" s="12"/>
      <c r="BY312" s="12"/>
      <c r="BZ312" s="12"/>
      <c r="CA312" s="12"/>
      <c r="CB312" s="12"/>
      <c r="CC312" s="12"/>
      <c r="CD312" s="12"/>
      <c r="CE312" s="12"/>
      <c r="CF312" s="12"/>
      <c r="CG312" s="12"/>
      <c r="CH312" s="12"/>
      <c r="CI312" s="12"/>
      <c r="CJ312" s="12"/>
      <c r="CK312" s="12"/>
      <c r="CL312" s="12"/>
      <c r="CM312" s="12"/>
      <c r="CN312" s="12"/>
    </row>
    <row r="313" spans="1:92" ht="15.75" customHeight="1" x14ac:dyDescent="0.3">
      <c r="A313" s="17"/>
      <c r="B313" s="12"/>
      <c r="C313" s="12"/>
      <c r="D313" s="12"/>
      <c r="E313" s="12"/>
      <c r="F313" s="12"/>
      <c r="G313" s="12"/>
      <c r="H313" s="12"/>
      <c r="I313" s="12"/>
      <c r="J313" s="1"/>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c r="AX313" s="12"/>
      <c r="AY313" s="12"/>
      <c r="AZ313" s="12"/>
      <c r="BA313" s="12"/>
      <c r="BB313" s="12"/>
      <c r="BC313" s="12"/>
      <c r="BD313" s="12"/>
      <c r="BE313" s="12"/>
      <c r="BF313" s="12"/>
      <c r="BG313" s="12"/>
      <c r="BH313" s="12"/>
      <c r="BI313" s="12"/>
      <c r="BJ313" s="12"/>
      <c r="BK313" s="12"/>
      <c r="BL313" s="12"/>
      <c r="BM313" s="12"/>
      <c r="BN313" s="12"/>
      <c r="BO313" s="12"/>
      <c r="BP313" s="12"/>
      <c r="BQ313" s="12"/>
      <c r="BR313" s="12"/>
      <c r="BS313" s="12"/>
      <c r="BT313" s="12"/>
      <c r="BU313" s="12"/>
      <c r="BV313" s="12"/>
      <c r="BW313" s="12"/>
      <c r="BX313" s="12"/>
      <c r="BY313" s="12"/>
      <c r="BZ313" s="12"/>
      <c r="CA313" s="12"/>
      <c r="CB313" s="12"/>
      <c r="CC313" s="12"/>
      <c r="CD313" s="12"/>
      <c r="CE313" s="12"/>
      <c r="CF313" s="12"/>
      <c r="CG313" s="12"/>
      <c r="CH313" s="12"/>
      <c r="CI313" s="12"/>
      <c r="CJ313" s="12"/>
      <c r="CK313" s="12"/>
      <c r="CL313" s="12"/>
      <c r="CM313" s="12"/>
      <c r="CN313" s="12"/>
    </row>
    <row r="314" spans="1:92" ht="15.75" customHeight="1" x14ac:dyDescent="0.3">
      <c r="A314" s="17"/>
      <c r="B314" s="12"/>
      <c r="C314" s="12"/>
      <c r="D314" s="12"/>
      <c r="E314" s="12"/>
      <c r="F314" s="12"/>
      <c r="G314" s="12"/>
      <c r="H314" s="12"/>
      <c r="I314" s="12"/>
      <c r="J314" s="1"/>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c r="BB314" s="12"/>
      <c r="BC314" s="12"/>
      <c r="BD314" s="12"/>
      <c r="BE314" s="12"/>
      <c r="BF314" s="12"/>
      <c r="BG314" s="12"/>
      <c r="BH314" s="12"/>
      <c r="BI314" s="12"/>
      <c r="BJ314" s="12"/>
      <c r="BK314" s="12"/>
      <c r="BL314" s="12"/>
      <c r="BM314" s="12"/>
      <c r="BN314" s="12"/>
      <c r="BO314" s="12"/>
      <c r="BP314" s="12"/>
      <c r="BQ314" s="12"/>
      <c r="BR314" s="12"/>
      <c r="BS314" s="12"/>
      <c r="BT314" s="12"/>
      <c r="BU314" s="12"/>
      <c r="BV314" s="12"/>
      <c r="BW314" s="12"/>
      <c r="BX314" s="12"/>
      <c r="BY314" s="12"/>
      <c r="BZ314" s="12"/>
      <c r="CA314" s="12"/>
      <c r="CB314" s="12"/>
      <c r="CC314" s="12"/>
      <c r="CD314" s="12"/>
      <c r="CE314" s="12"/>
      <c r="CF314" s="12"/>
      <c r="CG314" s="12"/>
      <c r="CH314" s="12"/>
      <c r="CI314" s="12"/>
      <c r="CJ314" s="12"/>
      <c r="CK314" s="12"/>
      <c r="CL314" s="12"/>
      <c r="CM314" s="12"/>
      <c r="CN314" s="12"/>
    </row>
    <row r="315" spans="1:92" ht="15.75" customHeight="1" x14ac:dyDescent="0.3">
      <c r="A315" s="17"/>
      <c r="B315" s="12"/>
      <c r="C315" s="12"/>
      <c r="D315" s="12"/>
      <c r="E315" s="12"/>
      <c r="F315" s="12"/>
      <c r="G315" s="12"/>
      <c r="H315" s="12"/>
      <c r="I315" s="12"/>
      <c r="J315" s="1"/>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c r="BB315" s="12"/>
      <c r="BC315" s="12"/>
      <c r="BD315" s="12"/>
      <c r="BE315" s="12"/>
      <c r="BF315" s="12"/>
      <c r="BG315" s="12"/>
      <c r="BH315" s="12"/>
      <c r="BI315" s="12"/>
      <c r="BJ315" s="12"/>
      <c r="BK315" s="12"/>
      <c r="BL315" s="12"/>
      <c r="BM315" s="12"/>
      <c r="BN315" s="12"/>
      <c r="BO315" s="12"/>
      <c r="BP315" s="12"/>
      <c r="BQ315" s="12"/>
      <c r="BR315" s="12"/>
      <c r="BS315" s="12"/>
      <c r="BT315" s="12"/>
      <c r="BU315" s="12"/>
      <c r="BV315" s="12"/>
      <c r="BW315" s="12"/>
      <c r="BX315" s="12"/>
      <c r="BY315" s="12"/>
      <c r="BZ315" s="12"/>
      <c r="CA315" s="12"/>
      <c r="CB315" s="12"/>
      <c r="CC315" s="12"/>
      <c r="CD315" s="12"/>
      <c r="CE315" s="12"/>
      <c r="CF315" s="12"/>
      <c r="CG315" s="12"/>
      <c r="CH315" s="12"/>
      <c r="CI315" s="12"/>
      <c r="CJ315" s="12"/>
      <c r="CK315" s="12"/>
      <c r="CL315" s="12"/>
      <c r="CM315" s="12"/>
      <c r="CN315" s="12"/>
    </row>
    <row r="316" spans="1:92" ht="15.75" customHeight="1" x14ac:dyDescent="0.3">
      <c r="A316" s="17"/>
      <c r="B316" s="12"/>
      <c r="C316" s="12"/>
      <c r="D316" s="12"/>
      <c r="E316" s="12"/>
      <c r="F316" s="12"/>
      <c r="G316" s="12"/>
      <c r="H316" s="12"/>
      <c r="I316" s="12"/>
      <c r="J316" s="1"/>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c r="AX316" s="12"/>
      <c r="AY316" s="12"/>
      <c r="AZ316" s="12"/>
      <c r="BA316" s="12"/>
      <c r="BB316" s="12"/>
      <c r="BC316" s="12"/>
      <c r="BD316" s="12"/>
      <c r="BE316" s="12"/>
      <c r="BF316" s="12"/>
      <c r="BG316" s="12"/>
      <c r="BH316" s="12"/>
      <c r="BI316" s="12"/>
      <c r="BJ316" s="12"/>
      <c r="BK316" s="12"/>
      <c r="BL316" s="12"/>
      <c r="BM316" s="12"/>
      <c r="BN316" s="12"/>
      <c r="BO316" s="12"/>
      <c r="BP316" s="12"/>
      <c r="BQ316" s="12"/>
      <c r="BR316" s="12"/>
      <c r="BS316" s="12"/>
      <c r="BT316" s="12"/>
      <c r="BU316" s="12"/>
      <c r="BV316" s="12"/>
      <c r="BW316" s="12"/>
      <c r="BX316" s="12"/>
      <c r="BY316" s="12"/>
      <c r="BZ316" s="12"/>
      <c r="CA316" s="12"/>
      <c r="CB316" s="12"/>
      <c r="CC316" s="12"/>
      <c r="CD316" s="12"/>
      <c r="CE316" s="12"/>
      <c r="CF316" s="12"/>
      <c r="CG316" s="12"/>
      <c r="CH316" s="12"/>
      <c r="CI316" s="12"/>
      <c r="CJ316" s="12"/>
      <c r="CK316" s="12"/>
      <c r="CL316" s="12"/>
      <c r="CM316" s="12"/>
      <c r="CN316" s="12"/>
    </row>
    <row r="317" spans="1:92" ht="15.75" customHeight="1" x14ac:dyDescent="0.3">
      <c r="A317" s="17"/>
      <c r="B317" s="12"/>
      <c r="C317" s="12"/>
      <c r="D317" s="12"/>
      <c r="E317" s="12"/>
      <c r="F317" s="12"/>
      <c r="G317" s="12"/>
      <c r="H317" s="12"/>
      <c r="I317" s="12"/>
      <c r="J317" s="1"/>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12"/>
      <c r="AY317" s="12"/>
      <c r="AZ317" s="12"/>
      <c r="BA317" s="12"/>
      <c r="BB317" s="12"/>
      <c r="BC317" s="12"/>
      <c r="BD317" s="12"/>
      <c r="BE317" s="12"/>
      <c r="BF317" s="12"/>
      <c r="BG317" s="12"/>
      <c r="BH317" s="12"/>
      <c r="BI317" s="12"/>
      <c r="BJ317" s="12"/>
      <c r="BK317" s="12"/>
      <c r="BL317" s="12"/>
      <c r="BM317" s="12"/>
      <c r="BN317" s="12"/>
      <c r="BO317" s="12"/>
      <c r="BP317" s="12"/>
      <c r="BQ317" s="12"/>
      <c r="BR317" s="12"/>
      <c r="BS317" s="12"/>
      <c r="BT317" s="12"/>
      <c r="BU317" s="12"/>
      <c r="BV317" s="12"/>
      <c r="BW317" s="12"/>
      <c r="BX317" s="12"/>
      <c r="BY317" s="12"/>
      <c r="BZ317" s="12"/>
      <c r="CA317" s="12"/>
      <c r="CB317" s="12"/>
      <c r="CC317" s="12"/>
      <c r="CD317" s="12"/>
      <c r="CE317" s="12"/>
      <c r="CF317" s="12"/>
      <c r="CG317" s="12"/>
      <c r="CH317" s="12"/>
      <c r="CI317" s="12"/>
      <c r="CJ317" s="12"/>
      <c r="CK317" s="12"/>
      <c r="CL317" s="12"/>
      <c r="CM317" s="12"/>
      <c r="CN317" s="12"/>
    </row>
    <row r="318" spans="1:92" ht="15.75" customHeight="1" x14ac:dyDescent="0.3">
      <c r="A318" s="17"/>
      <c r="B318" s="12"/>
      <c r="C318" s="12"/>
      <c r="D318" s="12"/>
      <c r="E318" s="12"/>
      <c r="F318" s="12"/>
      <c r="G318" s="12"/>
      <c r="H318" s="12"/>
      <c r="I318" s="12"/>
      <c r="J318" s="1"/>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12"/>
      <c r="AY318" s="12"/>
      <c r="AZ318" s="12"/>
      <c r="BA318" s="12"/>
      <c r="BB318" s="12"/>
      <c r="BC318" s="12"/>
      <c r="BD318" s="12"/>
      <c r="BE318" s="12"/>
      <c r="BF318" s="12"/>
      <c r="BG318" s="12"/>
      <c r="BH318" s="12"/>
      <c r="BI318" s="12"/>
      <c r="BJ318" s="12"/>
      <c r="BK318" s="12"/>
      <c r="BL318" s="12"/>
      <c r="BM318" s="12"/>
      <c r="BN318" s="12"/>
      <c r="BO318" s="12"/>
      <c r="BP318" s="12"/>
      <c r="BQ318" s="12"/>
      <c r="BR318" s="12"/>
      <c r="BS318" s="12"/>
      <c r="BT318" s="12"/>
      <c r="BU318" s="12"/>
      <c r="BV318" s="12"/>
      <c r="BW318" s="12"/>
      <c r="BX318" s="12"/>
      <c r="BY318" s="12"/>
      <c r="BZ318" s="12"/>
      <c r="CA318" s="12"/>
      <c r="CB318" s="12"/>
      <c r="CC318" s="12"/>
      <c r="CD318" s="12"/>
      <c r="CE318" s="12"/>
      <c r="CF318" s="12"/>
      <c r="CG318" s="12"/>
      <c r="CH318" s="12"/>
      <c r="CI318" s="12"/>
      <c r="CJ318" s="12"/>
      <c r="CK318" s="12"/>
      <c r="CL318" s="12"/>
      <c r="CM318" s="12"/>
      <c r="CN318" s="12"/>
    </row>
    <row r="319" spans="1:92" ht="15.75" customHeight="1" x14ac:dyDescent="0.3">
      <c r="A319" s="17"/>
      <c r="B319" s="12"/>
      <c r="C319" s="12"/>
      <c r="D319" s="12"/>
      <c r="E319" s="12"/>
      <c r="F319" s="12"/>
      <c r="G319" s="12"/>
      <c r="H319" s="12"/>
      <c r="I319" s="12"/>
      <c r="J319" s="1"/>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c r="BB319" s="12"/>
      <c r="BC319" s="12"/>
      <c r="BD319" s="12"/>
      <c r="BE319" s="12"/>
      <c r="BF319" s="12"/>
      <c r="BG319" s="12"/>
      <c r="BH319" s="12"/>
      <c r="BI319" s="12"/>
      <c r="BJ319" s="12"/>
      <c r="BK319" s="12"/>
      <c r="BL319" s="12"/>
      <c r="BM319" s="12"/>
      <c r="BN319" s="12"/>
      <c r="BO319" s="12"/>
      <c r="BP319" s="12"/>
      <c r="BQ319" s="12"/>
      <c r="BR319" s="12"/>
      <c r="BS319" s="12"/>
      <c r="BT319" s="12"/>
      <c r="BU319" s="12"/>
      <c r="BV319" s="12"/>
      <c r="BW319" s="12"/>
      <c r="BX319" s="12"/>
      <c r="BY319" s="12"/>
      <c r="BZ319" s="12"/>
      <c r="CA319" s="12"/>
      <c r="CB319" s="12"/>
      <c r="CC319" s="12"/>
      <c r="CD319" s="12"/>
      <c r="CE319" s="12"/>
      <c r="CF319" s="12"/>
      <c r="CG319" s="12"/>
      <c r="CH319" s="12"/>
      <c r="CI319" s="12"/>
      <c r="CJ319" s="12"/>
      <c r="CK319" s="12"/>
      <c r="CL319" s="12"/>
      <c r="CM319" s="12"/>
      <c r="CN319" s="12"/>
    </row>
    <row r="320" spans="1:92" ht="15.75" customHeight="1" x14ac:dyDescent="0.3">
      <c r="A320" s="17"/>
      <c r="B320" s="12"/>
      <c r="C320" s="12"/>
      <c r="D320" s="12"/>
      <c r="E320" s="12"/>
      <c r="F320" s="12"/>
      <c r="G320" s="12"/>
      <c r="H320" s="12"/>
      <c r="I320" s="12"/>
      <c r="J320" s="1"/>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c r="BB320" s="12"/>
      <c r="BC320" s="12"/>
      <c r="BD320" s="12"/>
      <c r="BE320" s="12"/>
      <c r="BF320" s="12"/>
      <c r="BG320" s="12"/>
      <c r="BH320" s="12"/>
      <c r="BI320" s="12"/>
      <c r="BJ320" s="12"/>
      <c r="BK320" s="12"/>
      <c r="BL320" s="12"/>
      <c r="BM320" s="12"/>
      <c r="BN320" s="12"/>
      <c r="BO320" s="12"/>
      <c r="BP320" s="12"/>
      <c r="BQ320" s="12"/>
      <c r="BR320" s="12"/>
      <c r="BS320" s="12"/>
      <c r="BT320" s="12"/>
      <c r="BU320" s="12"/>
      <c r="BV320" s="12"/>
      <c r="BW320" s="12"/>
      <c r="BX320" s="12"/>
      <c r="BY320" s="12"/>
      <c r="BZ320" s="12"/>
      <c r="CA320" s="12"/>
      <c r="CB320" s="12"/>
      <c r="CC320" s="12"/>
      <c r="CD320" s="12"/>
      <c r="CE320" s="12"/>
      <c r="CF320" s="12"/>
      <c r="CG320" s="12"/>
      <c r="CH320" s="12"/>
      <c r="CI320" s="12"/>
      <c r="CJ320" s="12"/>
      <c r="CK320" s="12"/>
      <c r="CL320" s="12"/>
      <c r="CM320" s="12"/>
      <c r="CN320" s="12"/>
    </row>
    <row r="321" spans="1:92" ht="15.75" customHeight="1" x14ac:dyDescent="0.3">
      <c r="A321" s="17"/>
      <c r="B321" s="12"/>
      <c r="C321" s="12"/>
      <c r="D321" s="12"/>
      <c r="E321" s="12"/>
      <c r="F321" s="12"/>
      <c r="G321" s="12"/>
      <c r="H321" s="12"/>
      <c r="I321" s="12"/>
      <c r="J321" s="1"/>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c r="AY321" s="12"/>
      <c r="AZ321" s="12"/>
      <c r="BA321" s="12"/>
      <c r="BB321" s="12"/>
      <c r="BC321" s="12"/>
      <c r="BD321" s="12"/>
      <c r="BE321" s="12"/>
      <c r="BF321" s="12"/>
      <c r="BG321" s="12"/>
      <c r="BH321" s="12"/>
      <c r="BI321" s="12"/>
      <c r="BJ321" s="12"/>
      <c r="BK321" s="12"/>
      <c r="BL321" s="12"/>
      <c r="BM321" s="12"/>
      <c r="BN321" s="12"/>
      <c r="BO321" s="12"/>
      <c r="BP321" s="12"/>
      <c r="BQ321" s="12"/>
      <c r="BR321" s="12"/>
      <c r="BS321" s="12"/>
      <c r="BT321" s="12"/>
      <c r="BU321" s="12"/>
      <c r="BV321" s="12"/>
      <c r="BW321" s="12"/>
      <c r="BX321" s="12"/>
      <c r="BY321" s="12"/>
      <c r="BZ321" s="12"/>
      <c r="CA321" s="12"/>
      <c r="CB321" s="12"/>
      <c r="CC321" s="12"/>
      <c r="CD321" s="12"/>
      <c r="CE321" s="12"/>
      <c r="CF321" s="12"/>
      <c r="CG321" s="12"/>
      <c r="CH321" s="12"/>
      <c r="CI321" s="12"/>
      <c r="CJ321" s="12"/>
      <c r="CK321" s="12"/>
      <c r="CL321" s="12"/>
      <c r="CM321" s="12"/>
      <c r="CN321" s="12"/>
    </row>
    <row r="322" spans="1:92" ht="15.75" customHeight="1" x14ac:dyDescent="0.3">
      <c r="A322" s="17"/>
      <c r="B322" s="12"/>
      <c r="C322" s="12"/>
      <c r="D322" s="12"/>
      <c r="E322" s="12"/>
      <c r="F322" s="12"/>
      <c r="G322" s="12"/>
      <c r="H322" s="12"/>
      <c r="I322" s="12"/>
      <c r="J322" s="1"/>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12"/>
      <c r="AY322" s="12"/>
      <c r="AZ322" s="12"/>
      <c r="BA322" s="12"/>
      <c r="BB322" s="12"/>
      <c r="BC322" s="12"/>
      <c r="BD322" s="12"/>
      <c r="BE322" s="12"/>
      <c r="BF322" s="12"/>
      <c r="BG322" s="12"/>
      <c r="BH322" s="12"/>
      <c r="BI322" s="12"/>
      <c r="BJ322" s="12"/>
      <c r="BK322" s="12"/>
      <c r="BL322" s="12"/>
      <c r="BM322" s="12"/>
      <c r="BN322" s="12"/>
      <c r="BO322" s="12"/>
      <c r="BP322" s="12"/>
      <c r="BQ322" s="12"/>
      <c r="BR322" s="12"/>
      <c r="BS322" s="12"/>
      <c r="BT322" s="12"/>
      <c r="BU322" s="12"/>
      <c r="BV322" s="12"/>
      <c r="BW322" s="12"/>
      <c r="BX322" s="12"/>
      <c r="BY322" s="12"/>
      <c r="BZ322" s="12"/>
      <c r="CA322" s="12"/>
      <c r="CB322" s="12"/>
      <c r="CC322" s="12"/>
      <c r="CD322" s="12"/>
      <c r="CE322" s="12"/>
      <c r="CF322" s="12"/>
      <c r="CG322" s="12"/>
      <c r="CH322" s="12"/>
      <c r="CI322" s="12"/>
      <c r="CJ322" s="12"/>
      <c r="CK322" s="12"/>
      <c r="CL322" s="12"/>
      <c r="CM322" s="12"/>
      <c r="CN322" s="12"/>
    </row>
    <row r="323" spans="1:92" ht="15.75" customHeight="1" x14ac:dyDescent="0.3">
      <c r="A323" s="17"/>
      <c r="B323" s="12"/>
      <c r="C323" s="12"/>
      <c r="D323" s="12"/>
      <c r="E323" s="12"/>
      <c r="F323" s="12"/>
      <c r="G323" s="12"/>
      <c r="H323" s="12"/>
      <c r="I323" s="12"/>
      <c r="J323" s="1"/>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12"/>
      <c r="AY323" s="12"/>
      <c r="AZ323" s="12"/>
      <c r="BA323" s="12"/>
      <c r="BB323" s="12"/>
      <c r="BC323" s="12"/>
      <c r="BD323" s="12"/>
      <c r="BE323" s="12"/>
      <c r="BF323" s="12"/>
      <c r="BG323" s="12"/>
      <c r="BH323" s="12"/>
      <c r="BI323" s="12"/>
      <c r="BJ323" s="12"/>
      <c r="BK323" s="12"/>
      <c r="BL323" s="12"/>
      <c r="BM323" s="12"/>
      <c r="BN323" s="12"/>
      <c r="BO323" s="12"/>
      <c r="BP323" s="12"/>
      <c r="BQ323" s="12"/>
      <c r="BR323" s="12"/>
      <c r="BS323" s="12"/>
      <c r="BT323" s="12"/>
      <c r="BU323" s="12"/>
      <c r="BV323" s="12"/>
      <c r="BW323" s="12"/>
      <c r="BX323" s="12"/>
      <c r="BY323" s="12"/>
      <c r="BZ323" s="12"/>
      <c r="CA323" s="12"/>
      <c r="CB323" s="12"/>
      <c r="CC323" s="12"/>
      <c r="CD323" s="12"/>
      <c r="CE323" s="12"/>
      <c r="CF323" s="12"/>
      <c r="CG323" s="12"/>
      <c r="CH323" s="12"/>
      <c r="CI323" s="12"/>
      <c r="CJ323" s="12"/>
      <c r="CK323" s="12"/>
      <c r="CL323" s="12"/>
      <c r="CM323" s="12"/>
      <c r="CN323" s="12"/>
    </row>
    <row r="324" spans="1:92" ht="15.75" customHeight="1" x14ac:dyDescent="0.3">
      <c r="A324" s="17"/>
      <c r="B324" s="12"/>
      <c r="C324" s="12"/>
      <c r="D324" s="12"/>
      <c r="E324" s="12"/>
      <c r="F324" s="12"/>
      <c r="G324" s="12"/>
      <c r="H324" s="12"/>
      <c r="I324" s="12"/>
      <c r="J324" s="1"/>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c r="AY324" s="12"/>
      <c r="AZ324" s="12"/>
      <c r="BA324" s="12"/>
      <c r="BB324" s="12"/>
      <c r="BC324" s="12"/>
      <c r="BD324" s="12"/>
      <c r="BE324" s="12"/>
      <c r="BF324" s="12"/>
      <c r="BG324" s="12"/>
      <c r="BH324" s="12"/>
      <c r="BI324" s="12"/>
      <c r="BJ324" s="12"/>
      <c r="BK324" s="12"/>
      <c r="BL324" s="12"/>
      <c r="BM324" s="12"/>
      <c r="BN324" s="12"/>
      <c r="BO324" s="12"/>
      <c r="BP324" s="12"/>
      <c r="BQ324" s="12"/>
      <c r="BR324" s="12"/>
      <c r="BS324" s="12"/>
      <c r="BT324" s="12"/>
      <c r="BU324" s="12"/>
      <c r="BV324" s="12"/>
      <c r="BW324" s="12"/>
      <c r="BX324" s="12"/>
      <c r="BY324" s="12"/>
      <c r="BZ324" s="12"/>
      <c r="CA324" s="12"/>
      <c r="CB324" s="12"/>
      <c r="CC324" s="12"/>
      <c r="CD324" s="12"/>
      <c r="CE324" s="12"/>
      <c r="CF324" s="12"/>
      <c r="CG324" s="12"/>
      <c r="CH324" s="12"/>
      <c r="CI324" s="12"/>
      <c r="CJ324" s="12"/>
      <c r="CK324" s="12"/>
      <c r="CL324" s="12"/>
      <c r="CM324" s="12"/>
      <c r="CN324" s="12"/>
    </row>
    <row r="325" spans="1:92" ht="15.75" customHeight="1" x14ac:dyDescent="0.3">
      <c r="A325" s="17"/>
      <c r="B325" s="12"/>
      <c r="C325" s="12"/>
      <c r="D325" s="12"/>
      <c r="E325" s="12"/>
      <c r="F325" s="12"/>
      <c r="G325" s="12"/>
      <c r="H325" s="12"/>
      <c r="I325" s="12"/>
      <c r="J325" s="1"/>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c r="AY325" s="12"/>
      <c r="AZ325" s="12"/>
      <c r="BA325" s="12"/>
      <c r="BB325" s="12"/>
      <c r="BC325" s="12"/>
      <c r="BD325" s="12"/>
      <c r="BE325" s="12"/>
      <c r="BF325" s="12"/>
      <c r="BG325" s="12"/>
      <c r="BH325" s="12"/>
      <c r="BI325" s="12"/>
      <c r="BJ325" s="12"/>
      <c r="BK325" s="12"/>
      <c r="BL325" s="12"/>
      <c r="BM325" s="12"/>
      <c r="BN325" s="12"/>
      <c r="BO325" s="12"/>
      <c r="BP325" s="12"/>
      <c r="BQ325" s="12"/>
      <c r="BR325" s="12"/>
      <c r="BS325" s="12"/>
      <c r="BT325" s="12"/>
      <c r="BU325" s="12"/>
      <c r="BV325" s="12"/>
      <c r="BW325" s="12"/>
      <c r="BX325" s="12"/>
      <c r="BY325" s="12"/>
      <c r="BZ325" s="12"/>
      <c r="CA325" s="12"/>
      <c r="CB325" s="12"/>
      <c r="CC325" s="12"/>
      <c r="CD325" s="12"/>
      <c r="CE325" s="12"/>
      <c r="CF325" s="12"/>
      <c r="CG325" s="12"/>
      <c r="CH325" s="12"/>
      <c r="CI325" s="12"/>
      <c r="CJ325" s="12"/>
      <c r="CK325" s="12"/>
      <c r="CL325" s="12"/>
      <c r="CM325" s="12"/>
      <c r="CN325" s="12"/>
    </row>
    <row r="326" spans="1:92" ht="15.75" customHeight="1" x14ac:dyDescent="0.3">
      <c r="A326" s="17"/>
      <c r="B326" s="12"/>
      <c r="C326" s="12"/>
      <c r="D326" s="12"/>
      <c r="E326" s="12"/>
      <c r="F326" s="12"/>
      <c r="G326" s="12"/>
      <c r="H326" s="12"/>
      <c r="I326" s="12"/>
      <c r="J326" s="1"/>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c r="BO326" s="12"/>
      <c r="BP326" s="12"/>
      <c r="BQ326" s="12"/>
      <c r="BR326" s="12"/>
      <c r="BS326" s="12"/>
      <c r="BT326" s="12"/>
      <c r="BU326" s="12"/>
      <c r="BV326" s="12"/>
      <c r="BW326" s="12"/>
      <c r="BX326" s="12"/>
      <c r="BY326" s="12"/>
      <c r="BZ326" s="12"/>
      <c r="CA326" s="12"/>
      <c r="CB326" s="12"/>
      <c r="CC326" s="12"/>
      <c r="CD326" s="12"/>
      <c r="CE326" s="12"/>
      <c r="CF326" s="12"/>
      <c r="CG326" s="12"/>
      <c r="CH326" s="12"/>
      <c r="CI326" s="12"/>
      <c r="CJ326" s="12"/>
      <c r="CK326" s="12"/>
      <c r="CL326" s="12"/>
      <c r="CM326" s="12"/>
      <c r="CN326" s="12"/>
    </row>
    <row r="327" spans="1:92" ht="15.75" customHeight="1" x14ac:dyDescent="0.3">
      <c r="A327" s="17"/>
      <c r="B327" s="12"/>
      <c r="C327" s="12"/>
      <c r="D327" s="12"/>
      <c r="E327" s="12"/>
      <c r="F327" s="12"/>
      <c r="G327" s="12"/>
      <c r="H327" s="12"/>
      <c r="I327" s="12"/>
      <c r="J327" s="1"/>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12"/>
      <c r="AY327" s="12"/>
      <c r="AZ327" s="12"/>
      <c r="BA327" s="12"/>
      <c r="BB327" s="12"/>
      <c r="BC327" s="12"/>
      <c r="BD327" s="12"/>
      <c r="BE327" s="12"/>
      <c r="BF327" s="12"/>
      <c r="BG327" s="12"/>
      <c r="BH327" s="12"/>
      <c r="BI327" s="12"/>
      <c r="BJ327" s="12"/>
      <c r="BK327" s="12"/>
      <c r="BL327" s="12"/>
      <c r="BM327" s="12"/>
      <c r="BN327" s="12"/>
      <c r="BO327" s="12"/>
      <c r="BP327" s="12"/>
      <c r="BQ327" s="12"/>
      <c r="BR327" s="12"/>
      <c r="BS327" s="12"/>
      <c r="BT327" s="12"/>
      <c r="BU327" s="12"/>
      <c r="BV327" s="12"/>
      <c r="BW327" s="12"/>
      <c r="BX327" s="12"/>
      <c r="BY327" s="12"/>
      <c r="BZ327" s="12"/>
      <c r="CA327" s="12"/>
      <c r="CB327" s="12"/>
      <c r="CC327" s="12"/>
      <c r="CD327" s="12"/>
      <c r="CE327" s="12"/>
      <c r="CF327" s="12"/>
      <c r="CG327" s="12"/>
      <c r="CH327" s="12"/>
      <c r="CI327" s="12"/>
      <c r="CJ327" s="12"/>
      <c r="CK327" s="12"/>
      <c r="CL327" s="12"/>
      <c r="CM327" s="12"/>
      <c r="CN327" s="12"/>
    </row>
    <row r="328" spans="1:92" ht="15.75" customHeight="1" x14ac:dyDescent="0.3">
      <c r="A328" s="17"/>
      <c r="B328" s="12"/>
      <c r="C328" s="12"/>
      <c r="D328" s="12"/>
      <c r="E328" s="12"/>
      <c r="F328" s="12"/>
      <c r="G328" s="12"/>
      <c r="H328" s="12"/>
      <c r="I328" s="12"/>
      <c r="J328" s="1"/>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c r="AX328" s="12"/>
      <c r="AY328" s="12"/>
      <c r="AZ328" s="12"/>
      <c r="BA328" s="12"/>
      <c r="BB328" s="12"/>
      <c r="BC328" s="12"/>
      <c r="BD328" s="12"/>
      <c r="BE328" s="12"/>
      <c r="BF328" s="12"/>
      <c r="BG328" s="12"/>
      <c r="BH328" s="12"/>
      <c r="BI328" s="12"/>
      <c r="BJ328" s="12"/>
      <c r="BK328" s="12"/>
      <c r="BL328" s="12"/>
      <c r="BM328" s="12"/>
      <c r="BN328" s="12"/>
      <c r="BO328" s="12"/>
      <c r="BP328" s="12"/>
      <c r="BQ328" s="12"/>
      <c r="BR328" s="12"/>
      <c r="BS328" s="12"/>
      <c r="BT328" s="12"/>
      <c r="BU328" s="12"/>
      <c r="BV328" s="12"/>
      <c r="BW328" s="12"/>
      <c r="BX328" s="12"/>
      <c r="BY328" s="12"/>
      <c r="BZ328" s="12"/>
      <c r="CA328" s="12"/>
      <c r="CB328" s="12"/>
      <c r="CC328" s="12"/>
      <c r="CD328" s="12"/>
      <c r="CE328" s="12"/>
      <c r="CF328" s="12"/>
      <c r="CG328" s="12"/>
      <c r="CH328" s="12"/>
      <c r="CI328" s="12"/>
      <c r="CJ328" s="12"/>
      <c r="CK328" s="12"/>
      <c r="CL328" s="12"/>
      <c r="CM328" s="12"/>
      <c r="CN328" s="12"/>
    </row>
    <row r="329" spans="1:92" ht="15.75" customHeight="1" x14ac:dyDescent="0.3">
      <c r="A329" s="17"/>
      <c r="B329" s="12"/>
      <c r="C329" s="12"/>
      <c r="D329" s="12"/>
      <c r="E329" s="12"/>
      <c r="F329" s="12"/>
      <c r="G329" s="12"/>
      <c r="H329" s="12"/>
      <c r="I329" s="12"/>
      <c r="J329" s="1"/>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c r="AX329" s="12"/>
      <c r="AY329" s="12"/>
      <c r="AZ329" s="12"/>
      <c r="BA329" s="12"/>
      <c r="BB329" s="12"/>
      <c r="BC329" s="12"/>
      <c r="BD329" s="12"/>
      <c r="BE329" s="12"/>
      <c r="BF329" s="12"/>
      <c r="BG329" s="12"/>
      <c r="BH329" s="12"/>
      <c r="BI329" s="12"/>
      <c r="BJ329" s="12"/>
      <c r="BK329" s="12"/>
      <c r="BL329" s="12"/>
      <c r="BM329" s="12"/>
      <c r="BN329" s="12"/>
      <c r="BO329" s="12"/>
      <c r="BP329" s="12"/>
      <c r="BQ329" s="12"/>
      <c r="BR329" s="12"/>
      <c r="BS329" s="12"/>
      <c r="BT329" s="12"/>
      <c r="BU329" s="12"/>
      <c r="BV329" s="12"/>
      <c r="BW329" s="12"/>
      <c r="BX329" s="12"/>
      <c r="BY329" s="12"/>
      <c r="BZ329" s="12"/>
      <c r="CA329" s="12"/>
      <c r="CB329" s="12"/>
      <c r="CC329" s="12"/>
      <c r="CD329" s="12"/>
      <c r="CE329" s="12"/>
      <c r="CF329" s="12"/>
      <c r="CG329" s="12"/>
      <c r="CH329" s="12"/>
      <c r="CI329" s="12"/>
      <c r="CJ329" s="12"/>
      <c r="CK329" s="12"/>
      <c r="CL329" s="12"/>
      <c r="CM329" s="12"/>
      <c r="CN329" s="12"/>
    </row>
    <row r="330" spans="1:92" ht="15.75" customHeight="1" x14ac:dyDescent="0.3">
      <c r="A330" s="17"/>
      <c r="B330" s="12"/>
      <c r="C330" s="12"/>
      <c r="D330" s="12"/>
      <c r="E330" s="12"/>
      <c r="F330" s="12"/>
      <c r="G330" s="12"/>
      <c r="H330" s="12"/>
      <c r="I330" s="12"/>
      <c r="J330" s="1"/>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c r="AR330" s="12"/>
      <c r="AS330" s="12"/>
      <c r="AT330" s="12"/>
      <c r="AU330" s="12"/>
      <c r="AV330" s="12"/>
      <c r="AW330" s="12"/>
      <c r="AX330" s="12"/>
      <c r="AY330" s="12"/>
      <c r="AZ330" s="12"/>
      <c r="BA330" s="12"/>
      <c r="BB330" s="12"/>
      <c r="BC330" s="12"/>
      <c r="BD330" s="12"/>
      <c r="BE330" s="12"/>
      <c r="BF330" s="12"/>
      <c r="BG330" s="12"/>
      <c r="BH330" s="12"/>
      <c r="BI330" s="12"/>
      <c r="BJ330" s="12"/>
      <c r="BK330" s="12"/>
      <c r="BL330" s="12"/>
      <c r="BM330" s="12"/>
      <c r="BN330" s="12"/>
      <c r="BO330" s="12"/>
      <c r="BP330" s="12"/>
      <c r="BQ330" s="12"/>
      <c r="BR330" s="12"/>
      <c r="BS330" s="12"/>
      <c r="BT330" s="12"/>
      <c r="BU330" s="12"/>
      <c r="BV330" s="12"/>
      <c r="BW330" s="12"/>
      <c r="BX330" s="12"/>
      <c r="BY330" s="12"/>
      <c r="BZ330" s="12"/>
      <c r="CA330" s="12"/>
      <c r="CB330" s="12"/>
      <c r="CC330" s="12"/>
      <c r="CD330" s="12"/>
      <c r="CE330" s="12"/>
      <c r="CF330" s="12"/>
      <c r="CG330" s="12"/>
      <c r="CH330" s="12"/>
      <c r="CI330" s="12"/>
      <c r="CJ330" s="12"/>
      <c r="CK330" s="12"/>
      <c r="CL330" s="12"/>
      <c r="CM330" s="12"/>
      <c r="CN330" s="12"/>
    </row>
    <row r="331" spans="1:92" ht="15.75" customHeight="1" x14ac:dyDescent="0.3">
      <c r="A331" s="17"/>
      <c r="B331" s="12"/>
      <c r="C331" s="12"/>
      <c r="D331" s="12"/>
      <c r="E331" s="12"/>
      <c r="F331" s="12"/>
      <c r="G331" s="12"/>
      <c r="H331" s="12"/>
      <c r="I331" s="12"/>
      <c r="J331" s="1"/>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c r="AX331" s="12"/>
      <c r="AY331" s="12"/>
      <c r="AZ331" s="12"/>
      <c r="BA331" s="12"/>
      <c r="BB331" s="12"/>
      <c r="BC331" s="12"/>
      <c r="BD331" s="12"/>
      <c r="BE331" s="12"/>
      <c r="BF331" s="12"/>
      <c r="BG331" s="12"/>
      <c r="BH331" s="12"/>
      <c r="BI331" s="12"/>
      <c r="BJ331" s="12"/>
      <c r="BK331" s="12"/>
      <c r="BL331" s="12"/>
      <c r="BM331" s="12"/>
      <c r="BN331" s="12"/>
      <c r="BO331" s="12"/>
      <c r="BP331" s="12"/>
      <c r="BQ331" s="12"/>
      <c r="BR331" s="12"/>
      <c r="BS331" s="12"/>
      <c r="BT331" s="12"/>
      <c r="BU331" s="12"/>
      <c r="BV331" s="12"/>
      <c r="BW331" s="12"/>
      <c r="BX331" s="12"/>
      <c r="BY331" s="12"/>
      <c r="BZ331" s="12"/>
      <c r="CA331" s="12"/>
      <c r="CB331" s="12"/>
      <c r="CC331" s="12"/>
      <c r="CD331" s="12"/>
      <c r="CE331" s="12"/>
      <c r="CF331" s="12"/>
      <c r="CG331" s="12"/>
      <c r="CH331" s="12"/>
      <c r="CI331" s="12"/>
      <c r="CJ331" s="12"/>
      <c r="CK331" s="12"/>
      <c r="CL331" s="12"/>
      <c r="CM331" s="12"/>
      <c r="CN331" s="12"/>
    </row>
    <row r="332" spans="1:92" ht="15.75" customHeight="1" x14ac:dyDescent="0.3">
      <c r="A332" s="17"/>
      <c r="B332" s="12"/>
      <c r="C332" s="12"/>
      <c r="D332" s="12"/>
      <c r="E332" s="12"/>
      <c r="F332" s="12"/>
      <c r="G332" s="12"/>
      <c r="H332" s="12"/>
      <c r="I332" s="12"/>
      <c r="J332" s="1"/>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c r="BB332" s="12"/>
      <c r="BC332" s="12"/>
      <c r="BD332" s="12"/>
      <c r="BE332" s="12"/>
      <c r="BF332" s="12"/>
      <c r="BG332" s="12"/>
      <c r="BH332" s="12"/>
      <c r="BI332" s="12"/>
      <c r="BJ332" s="12"/>
      <c r="BK332" s="12"/>
      <c r="BL332" s="12"/>
      <c r="BM332" s="12"/>
      <c r="BN332" s="12"/>
      <c r="BO332" s="12"/>
      <c r="BP332" s="12"/>
      <c r="BQ332" s="12"/>
      <c r="BR332" s="12"/>
      <c r="BS332" s="12"/>
      <c r="BT332" s="12"/>
      <c r="BU332" s="12"/>
      <c r="BV332" s="12"/>
      <c r="BW332" s="12"/>
      <c r="BX332" s="12"/>
      <c r="BY332" s="12"/>
      <c r="BZ332" s="12"/>
      <c r="CA332" s="12"/>
      <c r="CB332" s="12"/>
      <c r="CC332" s="12"/>
      <c r="CD332" s="12"/>
      <c r="CE332" s="12"/>
      <c r="CF332" s="12"/>
      <c r="CG332" s="12"/>
      <c r="CH332" s="12"/>
      <c r="CI332" s="12"/>
      <c r="CJ332" s="12"/>
      <c r="CK332" s="12"/>
      <c r="CL332" s="12"/>
      <c r="CM332" s="12"/>
      <c r="CN332" s="12"/>
    </row>
    <row r="333" spans="1:92" ht="15.75" customHeight="1" x14ac:dyDescent="0.3">
      <c r="A333" s="17"/>
      <c r="B333" s="12"/>
      <c r="C333" s="12"/>
      <c r="D333" s="12"/>
      <c r="E333" s="12"/>
      <c r="F333" s="12"/>
      <c r="G333" s="12"/>
      <c r="H333" s="12"/>
      <c r="I333" s="12"/>
      <c r="J333" s="1"/>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c r="BB333" s="12"/>
      <c r="BC333" s="12"/>
      <c r="BD333" s="12"/>
      <c r="BE333" s="12"/>
      <c r="BF333" s="12"/>
      <c r="BG333" s="12"/>
      <c r="BH333" s="12"/>
      <c r="BI333" s="12"/>
      <c r="BJ333" s="12"/>
      <c r="BK333" s="12"/>
      <c r="BL333" s="12"/>
      <c r="BM333" s="12"/>
      <c r="BN333" s="12"/>
      <c r="BO333" s="12"/>
      <c r="BP333" s="12"/>
      <c r="BQ333" s="12"/>
      <c r="BR333" s="12"/>
      <c r="BS333" s="12"/>
      <c r="BT333" s="12"/>
      <c r="BU333" s="12"/>
      <c r="BV333" s="12"/>
      <c r="BW333" s="12"/>
      <c r="BX333" s="12"/>
      <c r="BY333" s="12"/>
      <c r="BZ333" s="12"/>
      <c r="CA333" s="12"/>
      <c r="CB333" s="12"/>
      <c r="CC333" s="12"/>
      <c r="CD333" s="12"/>
      <c r="CE333" s="12"/>
      <c r="CF333" s="12"/>
      <c r="CG333" s="12"/>
      <c r="CH333" s="12"/>
      <c r="CI333" s="12"/>
      <c r="CJ333" s="12"/>
      <c r="CK333" s="12"/>
      <c r="CL333" s="12"/>
      <c r="CM333" s="12"/>
      <c r="CN333" s="12"/>
    </row>
    <row r="334" spans="1:92" ht="15.75" customHeight="1" x14ac:dyDescent="0.3">
      <c r="A334" s="17"/>
      <c r="B334" s="12"/>
      <c r="C334" s="12"/>
      <c r="D334" s="12"/>
      <c r="E334" s="12"/>
      <c r="F334" s="12"/>
      <c r="G334" s="12"/>
      <c r="H334" s="12"/>
      <c r="I334" s="12"/>
      <c r="J334" s="1"/>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c r="BB334" s="12"/>
      <c r="BC334" s="12"/>
      <c r="BD334" s="12"/>
      <c r="BE334" s="12"/>
      <c r="BF334" s="12"/>
      <c r="BG334" s="12"/>
      <c r="BH334" s="12"/>
      <c r="BI334" s="12"/>
      <c r="BJ334" s="12"/>
      <c r="BK334" s="12"/>
      <c r="BL334" s="12"/>
      <c r="BM334" s="12"/>
      <c r="BN334" s="12"/>
      <c r="BO334" s="12"/>
      <c r="BP334" s="12"/>
      <c r="BQ334" s="12"/>
      <c r="BR334" s="12"/>
      <c r="BS334" s="12"/>
      <c r="BT334" s="12"/>
      <c r="BU334" s="12"/>
      <c r="BV334" s="12"/>
      <c r="BW334" s="12"/>
      <c r="BX334" s="12"/>
      <c r="BY334" s="12"/>
      <c r="BZ334" s="12"/>
      <c r="CA334" s="12"/>
      <c r="CB334" s="12"/>
      <c r="CC334" s="12"/>
      <c r="CD334" s="12"/>
      <c r="CE334" s="12"/>
      <c r="CF334" s="12"/>
      <c r="CG334" s="12"/>
      <c r="CH334" s="12"/>
      <c r="CI334" s="12"/>
      <c r="CJ334" s="12"/>
      <c r="CK334" s="12"/>
      <c r="CL334" s="12"/>
      <c r="CM334" s="12"/>
      <c r="CN334" s="12"/>
    </row>
    <row r="335" spans="1:92" ht="15.75" customHeight="1" x14ac:dyDescent="0.3">
      <c r="A335" s="17"/>
      <c r="B335" s="12"/>
      <c r="C335" s="12"/>
      <c r="D335" s="12"/>
      <c r="E335" s="12"/>
      <c r="F335" s="12"/>
      <c r="G335" s="12"/>
      <c r="H335" s="12"/>
      <c r="I335" s="12"/>
      <c r="J335" s="1"/>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c r="BB335" s="12"/>
      <c r="BC335" s="12"/>
      <c r="BD335" s="12"/>
      <c r="BE335" s="12"/>
      <c r="BF335" s="12"/>
      <c r="BG335" s="12"/>
      <c r="BH335" s="12"/>
      <c r="BI335" s="12"/>
      <c r="BJ335" s="12"/>
      <c r="BK335" s="12"/>
      <c r="BL335" s="12"/>
      <c r="BM335" s="12"/>
      <c r="BN335" s="12"/>
      <c r="BO335" s="12"/>
      <c r="BP335" s="12"/>
      <c r="BQ335" s="12"/>
      <c r="BR335" s="12"/>
      <c r="BS335" s="12"/>
      <c r="BT335" s="12"/>
      <c r="BU335" s="12"/>
      <c r="BV335" s="12"/>
      <c r="BW335" s="12"/>
      <c r="BX335" s="12"/>
      <c r="BY335" s="12"/>
      <c r="BZ335" s="12"/>
      <c r="CA335" s="12"/>
      <c r="CB335" s="12"/>
      <c r="CC335" s="12"/>
      <c r="CD335" s="12"/>
      <c r="CE335" s="12"/>
      <c r="CF335" s="12"/>
      <c r="CG335" s="12"/>
      <c r="CH335" s="12"/>
      <c r="CI335" s="12"/>
      <c r="CJ335" s="12"/>
      <c r="CK335" s="12"/>
      <c r="CL335" s="12"/>
      <c r="CM335" s="12"/>
      <c r="CN335" s="12"/>
    </row>
    <row r="336" spans="1:92" ht="15.75" customHeight="1" x14ac:dyDescent="0.3">
      <c r="A336" s="17"/>
      <c r="B336" s="12"/>
      <c r="C336" s="12"/>
      <c r="D336" s="12"/>
      <c r="E336" s="12"/>
      <c r="F336" s="12"/>
      <c r="G336" s="12"/>
      <c r="H336" s="12"/>
      <c r="I336" s="12"/>
      <c r="J336" s="1"/>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c r="BB336" s="12"/>
      <c r="BC336" s="12"/>
      <c r="BD336" s="12"/>
      <c r="BE336" s="12"/>
      <c r="BF336" s="12"/>
      <c r="BG336" s="12"/>
      <c r="BH336" s="12"/>
      <c r="BI336" s="12"/>
      <c r="BJ336" s="12"/>
      <c r="BK336" s="12"/>
      <c r="BL336" s="12"/>
      <c r="BM336" s="12"/>
      <c r="BN336" s="12"/>
      <c r="BO336" s="12"/>
      <c r="BP336" s="12"/>
      <c r="BQ336" s="12"/>
      <c r="BR336" s="12"/>
      <c r="BS336" s="12"/>
      <c r="BT336" s="12"/>
      <c r="BU336" s="12"/>
      <c r="BV336" s="12"/>
      <c r="BW336" s="12"/>
      <c r="BX336" s="12"/>
      <c r="BY336" s="12"/>
      <c r="BZ336" s="12"/>
      <c r="CA336" s="12"/>
      <c r="CB336" s="12"/>
      <c r="CC336" s="12"/>
      <c r="CD336" s="12"/>
      <c r="CE336" s="12"/>
      <c r="CF336" s="12"/>
      <c r="CG336" s="12"/>
      <c r="CH336" s="12"/>
      <c r="CI336" s="12"/>
      <c r="CJ336" s="12"/>
      <c r="CK336" s="12"/>
      <c r="CL336" s="12"/>
      <c r="CM336" s="12"/>
      <c r="CN336" s="12"/>
    </row>
    <row r="337" spans="1:92" ht="15.75" customHeight="1" x14ac:dyDescent="0.3">
      <c r="A337" s="17"/>
      <c r="B337" s="12"/>
      <c r="C337" s="12"/>
      <c r="D337" s="12"/>
      <c r="E337" s="12"/>
      <c r="F337" s="12"/>
      <c r="G337" s="12"/>
      <c r="H337" s="12"/>
      <c r="I337" s="12"/>
      <c r="J337" s="1"/>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12"/>
      <c r="AY337" s="12"/>
      <c r="AZ337" s="12"/>
      <c r="BA337" s="12"/>
      <c r="BB337" s="12"/>
      <c r="BC337" s="12"/>
      <c r="BD337" s="12"/>
      <c r="BE337" s="12"/>
      <c r="BF337" s="12"/>
      <c r="BG337" s="12"/>
      <c r="BH337" s="12"/>
      <c r="BI337" s="12"/>
      <c r="BJ337" s="12"/>
      <c r="BK337" s="12"/>
      <c r="BL337" s="12"/>
      <c r="BM337" s="12"/>
      <c r="BN337" s="12"/>
      <c r="BO337" s="12"/>
      <c r="BP337" s="12"/>
      <c r="BQ337" s="12"/>
      <c r="BR337" s="12"/>
      <c r="BS337" s="12"/>
      <c r="BT337" s="12"/>
      <c r="BU337" s="12"/>
      <c r="BV337" s="12"/>
      <c r="BW337" s="12"/>
      <c r="BX337" s="12"/>
      <c r="BY337" s="12"/>
      <c r="BZ337" s="12"/>
      <c r="CA337" s="12"/>
      <c r="CB337" s="12"/>
      <c r="CC337" s="12"/>
      <c r="CD337" s="12"/>
      <c r="CE337" s="12"/>
      <c r="CF337" s="12"/>
      <c r="CG337" s="12"/>
      <c r="CH337" s="12"/>
      <c r="CI337" s="12"/>
      <c r="CJ337" s="12"/>
      <c r="CK337" s="12"/>
      <c r="CL337" s="12"/>
      <c r="CM337" s="12"/>
      <c r="CN337" s="12"/>
    </row>
    <row r="338" spans="1:92" ht="15.75" customHeight="1" x14ac:dyDescent="0.3">
      <c r="A338" s="17"/>
      <c r="B338" s="12"/>
      <c r="C338" s="12"/>
      <c r="D338" s="12"/>
      <c r="E338" s="12"/>
      <c r="F338" s="12"/>
      <c r="G338" s="12"/>
      <c r="H338" s="12"/>
      <c r="I338" s="12"/>
      <c r="J338" s="1"/>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c r="BB338" s="12"/>
      <c r="BC338" s="12"/>
      <c r="BD338" s="12"/>
      <c r="BE338" s="12"/>
      <c r="BF338" s="12"/>
      <c r="BG338" s="12"/>
      <c r="BH338" s="12"/>
      <c r="BI338" s="12"/>
      <c r="BJ338" s="12"/>
      <c r="BK338" s="12"/>
      <c r="BL338" s="12"/>
      <c r="BM338" s="12"/>
      <c r="BN338" s="12"/>
      <c r="BO338" s="12"/>
      <c r="BP338" s="12"/>
      <c r="BQ338" s="12"/>
      <c r="BR338" s="12"/>
      <c r="BS338" s="12"/>
      <c r="BT338" s="12"/>
      <c r="BU338" s="12"/>
      <c r="BV338" s="12"/>
      <c r="BW338" s="12"/>
      <c r="BX338" s="12"/>
      <c r="BY338" s="12"/>
      <c r="BZ338" s="12"/>
      <c r="CA338" s="12"/>
      <c r="CB338" s="12"/>
      <c r="CC338" s="12"/>
      <c r="CD338" s="12"/>
      <c r="CE338" s="12"/>
      <c r="CF338" s="12"/>
      <c r="CG338" s="12"/>
      <c r="CH338" s="12"/>
      <c r="CI338" s="12"/>
      <c r="CJ338" s="12"/>
      <c r="CK338" s="12"/>
      <c r="CL338" s="12"/>
      <c r="CM338" s="12"/>
      <c r="CN338" s="12"/>
    </row>
    <row r="339" spans="1:92" ht="15.75" customHeight="1" x14ac:dyDescent="0.3">
      <c r="A339" s="17"/>
      <c r="B339" s="12"/>
      <c r="C339" s="12"/>
      <c r="D339" s="12"/>
      <c r="E339" s="12"/>
      <c r="F339" s="12"/>
      <c r="G339" s="12"/>
      <c r="H339" s="12"/>
      <c r="I339" s="12"/>
      <c r="J339" s="1"/>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c r="BB339" s="12"/>
      <c r="BC339" s="12"/>
      <c r="BD339" s="12"/>
      <c r="BE339" s="12"/>
      <c r="BF339" s="12"/>
      <c r="BG339" s="12"/>
      <c r="BH339" s="12"/>
      <c r="BI339" s="12"/>
      <c r="BJ339" s="12"/>
      <c r="BK339" s="12"/>
      <c r="BL339" s="12"/>
      <c r="BM339" s="12"/>
      <c r="BN339" s="12"/>
      <c r="BO339" s="12"/>
      <c r="BP339" s="12"/>
      <c r="BQ339" s="12"/>
      <c r="BR339" s="12"/>
      <c r="BS339" s="12"/>
      <c r="BT339" s="12"/>
      <c r="BU339" s="12"/>
      <c r="BV339" s="12"/>
      <c r="BW339" s="12"/>
      <c r="BX339" s="12"/>
      <c r="BY339" s="12"/>
      <c r="BZ339" s="12"/>
      <c r="CA339" s="12"/>
      <c r="CB339" s="12"/>
      <c r="CC339" s="12"/>
      <c r="CD339" s="12"/>
      <c r="CE339" s="12"/>
      <c r="CF339" s="12"/>
      <c r="CG339" s="12"/>
      <c r="CH339" s="12"/>
      <c r="CI339" s="12"/>
      <c r="CJ339" s="12"/>
      <c r="CK339" s="12"/>
      <c r="CL339" s="12"/>
      <c r="CM339" s="12"/>
      <c r="CN339" s="12"/>
    </row>
    <row r="340" spans="1:92" ht="15.75" customHeight="1" x14ac:dyDescent="0.3">
      <c r="A340" s="17"/>
      <c r="B340" s="12"/>
      <c r="C340" s="12"/>
      <c r="D340" s="12"/>
      <c r="E340" s="12"/>
      <c r="F340" s="12"/>
      <c r="G340" s="12"/>
      <c r="H340" s="12"/>
      <c r="I340" s="12"/>
      <c r="J340" s="1"/>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c r="BB340" s="12"/>
      <c r="BC340" s="12"/>
      <c r="BD340" s="12"/>
      <c r="BE340" s="12"/>
      <c r="BF340" s="12"/>
      <c r="BG340" s="12"/>
      <c r="BH340" s="12"/>
      <c r="BI340" s="12"/>
      <c r="BJ340" s="12"/>
      <c r="BK340" s="12"/>
      <c r="BL340" s="12"/>
      <c r="BM340" s="12"/>
      <c r="BN340" s="12"/>
      <c r="BO340" s="12"/>
      <c r="BP340" s="12"/>
      <c r="BQ340" s="12"/>
      <c r="BR340" s="12"/>
      <c r="BS340" s="12"/>
      <c r="BT340" s="12"/>
      <c r="BU340" s="12"/>
      <c r="BV340" s="12"/>
      <c r="BW340" s="12"/>
      <c r="BX340" s="12"/>
      <c r="BY340" s="12"/>
      <c r="BZ340" s="12"/>
      <c r="CA340" s="12"/>
      <c r="CB340" s="12"/>
      <c r="CC340" s="12"/>
      <c r="CD340" s="12"/>
      <c r="CE340" s="12"/>
      <c r="CF340" s="12"/>
      <c r="CG340" s="12"/>
      <c r="CH340" s="12"/>
      <c r="CI340" s="12"/>
      <c r="CJ340" s="12"/>
      <c r="CK340" s="12"/>
      <c r="CL340" s="12"/>
      <c r="CM340" s="12"/>
      <c r="CN340" s="12"/>
    </row>
    <row r="341" spans="1:92" ht="15.75" customHeight="1" x14ac:dyDescent="0.3">
      <c r="A341" s="17"/>
      <c r="B341" s="12"/>
      <c r="C341" s="12"/>
      <c r="D341" s="12"/>
      <c r="E341" s="12"/>
      <c r="F341" s="12"/>
      <c r="G341" s="12"/>
      <c r="H341" s="12"/>
      <c r="I341" s="12"/>
      <c r="J341" s="1"/>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c r="AX341" s="12"/>
      <c r="AY341" s="12"/>
      <c r="AZ341" s="12"/>
      <c r="BA341" s="12"/>
      <c r="BB341" s="12"/>
      <c r="BC341" s="12"/>
      <c r="BD341" s="12"/>
      <c r="BE341" s="12"/>
      <c r="BF341" s="12"/>
      <c r="BG341" s="12"/>
      <c r="BH341" s="12"/>
      <c r="BI341" s="12"/>
      <c r="BJ341" s="12"/>
      <c r="BK341" s="12"/>
      <c r="BL341" s="12"/>
      <c r="BM341" s="12"/>
      <c r="BN341" s="12"/>
      <c r="BO341" s="12"/>
      <c r="BP341" s="12"/>
      <c r="BQ341" s="12"/>
      <c r="BR341" s="12"/>
      <c r="BS341" s="12"/>
      <c r="BT341" s="12"/>
      <c r="BU341" s="12"/>
      <c r="BV341" s="12"/>
      <c r="BW341" s="12"/>
      <c r="BX341" s="12"/>
      <c r="BY341" s="12"/>
      <c r="BZ341" s="12"/>
      <c r="CA341" s="12"/>
      <c r="CB341" s="12"/>
      <c r="CC341" s="12"/>
      <c r="CD341" s="12"/>
      <c r="CE341" s="12"/>
      <c r="CF341" s="12"/>
      <c r="CG341" s="12"/>
      <c r="CH341" s="12"/>
      <c r="CI341" s="12"/>
      <c r="CJ341" s="12"/>
      <c r="CK341" s="12"/>
      <c r="CL341" s="12"/>
      <c r="CM341" s="12"/>
      <c r="CN341" s="12"/>
    </row>
    <row r="342" spans="1:92" ht="15.75" customHeight="1" x14ac:dyDescent="0.3">
      <c r="A342" s="17"/>
      <c r="B342" s="12"/>
      <c r="C342" s="12"/>
      <c r="D342" s="12"/>
      <c r="E342" s="12"/>
      <c r="F342" s="12"/>
      <c r="G342" s="12"/>
      <c r="H342" s="12"/>
      <c r="I342" s="12"/>
      <c r="J342" s="1"/>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c r="BB342" s="12"/>
      <c r="BC342" s="12"/>
      <c r="BD342" s="12"/>
      <c r="BE342" s="12"/>
      <c r="BF342" s="12"/>
      <c r="BG342" s="12"/>
      <c r="BH342" s="12"/>
      <c r="BI342" s="12"/>
      <c r="BJ342" s="12"/>
      <c r="BK342" s="12"/>
      <c r="BL342" s="12"/>
      <c r="BM342" s="12"/>
      <c r="BN342" s="12"/>
      <c r="BO342" s="12"/>
      <c r="BP342" s="12"/>
      <c r="BQ342" s="12"/>
      <c r="BR342" s="12"/>
      <c r="BS342" s="12"/>
      <c r="BT342" s="12"/>
      <c r="BU342" s="12"/>
      <c r="BV342" s="12"/>
      <c r="BW342" s="12"/>
      <c r="BX342" s="12"/>
      <c r="BY342" s="12"/>
      <c r="BZ342" s="12"/>
      <c r="CA342" s="12"/>
      <c r="CB342" s="12"/>
      <c r="CC342" s="12"/>
      <c r="CD342" s="12"/>
      <c r="CE342" s="12"/>
      <c r="CF342" s="12"/>
      <c r="CG342" s="12"/>
      <c r="CH342" s="12"/>
      <c r="CI342" s="12"/>
      <c r="CJ342" s="12"/>
      <c r="CK342" s="12"/>
      <c r="CL342" s="12"/>
      <c r="CM342" s="12"/>
      <c r="CN342" s="12"/>
    </row>
    <row r="343" spans="1:92" ht="15.75" customHeight="1" x14ac:dyDescent="0.3">
      <c r="A343" s="17"/>
      <c r="B343" s="12"/>
      <c r="C343" s="12"/>
      <c r="D343" s="12"/>
      <c r="E343" s="12"/>
      <c r="F343" s="12"/>
      <c r="G343" s="12"/>
      <c r="H343" s="12"/>
      <c r="I343" s="12"/>
      <c r="J343" s="1"/>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c r="AX343" s="12"/>
      <c r="AY343" s="12"/>
      <c r="AZ343" s="12"/>
      <c r="BA343" s="12"/>
      <c r="BB343" s="12"/>
      <c r="BC343" s="12"/>
      <c r="BD343" s="12"/>
      <c r="BE343" s="12"/>
      <c r="BF343" s="12"/>
      <c r="BG343" s="12"/>
      <c r="BH343" s="12"/>
      <c r="BI343" s="12"/>
      <c r="BJ343" s="12"/>
      <c r="BK343" s="12"/>
      <c r="BL343" s="12"/>
      <c r="BM343" s="12"/>
      <c r="BN343" s="12"/>
      <c r="BO343" s="12"/>
      <c r="BP343" s="12"/>
      <c r="BQ343" s="12"/>
      <c r="BR343" s="12"/>
      <c r="BS343" s="12"/>
      <c r="BT343" s="12"/>
      <c r="BU343" s="12"/>
      <c r="BV343" s="12"/>
      <c r="BW343" s="12"/>
      <c r="BX343" s="12"/>
      <c r="BY343" s="12"/>
      <c r="BZ343" s="12"/>
      <c r="CA343" s="12"/>
      <c r="CB343" s="12"/>
      <c r="CC343" s="12"/>
      <c r="CD343" s="12"/>
      <c r="CE343" s="12"/>
      <c r="CF343" s="12"/>
      <c r="CG343" s="12"/>
      <c r="CH343" s="12"/>
      <c r="CI343" s="12"/>
      <c r="CJ343" s="12"/>
      <c r="CK343" s="12"/>
      <c r="CL343" s="12"/>
      <c r="CM343" s="12"/>
      <c r="CN343" s="12"/>
    </row>
    <row r="344" spans="1:92" ht="15.75" customHeight="1" x14ac:dyDescent="0.3">
      <c r="A344" s="17"/>
      <c r="B344" s="12"/>
      <c r="C344" s="12"/>
      <c r="D344" s="12"/>
      <c r="E344" s="12"/>
      <c r="F344" s="12"/>
      <c r="G344" s="12"/>
      <c r="H344" s="12"/>
      <c r="I344" s="12"/>
      <c r="J344" s="1"/>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c r="AX344" s="12"/>
      <c r="AY344" s="12"/>
      <c r="AZ344" s="12"/>
      <c r="BA344" s="12"/>
      <c r="BB344" s="12"/>
      <c r="BC344" s="12"/>
      <c r="BD344" s="12"/>
      <c r="BE344" s="12"/>
      <c r="BF344" s="12"/>
      <c r="BG344" s="12"/>
      <c r="BH344" s="12"/>
      <c r="BI344" s="12"/>
      <c r="BJ344" s="12"/>
      <c r="BK344" s="12"/>
      <c r="BL344" s="12"/>
      <c r="BM344" s="12"/>
      <c r="BN344" s="12"/>
      <c r="BO344" s="12"/>
      <c r="BP344" s="12"/>
      <c r="BQ344" s="12"/>
      <c r="BR344" s="12"/>
      <c r="BS344" s="12"/>
      <c r="BT344" s="12"/>
      <c r="BU344" s="12"/>
      <c r="BV344" s="12"/>
      <c r="BW344" s="12"/>
      <c r="BX344" s="12"/>
      <c r="BY344" s="12"/>
      <c r="BZ344" s="12"/>
      <c r="CA344" s="12"/>
      <c r="CB344" s="12"/>
      <c r="CC344" s="12"/>
      <c r="CD344" s="12"/>
      <c r="CE344" s="12"/>
      <c r="CF344" s="12"/>
      <c r="CG344" s="12"/>
      <c r="CH344" s="12"/>
      <c r="CI344" s="12"/>
      <c r="CJ344" s="12"/>
      <c r="CK344" s="12"/>
      <c r="CL344" s="12"/>
      <c r="CM344" s="12"/>
      <c r="CN344" s="12"/>
    </row>
    <row r="345" spans="1:92" ht="15.75" customHeight="1" x14ac:dyDescent="0.3">
      <c r="A345" s="17"/>
      <c r="B345" s="12"/>
      <c r="C345" s="12"/>
      <c r="D345" s="12"/>
      <c r="E345" s="12"/>
      <c r="F345" s="12"/>
      <c r="G345" s="12"/>
      <c r="H345" s="12"/>
      <c r="I345" s="12"/>
      <c r="J345" s="1"/>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c r="AX345" s="12"/>
      <c r="AY345" s="12"/>
      <c r="AZ345" s="12"/>
      <c r="BA345" s="12"/>
      <c r="BB345" s="12"/>
      <c r="BC345" s="12"/>
      <c r="BD345" s="12"/>
      <c r="BE345" s="12"/>
      <c r="BF345" s="12"/>
      <c r="BG345" s="12"/>
      <c r="BH345" s="12"/>
      <c r="BI345" s="12"/>
      <c r="BJ345" s="12"/>
      <c r="BK345" s="12"/>
      <c r="BL345" s="12"/>
      <c r="BM345" s="12"/>
      <c r="BN345" s="12"/>
      <c r="BO345" s="12"/>
      <c r="BP345" s="12"/>
      <c r="BQ345" s="12"/>
      <c r="BR345" s="12"/>
      <c r="BS345" s="12"/>
      <c r="BT345" s="12"/>
      <c r="BU345" s="12"/>
      <c r="BV345" s="12"/>
      <c r="BW345" s="12"/>
      <c r="BX345" s="12"/>
      <c r="BY345" s="12"/>
      <c r="BZ345" s="12"/>
      <c r="CA345" s="12"/>
      <c r="CB345" s="12"/>
      <c r="CC345" s="12"/>
      <c r="CD345" s="12"/>
      <c r="CE345" s="12"/>
      <c r="CF345" s="12"/>
      <c r="CG345" s="12"/>
      <c r="CH345" s="12"/>
      <c r="CI345" s="12"/>
      <c r="CJ345" s="12"/>
      <c r="CK345" s="12"/>
      <c r="CL345" s="12"/>
      <c r="CM345" s="12"/>
      <c r="CN345" s="12"/>
    </row>
    <row r="346" spans="1:92" ht="15.75" customHeight="1" x14ac:dyDescent="0.3">
      <c r="A346" s="17"/>
      <c r="B346" s="12"/>
      <c r="C346" s="12"/>
      <c r="D346" s="12"/>
      <c r="E346" s="12"/>
      <c r="F346" s="12"/>
      <c r="G346" s="12"/>
      <c r="H346" s="12"/>
      <c r="I346" s="12"/>
      <c r="J346" s="1"/>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c r="AX346" s="12"/>
      <c r="AY346" s="12"/>
      <c r="AZ346" s="12"/>
      <c r="BA346" s="12"/>
      <c r="BB346" s="12"/>
      <c r="BC346" s="12"/>
      <c r="BD346" s="12"/>
      <c r="BE346" s="12"/>
      <c r="BF346" s="12"/>
      <c r="BG346" s="12"/>
      <c r="BH346" s="12"/>
      <c r="BI346" s="12"/>
      <c r="BJ346" s="12"/>
      <c r="BK346" s="12"/>
      <c r="BL346" s="12"/>
      <c r="BM346" s="12"/>
      <c r="BN346" s="12"/>
      <c r="BO346" s="12"/>
      <c r="BP346" s="12"/>
      <c r="BQ346" s="12"/>
      <c r="BR346" s="12"/>
      <c r="BS346" s="12"/>
      <c r="BT346" s="12"/>
      <c r="BU346" s="12"/>
      <c r="BV346" s="12"/>
      <c r="BW346" s="12"/>
      <c r="BX346" s="12"/>
      <c r="BY346" s="12"/>
      <c r="BZ346" s="12"/>
      <c r="CA346" s="12"/>
      <c r="CB346" s="12"/>
      <c r="CC346" s="12"/>
      <c r="CD346" s="12"/>
      <c r="CE346" s="12"/>
      <c r="CF346" s="12"/>
      <c r="CG346" s="12"/>
      <c r="CH346" s="12"/>
      <c r="CI346" s="12"/>
      <c r="CJ346" s="12"/>
      <c r="CK346" s="12"/>
      <c r="CL346" s="12"/>
      <c r="CM346" s="12"/>
      <c r="CN346" s="12"/>
    </row>
    <row r="347" spans="1:92" ht="15.75" customHeight="1" x14ac:dyDescent="0.3">
      <c r="A347" s="17"/>
      <c r="B347" s="12"/>
      <c r="C347" s="12"/>
      <c r="D347" s="12"/>
      <c r="E347" s="12"/>
      <c r="F347" s="12"/>
      <c r="G347" s="12"/>
      <c r="H347" s="12"/>
      <c r="I347" s="12"/>
      <c r="J347" s="1"/>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c r="AX347" s="12"/>
      <c r="AY347" s="12"/>
      <c r="AZ347" s="12"/>
      <c r="BA347" s="12"/>
      <c r="BB347" s="12"/>
      <c r="BC347" s="12"/>
      <c r="BD347" s="12"/>
      <c r="BE347" s="12"/>
      <c r="BF347" s="12"/>
      <c r="BG347" s="12"/>
      <c r="BH347" s="12"/>
      <c r="BI347" s="12"/>
      <c r="BJ347" s="12"/>
      <c r="BK347" s="12"/>
      <c r="BL347" s="12"/>
      <c r="BM347" s="12"/>
      <c r="BN347" s="12"/>
      <c r="BO347" s="12"/>
      <c r="BP347" s="12"/>
      <c r="BQ347" s="12"/>
      <c r="BR347" s="12"/>
      <c r="BS347" s="12"/>
      <c r="BT347" s="12"/>
      <c r="BU347" s="12"/>
      <c r="BV347" s="12"/>
      <c r="BW347" s="12"/>
      <c r="BX347" s="12"/>
      <c r="BY347" s="12"/>
      <c r="BZ347" s="12"/>
      <c r="CA347" s="12"/>
      <c r="CB347" s="12"/>
      <c r="CC347" s="12"/>
      <c r="CD347" s="12"/>
      <c r="CE347" s="12"/>
      <c r="CF347" s="12"/>
      <c r="CG347" s="12"/>
      <c r="CH347" s="12"/>
      <c r="CI347" s="12"/>
      <c r="CJ347" s="12"/>
      <c r="CK347" s="12"/>
      <c r="CL347" s="12"/>
      <c r="CM347" s="12"/>
      <c r="CN347" s="12"/>
    </row>
    <row r="348" spans="1:92" ht="15.75" customHeight="1" x14ac:dyDescent="0.3">
      <c r="A348" s="17"/>
      <c r="B348" s="12"/>
      <c r="C348" s="12"/>
      <c r="D348" s="12"/>
      <c r="E348" s="12"/>
      <c r="F348" s="12"/>
      <c r="G348" s="12"/>
      <c r="H348" s="12"/>
      <c r="I348" s="12"/>
      <c r="J348" s="1"/>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c r="AX348" s="12"/>
      <c r="AY348" s="12"/>
      <c r="AZ348" s="12"/>
      <c r="BA348" s="12"/>
      <c r="BB348" s="12"/>
      <c r="BC348" s="12"/>
      <c r="BD348" s="12"/>
      <c r="BE348" s="12"/>
      <c r="BF348" s="12"/>
      <c r="BG348" s="12"/>
      <c r="BH348" s="12"/>
      <c r="BI348" s="12"/>
      <c r="BJ348" s="12"/>
      <c r="BK348" s="12"/>
      <c r="BL348" s="12"/>
      <c r="BM348" s="12"/>
      <c r="BN348" s="12"/>
      <c r="BO348" s="12"/>
      <c r="BP348" s="12"/>
      <c r="BQ348" s="12"/>
      <c r="BR348" s="12"/>
      <c r="BS348" s="12"/>
      <c r="BT348" s="12"/>
      <c r="BU348" s="12"/>
      <c r="BV348" s="12"/>
      <c r="BW348" s="12"/>
      <c r="BX348" s="12"/>
      <c r="BY348" s="12"/>
      <c r="BZ348" s="12"/>
      <c r="CA348" s="12"/>
      <c r="CB348" s="12"/>
      <c r="CC348" s="12"/>
      <c r="CD348" s="12"/>
      <c r="CE348" s="12"/>
      <c r="CF348" s="12"/>
      <c r="CG348" s="12"/>
      <c r="CH348" s="12"/>
      <c r="CI348" s="12"/>
      <c r="CJ348" s="12"/>
      <c r="CK348" s="12"/>
      <c r="CL348" s="12"/>
      <c r="CM348" s="12"/>
      <c r="CN348" s="12"/>
    </row>
    <row r="349" spans="1:92" ht="15.75" customHeight="1" x14ac:dyDescent="0.3">
      <c r="A349" s="17"/>
      <c r="B349" s="12"/>
      <c r="C349" s="12"/>
      <c r="D349" s="12"/>
      <c r="E349" s="12"/>
      <c r="F349" s="12"/>
      <c r="G349" s="12"/>
      <c r="H349" s="12"/>
      <c r="I349" s="12"/>
      <c r="J349" s="1"/>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c r="AX349" s="12"/>
      <c r="AY349" s="12"/>
      <c r="AZ349" s="12"/>
      <c r="BA349" s="12"/>
      <c r="BB349" s="12"/>
      <c r="BC349" s="12"/>
      <c r="BD349" s="12"/>
      <c r="BE349" s="12"/>
      <c r="BF349" s="12"/>
      <c r="BG349" s="12"/>
      <c r="BH349" s="12"/>
      <c r="BI349" s="12"/>
      <c r="BJ349" s="12"/>
      <c r="BK349" s="12"/>
      <c r="BL349" s="12"/>
      <c r="BM349" s="12"/>
      <c r="BN349" s="12"/>
      <c r="BO349" s="12"/>
      <c r="BP349" s="12"/>
      <c r="BQ349" s="12"/>
      <c r="BR349" s="12"/>
      <c r="BS349" s="12"/>
      <c r="BT349" s="12"/>
      <c r="BU349" s="12"/>
      <c r="BV349" s="12"/>
      <c r="BW349" s="12"/>
      <c r="BX349" s="12"/>
      <c r="BY349" s="12"/>
      <c r="BZ349" s="12"/>
      <c r="CA349" s="12"/>
      <c r="CB349" s="12"/>
      <c r="CC349" s="12"/>
      <c r="CD349" s="12"/>
      <c r="CE349" s="12"/>
      <c r="CF349" s="12"/>
      <c r="CG349" s="12"/>
      <c r="CH349" s="12"/>
      <c r="CI349" s="12"/>
      <c r="CJ349" s="12"/>
      <c r="CK349" s="12"/>
      <c r="CL349" s="12"/>
      <c r="CM349" s="12"/>
      <c r="CN349" s="12"/>
    </row>
    <row r="350" spans="1:92" ht="15.75" customHeight="1" x14ac:dyDescent="0.3">
      <c r="A350" s="17"/>
      <c r="B350" s="12"/>
      <c r="C350" s="12"/>
      <c r="D350" s="12"/>
      <c r="E350" s="12"/>
      <c r="F350" s="12"/>
      <c r="G350" s="12"/>
      <c r="H350" s="12"/>
      <c r="I350" s="12"/>
      <c r="J350" s="1"/>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12"/>
      <c r="AY350" s="12"/>
      <c r="AZ350" s="12"/>
      <c r="BA350" s="12"/>
      <c r="BB350" s="12"/>
      <c r="BC350" s="12"/>
      <c r="BD350" s="12"/>
      <c r="BE350" s="12"/>
      <c r="BF350" s="12"/>
      <c r="BG350" s="12"/>
      <c r="BH350" s="12"/>
      <c r="BI350" s="12"/>
      <c r="BJ350" s="12"/>
      <c r="BK350" s="12"/>
      <c r="BL350" s="12"/>
      <c r="BM350" s="12"/>
      <c r="BN350" s="12"/>
      <c r="BO350" s="12"/>
      <c r="BP350" s="12"/>
      <c r="BQ350" s="12"/>
      <c r="BR350" s="12"/>
      <c r="BS350" s="12"/>
      <c r="BT350" s="12"/>
      <c r="BU350" s="12"/>
      <c r="BV350" s="12"/>
      <c r="BW350" s="12"/>
      <c r="BX350" s="12"/>
      <c r="BY350" s="12"/>
      <c r="BZ350" s="12"/>
      <c r="CA350" s="12"/>
      <c r="CB350" s="12"/>
      <c r="CC350" s="12"/>
      <c r="CD350" s="12"/>
      <c r="CE350" s="12"/>
      <c r="CF350" s="12"/>
      <c r="CG350" s="12"/>
      <c r="CH350" s="12"/>
      <c r="CI350" s="12"/>
      <c r="CJ350" s="12"/>
      <c r="CK350" s="12"/>
      <c r="CL350" s="12"/>
      <c r="CM350" s="12"/>
      <c r="CN350" s="12"/>
    </row>
    <row r="351" spans="1:92" ht="15.75" customHeight="1" x14ac:dyDescent="0.3">
      <c r="A351" s="17"/>
      <c r="B351" s="12"/>
      <c r="C351" s="12"/>
      <c r="D351" s="12"/>
      <c r="E351" s="12"/>
      <c r="F351" s="12"/>
      <c r="G351" s="12"/>
      <c r="H351" s="12"/>
      <c r="I351" s="12"/>
      <c r="J351" s="1"/>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c r="AX351" s="12"/>
      <c r="AY351" s="12"/>
      <c r="AZ351" s="12"/>
      <c r="BA351" s="12"/>
      <c r="BB351" s="12"/>
      <c r="BC351" s="12"/>
      <c r="BD351" s="12"/>
      <c r="BE351" s="12"/>
      <c r="BF351" s="12"/>
      <c r="BG351" s="12"/>
      <c r="BH351" s="12"/>
      <c r="BI351" s="12"/>
      <c r="BJ351" s="12"/>
      <c r="BK351" s="12"/>
      <c r="BL351" s="12"/>
      <c r="BM351" s="12"/>
      <c r="BN351" s="12"/>
      <c r="BO351" s="12"/>
      <c r="BP351" s="12"/>
      <c r="BQ351" s="12"/>
      <c r="BR351" s="12"/>
      <c r="BS351" s="12"/>
      <c r="BT351" s="12"/>
      <c r="BU351" s="12"/>
      <c r="BV351" s="12"/>
      <c r="BW351" s="12"/>
      <c r="BX351" s="12"/>
      <c r="BY351" s="12"/>
      <c r="BZ351" s="12"/>
      <c r="CA351" s="12"/>
      <c r="CB351" s="12"/>
      <c r="CC351" s="12"/>
      <c r="CD351" s="12"/>
      <c r="CE351" s="12"/>
      <c r="CF351" s="12"/>
      <c r="CG351" s="12"/>
      <c r="CH351" s="12"/>
      <c r="CI351" s="12"/>
      <c r="CJ351" s="12"/>
      <c r="CK351" s="12"/>
      <c r="CL351" s="12"/>
      <c r="CM351" s="12"/>
      <c r="CN351" s="12"/>
    </row>
    <row r="352" spans="1:92" ht="15.75" customHeight="1" x14ac:dyDescent="0.3">
      <c r="A352" s="17"/>
      <c r="B352" s="12"/>
      <c r="C352" s="12"/>
      <c r="D352" s="12"/>
      <c r="E352" s="12"/>
      <c r="F352" s="12"/>
      <c r="G352" s="12"/>
      <c r="H352" s="12"/>
      <c r="I352" s="12"/>
      <c r="J352" s="1"/>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12"/>
      <c r="AY352" s="12"/>
      <c r="AZ352" s="12"/>
      <c r="BA352" s="12"/>
      <c r="BB352" s="12"/>
      <c r="BC352" s="12"/>
      <c r="BD352" s="12"/>
      <c r="BE352" s="12"/>
      <c r="BF352" s="12"/>
      <c r="BG352" s="12"/>
      <c r="BH352" s="12"/>
      <c r="BI352" s="12"/>
      <c r="BJ352" s="12"/>
      <c r="BK352" s="12"/>
      <c r="BL352" s="12"/>
      <c r="BM352" s="12"/>
      <c r="BN352" s="12"/>
      <c r="BO352" s="12"/>
      <c r="BP352" s="12"/>
      <c r="BQ352" s="12"/>
      <c r="BR352" s="12"/>
      <c r="BS352" s="12"/>
      <c r="BT352" s="12"/>
      <c r="BU352" s="12"/>
      <c r="BV352" s="12"/>
      <c r="BW352" s="12"/>
      <c r="BX352" s="12"/>
      <c r="BY352" s="12"/>
      <c r="BZ352" s="12"/>
      <c r="CA352" s="12"/>
      <c r="CB352" s="12"/>
      <c r="CC352" s="12"/>
      <c r="CD352" s="12"/>
      <c r="CE352" s="12"/>
      <c r="CF352" s="12"/>
      <c r="CG352" s="12"/>
      <c r="CH352" s="12"/>
      <c r="CI352" s="12"/>
      <c r="CJ352" s="12"/>
      <c r="CK352" s="12"/>
      <c r="CL352" s="12"/>
      <c r="CM352" s="12"/>
      <c r="CN352" s="12"/>
    </row>
    <row r="353" spans="1:92" ht="15.75" customHeight="1" x14ac:dyDescent="0.3">
      <c r="A353" s="17"/>
      <c r="B353" s="12"/>
      <c r="C353" s="12"/>
      <c r="D353" s="12"/>
      <c r="E353" s="12"/>
      <c r="F353" s="12"/>
      <c r="G353" s="12"/>
      <c r="H353" s="12"/>
      <c r="I353" s="12"/>
      <c r="J353" s="1"/>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c r="BB353" s="12"/>
      <c r="BC353" s="12"/>
      <c r="BD353" s="12"/>
      <c r="BE353" s="12"/>
      <c r="BF353" s="12"/>
      <c r="BG353" s="12"/>
      <c r="BH353" s="12"/>
      <c r="BI353" s="12"/>
      <c r="BJ353" s="12"/>
      <c r="BK353" s="12"/>
      <c r="BL353" s="12"/>
      <c r="BM353" s="12"/>
      <c r="BN353" s="12"/>
      <c r="BO353" s="12"/>
      <c r="BP353" s="12"/>
      <c r="BQ353" s="12"/>
      <c r="BR353" s="12"/>
      <c r="BS353" s="12"/>
      <c r="BT353" s="12"/>
      <c r="BU353" s="12"/>
      <c r="BV353" s="12"/>
      <c r="BW353" s="12"/>
      <c r="BX353" s="12"/>
      <c r="BY353" s="12"/>
      <c r="BZ353" s="12"/>
      <c r="CA353" s="12"/>
      <c r="CB353" s="12"/>
      <c r="CC353" s="12"/>
      <c r="CD353" s="12"/>
      <c r="CE353" s="12"/>
      <c r="CF353" s="12"/>
      <c r="CG353" s="12"/>
      <c r="CH353" s="12"/>
      <c r="CI353" s="12"/>
      <c r="CJ353" s="12"/>
      <c r="CK353" s="12"/>
      <c r="CL353" s="12"/>
      <c r="CM353" s="12"/>
      <c r="CN353" s="12"/>
    </row>
    <row r="354" spans="1:92" ht="15.75" customHeight="1" x14ac:dyDescent="0.3">
      <c r="A354" s="17"/>
      <c r="B354" s="12"/>
      <c r="C354" s="12"/>
      <c r="D354" s="12"/>
      <c r="E354" s="12"/>
      <c r="F354" s="12"/>
      <c r="G354" s="12"/>
      <c r="H354" s="12"/>
      <c r="I354" s="12"/>
      <c r="J354" s="1"/>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c r="AX354" s="12"/>
      <c r="AY354" s="12"/>
      <c r="AZ354" s="12"/>
      <c r="BA354" s="12"/>
      <c r="BB354" s="12"/>
      <c r="BC354" s="12"/>
      <c r="BD354" s="12"/>
      <c r="BE354" s="12"/>
      <c r="BF354" s="12"/>
      <c r="BG354" s="12"/>
      <c r="BH354" s="12"/>
      <c r="BI354" s="12"/>
      <c r="BJ354" s="12"/>
      <c r="BK354" s="12"/>
      <c r="BL354" s="12"/>
      <c r="BM354" s="12"/>
      <c r="BN354" s="12"/>
      <c r="BO354" s="12"/>
      <c r="BP354" s="12"/>
      <c r="BQ354" s="12"/>
      <c r="BR354" s="12"/>
      <c r="BS354" s="12"/>
      <c r="BT354" s="12"/>
      <c r="BU354" s="12"/>
      <c r="BV354" s="12"/>
      <c r="BW354" s="12"/>
      <c r="BX354" s="12"/>
      <c r="BY354" s="12"/>
      <c r="BZ354" s="12"/>
      <c r="CA354" s="12"/>
      <c r="CB354" s="12"/>
      <c r="CC354" s="12"/>
      <c r="CD354" s="12"/>
      <c r="CE354" s="12"/>
      <c r="CF354" s="12"/>
      <c r="CG354" s="12"/>
      <c r="CH354" s="12"/>
      <c r="CI354" s="12"/>
      <c r="CJ354" s="12"/>
      <c r="CK354" s="12"/>
      <c r="CL354" s="12"/>
      <c r="CM354" s="12"/>
      <c r="CN354" s="12"/>
    </row>
    <row r="355" spans="1:92" ht="15.75" customHeight="1" x14ac:dyDescent="0.3">
      <c r="A355" s="17"/>
      <c r="B355" s="12"/>
      <c r="C355" s="12"/>
      <c r="D355" s="12"/>
      <c r="E355" s="12"/>
      <c r="F355" s="12"/>
      <c r="G355" s="12"/>
      <c r="H355" s="12"/>
      <c r="I355" s="12"/>
      <c r="J355" s="1"/>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c r="BB355" s="12"/>
      <c r="BC355" s="12"/>
      <c r="BD355" s="12"/>
      <c r="BE355" s="12"/>
      <c r="BF355" s="12"/>
      <c r="BG355" s="12"/>
      <c r="BH355" s="12"/>
      <c r="BI355" s="12"/>
      <c r="BJ355" s="12"/>
      <c r="BK355" s="12"/>
      <c r="BL355" s="12"/>
      <c r="BM355" s="12"/>
      <c r="BN355" s="12"/>
      <c r="BO355" s="12"/>
      <c r="BP355" s="12"/>
      <c r="BQ355" s="12"/>
      <c r="BR355" s="12"/>
      <c r="BS355" s="12"/>
      <c r="BT355" s="12"/>
      <c r="BU355" s="12"/>
      <c r="BV355" s="12"/>
      <c r="BW355" s="12"/>
      <c r="BX355" s="12"/>
      <c r="BY355" s="12"/>
      <c r="BZ355" s="12"/>
      <c r="CA355" s="12"/>
      <c r="CB355" s="12"/>
      <c r="CC355" s="12"/>
      <c r="CD355" s="12"/>
      <c r="CE355" s="12"/>
      <c r="CF355" s="12"/>
      <c r="CG355" s="12"/>
      <c r="CH355" s="12"/>
      <c r="CI355" s="12"/>
      <c r="CJ355" s="12"/>
      <c r="CK355" s="12"/>
      <c r="CL355" s="12"/>
      <c r="CM355" s="12"/>
      <c r="CN355" s="12"/>
    </row>
    <row r="356" spans="1:92" ht="15.75" customHeight="1" x14ac:dyDescent="0.3">
      <c r="A356" s="17"/>
      <c r="B356" s="12"/>
      <c r="C356" s="12"/>
      <c r="D356" s="12"/>
      <c r="E356" s="12"/>
      <c r="F356" s="12"/>
      <c r="G356" s="12"/>
      <c r="H356" s="12"/>
      <c r="I356" s="12"/>
      <c r="J356" s="1"/>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c r="BB356" s="12"/>
      <c r="BC356" s="12"/>
      <c r="BD356" s="12"/>
      <c r="BE356" s="12"/>
      <c r="BF356" s="12"/>
      <c r="BG356" s="12"/>
      <c r="BH356" s="12"/>
      <c r="BI356" s="12"/>
      <c r="BJ356" s="12"/>
      <c r="BK356" s="12"/>
      <c r="BL356" s="12"/>
      <c r="BM356" s="12"/>
      <c r="BN356" s="12"/>
      <c r="BO356" s="12"/>
      <c r="BP356" s="12"/>
      <c r="BQ356" s="12"/>
      <c r="BR356" s="12"/>
      <c r="BS356" s="12"/>
      <c r="BT356" s="12"/>
      <c r="BU356" s="12"/>
      <c r="BV356" s="12"/>
      <c r="BW356" s="12"/>
      <c r="BX356" s="12"/>
      <c r="BY356" s="12"/>
      <c r="BZ356" s="12"/>
      <c r="CA356" s="12"/>
      <c r="CB356" s="12"/>
      <c r="CC356" s="12"/>
      <c r="CD356" s="12"/>
      <c r="CE356" s="12"/>
      <c r="CF356" s="12"/>
      <c r="CG356" s="12"/>
      <c r="CH356" s="12"/>
      <c r="CI356" s="12"/>
      <c r="CJ356" s="12"/>
      <c r="CK356" s="12"/>
      <c r="CL356" s="12"/>
      <c r="CM356" s="12"/>
      <c r="CN356" s="12"/>
    </row>
    <row r="357" spans="1:92" ht="15.75" customHeight="1" x14ac:dyDescent="0.3">
      <c r="A357" s="17"/>
      <c r="B357" s="12"/>
      <c r="C357" s="12"/>
      <c r="D357" s="12"/>
      <c r="E357" s="12"/>
      <c r="F357" s="12"/>
      <c r="G357" s="12"/>
      <c r="H357" s="12"/>
      <c r="I357" s="12"/>
      <c r="J357" s="1"/>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c r="BB357" s="12"/>
      <c r="BC357" s="12"/>
      <c r="BD357" s="12"/>
      <c r="BE357" s="12"/>
      <c r="BF357" s="12"/>
      <c r="BG357" s="12"/>
      <c r="BH357" s="12"/>
      <c r="BI357" s="12"/>
      <c r="BJ357" s="12"/>
      <c r="BK357" s="12"/>
      <c r="BL357" s="12"/>
      <c r="BM357" s="12"/>
      <c r="BN357" s="12"/>
      <c r="BO357" s="12"/>
      <c r="BP357" s="12"/>
      <c r="BQ357" s="12"/>
      <c r="BR357" s="12"/>
      <c r="BS357" s="12"/>
      <c r="BT357" s="12"/>
      <c r="BU357" s="12"/>
      <c r="BV357" s="12"/>
      <c r="BW357" s="12"/>
      <c r="BX357" s="12"/>
      <c r="BY357" s="12"/>
      <c r="BZ357" s="12"/>
      <c r="CA357" s="12"/>
      <c r="CB357" s="12"/>
      <c r="CC357" s="12"/>
      <c r="CD357" s="12"/>
      <c r="CE357" s="12"/>
      <c r="CF357" s="12"/>
      <c r="CG357" s="12"/>
      <c r="CH357" s="12"/>
      <c r="CI357" s="12"/>
      <c r="CJ357" s="12"/>
      <c r="CK357" s="12"/>
      <c r="CL357" s="12"/>
      <c r="CM357" s="12"/>
      <c r="CN357" s="12"/>
    </row>
    <row r="358" spans="1:92" ht="15.75" customHeight="1" x14ac:dyDescent="0.3">
      <c r="A358" s="17"/>
      <c r="B358" s="12"/>
      <c r="C358" s="12"/>
      <c r="D358" s="12"/>
      <c r="E358" s="12"/>
      <c r="F358" s="12"/>
      <c r="G358" s="12"/>
      <c r="H358" s="12"/>
      <c r="I358" s="12"/>
      <c r="J358" s="1"/>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c r="BB358" s="12"/>
      <c r="BC358" s="12"/>
      <c r="BD358" s="12"/>
      <c r="BE358" s="12"/>
      <c r="BF358" s="12"/>
      <c r="BG358" s="12"/>
      <c r="BH358" s="12"/>
      <c r="BI358" s="12"/>
      <c r="BJ358" s="12"/>
      <c r="BK358" s="12"/>
      <c r="BL358" s="12"/>
      <c r="BM358" s="12"/>
      <c r="BN358" s="12"/>
      <c r="BO358" s="12"/>
      <c r="BP358" s="12"/>
      <c r="BQ358" s="12"/>
      <c r="BR358" s="12"/>
      <c r="BS358" s="12"/>
      <c r="BT358" s="12"/>
      <c r="BU358" s="12"/>
      <c r="BV358" s="12"/>
      <c r="BW358" s="12"/>
      <c r="BX358" s="12"/>
      <c r="BY358" s="12"/>
      <c r="BZ358" s="12"/>
      <c r="CA358" s="12"/>
      <c r="CB358" s="12"/>
      <c r="CC358" s="12"/>
      <c r="CD358" s="12"/>
      <c r="CE358" s="12"/>
      <c r="CF358" s="12"/>
      <c r="CG358" s="12"/>
      <c r="CH358" s="12"/>
      <c r="CI358" s="12"/>
      <c r="CJ358" s="12"/>
      <c r="CK358" s="12"/>
      <c r="CL358" s="12"/>
      <c r="CM358" s="12"/>
      <c r="CN358" s="12"/>
    </row>
    <row r="359" spans="1:92" ht="15.75" customHeight="1" x14ac:dyDescent="0.3">
      <c r="A359" s="17"/>
      <c r="B359" s="12"/>
      <c r="C359" s="12"/>
      <c r="D359" s="12"/>
      <c r="E359" s="12"/>
      <c r="F359" s="12"/>
      <c r="G359" s="12"/>
      <c r="H359" s="12"/>
      <c r="I359" s="12"/>
      <c r="J359" s="1"/>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c r="BB359" s="12"/>
      <c r="BC359" s="12"/>
      <c r="BD359" s="12"/>
      <c r="BE359" s="12"/>
      <c r="BF359" s="12"/>
      <c r="BG359" s="12"/>
      <c r="BH359" s="12"/>
      <c r="BI359" s="12"/>
      <c r="BJ359" s="12"/>
      <c r="BK359" s="12"/>
      <c r="BL359" s="12"/>
      <c r="BM359" s="12"/>
      <c r="BN359" s="12"/>
      <c r="BO359" s="12"/>
      <c r="BP359" s="12"/>
      <c r="BQ359" s="12"/>
      <c r="BR359" s="12"/>
      <c r="BS359" s="12"/>
      <c r="BT359" s="12"/>
      <c r="BU359" s="12"/>
      <c r="BV359" s="12"/>
      <c r="BW359" s="12"/>
      <c r="BX359" s="12"/>
      <c r="BY359" s="12"/>
      <c r="BZ359" s="12"/>
      <c r="CA359" s="12"/>
      <c r="CB359" s="12"/>
      <c r="CC359" s="12"/>
      <c r="CD359" s="12"/>
      <c r="CE359" s="12"/>
      <c r="CF359" s="12"/>
      <c r="CG359" s="12"/>
      <c r="CH359" s="12"/>
      <c r="CI359" s="12"/>
      <c r="CJ359" s="12"/>
      <c r="CK359" s="12"/>
      <c r="CL359" s="12"/>
      <c r="CM359" s="12"/>
      <c r="CN359" s="12"/>
    </row>
    <row r="360" spans="1:92" ht="15.75" customHeight="1" x14ac:dyDescent="0.3">
      <c r="A360" s="17"/>
      <c r="B360" s="12"/>
      <c r="C360" s="12"/>
      <c r="D360" s="12"/>
      <c r="E360" s="12"/>
      <c r="F360" s="12"/>
      <c r="G360" s="12"/>
      <c r="H360" s="12"/>
      <c r="I360" s="12"/>
      <c r="J360" s="1"/>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c r="AY360" s="12"/>
      <c r="AZ360" s="12"/>
      <c r="BA360" s="12"/>
      <c r="BB360" s="12"/>
      <c r="BC360" s="12"/>
      <c r="BD360" s="12"/>
      <c r="BE360" s="12"/>
      <c r="BF360" s="12"/>
      <c r="BG360" s="12"/>
      <c r="BH360" s="12"/>
      <c r="BI360" s="12"/>
      <c r="BJ360" s="12"/>
      <c r="BK360" s="12"/>
      <c r="BL360" s="12"/>
      <c r="BM360" s="12"/>
      <c r="BN360" s="12"/>
      <c r="BO360" s="12"/>
      <c r="BP360" s="12"/>
      <c r="BQ360" s="12"/>
      <c r="BR360" s="12"/>
      <c r="BS360" s="12"/>
      <c r="BT360" s="12"/>
      <c r="BU360" s="12"/>
      <c r="BV360" s="12"/>
      <c r="BW360" s="12"/>
      <c r="BX360" s="12"/>
      <c r="BY360" s="12"/>
      <c r="BZ360" s="12"/>
      <c r="CA360" s="12"/>
      <c r="CB360" s="12"/>
      <c r="CC360" s="12"/>
      <c r="CD360" s="12"/>
      <c r="CE360" s="12"/>
      <c r="CF360" s="12"/>
      <c r="CG360" s="12"/>
      <c r="CH360" s="12"/>
      <c r="CI360" s="12"/>
      <c r="CJ360" s="12"/>
      <c r="CK360" s="12"/>
      <c r="CL360" s="12"/>
      <c r="CM360" s="12"/>
      <c r="CN360" s="12"/>
    </row>
    <row r="361" spans="1:92" ht="15.75" customHeight="1" x14ac:dyDescent="0.3">
      <c r="A361" s="17"/>
      <c r="B361" s="12"/>
      <c r="C361" s="12"/>
      <c r="D361" s="12"/>
      <c r="E361" s="12"/>
      <c r="F361" s="12"/>
      <c r="G361" s="12"/>
      <c r="H361" s="12"/>
      <c r="I361" s="12"/>
      <c r="J361" s="1"/>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c r="BB361" s="12"/>
      <c r="BC361" s="12"/>
      <c r="BD361" s="12"/>
      <c r="BE361" s="12"/>
      <c r="BF361" s="12"/>
      <c r="BG361" s="12"/>
      <c r="BH361" s="12"/>
      <c r="BI361" s="12"/>
      <c r="BJ361" s="12"/>
      <c r="BK361" s="12"/>
      <c r="BL361" s="12"/>
      <c r="BM361" s="12"/>
      <c r="BN361" s="12"/>
      <c r="BO361" s="12"/>
      <c r="BP361" s="12"/>
      <c r="BQ361" s="12"/>
      <c r="BR361" s="12"/>
      <c r="BS361" s="12"/>
      <c r="BT361" s="12"/>
      <c r="BU361" s="12"/>
      <c r="BV361" s="12"/>
      <c r="BW361" s="12"/>
      <c r="BX361" s="12"/>
      <c r="BY361" s="12"/>
      <c r="BZ361" s="12"/>
      <c r="CA361" s="12"/>
      <c r="CB361" s="12"/>
      <c r="CC361" s="12"/>
      <c r="CD361" s="12"/>
      <c r="CE361" s="12"/>
      <c r="CF361" s="12"/>
      <c r="CG361" s="12"/>
      <c r="CH361" s="12"/>
      <c r="CI361" s="12"/>
      <c r="CJ361" s="12"/>
      <c r="CK361" s="12"/>
      <c r="CL361" s="12"/>
      <c r="CM361" s="12"/>
      <c r="CN361" s="12"/>
    </row>
    <row r="362" spans="1:92" ht="15.75" customHeight="1" x14ac:dyDescent="0.3">
      <c r="A362" s="17"/>
      <c r="B362" s="12"/>
      <c r="C362" s="12"/>
      <c r="D362" s="12"/>
      <c r="E362" s="12"/>
      <c r="F362" s="12"/>
      <c r="G362" s="12"/>
      <c r="H362" s="12"/>
      <c r="I362" s="12"/>
      <c r="J362" s="1"/>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c r="BB362" s="12"/>
      <c r="BC362" s="12"/>
      <c r="BD362" s="12"/>
      <c r="BE362" s="12"/>
      <c r="BF362" s="12"/>
      <c r="BG362" s="12"/>
      <c r="BH362" s="12"/>
      <c r="BI362" s="12"/>
      <c r="BJ362" s="12"/>
      <c r="BK362" s="12"/>
      <c r="BL362" s="12"/>
      <c r="BM362" s="12"/>
      <c r="BN362" s="12"/>
      <c r="BO362" s="12"/>
      <c r="BP362" s="12"/>
      <c r="BQ362" s="12"/>
      <c r="BR362" s="12"/>
      <c r="BS362" s="12"/>
      <c r="BT362" s="12"/>
      <c r="BU362" s="12"/>
      <c r="BV362" s="12"/>
      <c r="BW362" s="12"/>
      <c r="BX362" s="12"/>
      <c r="BY362" s="12"/>
      <c r="BZ362" s="12"/>
      <c r="CA362" s="12"/>
      <c r="CB362" s="12"/>
      <c r="CC362" s="12"/>
      <c r="CD362" s="12"/>
      <c r="CE362" s="12"/>
      <c r="CF362" s="12"/>
      <c r="CG362" s="12"/>
      <c r="CH362" s="12"/>
      <c r="CI362" s="12"/>
      <c r="CJ362" s="12"/>
      <c r="CK362" s="12"/>
      <c r="CL362" s="12"/>
      <c r="CM362" s="12"/>
      <c r="CN362" s="12"/>
    </row>
    <row r="363" spans="1:92" ht="15.75" customHeight="1" x14ac:dyDescent="0.3">
      <c r="A363" s="17"/>
      <c r="B363" s="12"/>
      <c r="C363" s="12"/>
      <c r="D363" s="12"/>
      <c r="E363" s="12"/>
      <c r="F363" s="12"/>
      <c r="G363" s="12"/>
      <c r="H363" s="12"/>
      <c r="I363" s="12"/>
      <c r="J363" s="1"/>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c r="BB363" s="12"/>
      <c r="BC363" s="12"/>
      <c r="BD363" s="12"/>
      <c r="BE363" s="12"/>
      <c r="BF363" s="12"/>
      <c r="BG363" s="12"/>
      <c r="BH363" s="12"/>
      <c r="BI363" s="12"/>
      <c r="BJ363" s="12"/>
      <c r="BK363" s="12"/>
      <c r="BL363" s="12"/>
      <c r="BM363" s="12"/>
      <c r="BN363" s="12"/>
      <c r="BO363" s="12"/>
      <c r="BP363" s="12"/>
      <c r="BQ363" s="12"/>
      <c r="BR363" s="12"/>
      <c r="BS363" s="12"/>
      <c r="BT363" s="12"/>
      <c r="BU363" s="12"/>
      <c r="BV363" s="12"/>
      <c r="BW363" s="12"/>
      <c r="BX363" s="12"/>
      <c r="BY363" s="12"/>
      <c r="BZ363" s="12"/>
      <c r="CA363" s="12"/>
      <c r="CB363" s="12"/>
      <c r="CC363" s="12"/>
      <c r="CD363" s="12"/>
      <c r="CE363" s="12"/>
      <c r="CF363" s="12"/>
      <c r="CG363" s="12"/>
      <c r="CH363" s="12"/>
      <c r="CI363" s="12"/>
      <c r="CJ363" s="12"/>
      <c r="CK363" s="12"/>
      <c r="CL363" s="12"/>
      <c r="CM363" s="12"/>
      <c r="CN363" s="12"/>
    </row>
    <row r="364" spans="1:92" ht="15.75" customHeight="1" x14ac:dyDescent="0.3">
      <c r="A364" s="17"/>
      <c r="B364" s="12"/>
      <c r="C364" s="12"/>
      <c r="D364" s="12"/>
      <c r="E364" s="12"/>
      <c r="F364" s="12"/>
      <c r="G364" s="12"/>
      <c r="H364" s="12"/>
      <c r="I364" s="12"/>
      <c r="J364" s="1"/>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12"/>
      <c r="AY364" s="12"/>
      <c r="AZ364" s="12"/>
      <c r="BA364" s="12"/>
      <c r="BB364" s="12"/>
      <c r="BC364" s="12"/>
      <c r="BD364" s="12"/>
      <c r="BE364" s="12"/>
      <c r="BF364" s="12"/>
      <c r="BG364" s="12"/>
      <c r="BH364" s="12"/>
      <c r="BI364" s="12"/>
      <c r="BJ364" s="12"/>
      <c r="BK364" s="12"/>
      <c r="BL364" s="12"/>
      <c r="BM364" s="12"/>
      <c r="BN364" s="12"/>
      <c r="BO364" s="12"/>
      <c r="BP364" s="12"/>
      <c r="BQ364" s="12"/>
      <c r="BR364" s="12"/>
      <c r="BS364" s="12"/>
      <c r="BT364" s="12"/>
      <c r="BU364" s="12"/>
      <c r="BV364" s="12"/>
      <c r="BW364" s="12"/>
      <c r="BX364" s="12"/>
      <c r="BY364" s="12"/>
      <c r="BZ364" s="12"/>
      <c r="CA364" s="12"/>
      <c r="CB364" s="12"/>
      <c r="CC364" s="12"/>
      <c r="CD364" s="12"/>
      <c r="CE364" s="12"/>
      <c r="CF364" s="12"/>
      <c r="CG364" s="12"/>
      <c r="CH364" s="12"/>
      <c r="CI364" s="12"/>
      <c r="CJ364" s="12"/>
      <c r="CK364" s="12"/>
      <c r="CL364" s="12"/>
      <c r="CM364" s="12"/>
      <c r="CN364" s="12"/>
    </row>
    <row r="365" spans="1:92" ht="15.75" customHeight="1" x14ac:dyDescent="0.3">
      <c r="A365" s="17"/>
      <c r="B365" s="12"/>
      <c r="C365" s="12"/>
      <c r="D365" s="12"/>
      <c r="E365" s="12"/>
      <c r="F365" s="12"/>
      <c r="G365" s="12"/>
      <c r="H365" s="12"/>
      <c r="I365" s="12"/>
      <c r="J365" s="1"/>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c r="BB365" s="12"/>
      <c r="BC365" s="12"/>
      <c r="BD365" s="12"/>
      <c r="BE365" s="12"/>
      <c r="BF365" s="12"/>
      <c r="BG365" s="12"/>
      <c r="BH365" s="12"/>
      <c r="BI365" s="12"/>
      <c r="BJ365" s="12"/>
      <c r="BK365" s="12"/>
      <c r="BL365" s="12"/>
      <c r="BM365" s="12"/>
      <c r="BN365" s="12"/>
      <c r="BO365" s="12"/>
      <c r="BP365" s="12"/>
      <c r="BQ365" s="12"/>
      <c r="BR365" s="12"/>
      <c r="BS365" s="12"/>
      <c r="BT365" s="12"/>
      <c r="BU365" s="12"/>
      <c r="BV365" s="12"/>
      <c r="BW365" s="12"/>
      <c r="BX365" s="12"/>
      <c r="BY365" s="12"/>
      <c r="BZ365" s="12"/>
      <c r="CA365" s="12"/>
      <c r="CB365" s="12"/>
      <c r="CC365" s="12"/>
      <c r="CD365" s="12"/>
      <c r="CE365" s="12"/>
      <c r="CF365" s="12"/>
      <c r="CG365" s="12"/>
      <c r="CH365" s="12"/>
      <c r="CI365" s="12"/>
      <c r="CJ365" s="12"/>
      <c r="CK365" s="12"/>
      <c r="CL365" s="12"/>
      <c r="CM365" s="12"/>
      <c r="CN365" s="12"/>
    </row>
    <row r="366" spans="1:92" ht="15.75" customHeight="1" x14ac:dyDescent="0.3">
      <c r="A366" s="17"/>
      <c r="B366" s="12"/>
      <c r="C366" s="12"/>
      <c r="D366" s="12"/>
      <c r="E366" s="12"/>
      <c r="F366" s="12"/>
      <c r="G366" s="12"/>
      <c r="H366" s="12"/>
      <c r="I366" s="12"/>
      <c r="J366" s="1"/>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c r="AX366" s="12"/>
      <c r="AY366" s="12"/>
      <c r="AZ366" s="12"/>
      <c r="BA366" s="12"/>
      <c r="BB366" s="12"/>
      <c r="BC366" s="12"/>
      <c r="BD366" s="12"/>
      <c r="BE366" s="12"/>
      <c r="BF366" s="12"/>
      <c r="BG366" s="12"/>
      <c r="BH366" s="12"/>
      <c r="BI366" s="12"/>
      <c r="BJ366" s="12"/>
      <c r="BK366" s="12"/>
      <c r="BL366" s="12"/>
      <c r="BM366" s="12"/>
      <c r="BN366" s="12"/>
      <c r="BO366" s="12"/>
      <c r="BP366" s="12"/>
      <c r="BQ366" s="12"/>
      <c r="BR366" s="12"/>
      <c r="BS366" s="12"/>
      <c r="BT366" s="12"/>
      <c r="BU366" s="12"/>
      <c r="BV366" s="12"/>
      <c r="BW366" s="12"/>
      <c r="BX366" s="12"/>
      <c r="BY366" s="12"/>
      <c r="BZ366" s="12"/>
      <c r="CA366" s="12"/>
      <c r="CB366" s="12"/>
      <c r="CC366" s="12"/>
      <c r="CD366" s="12"/>
      <c r="CE366" s="12"/>
      <c r="CF366" s="12"/>
      <c r="CG366" s="12"/>
      <c r="CH366" s="12"/>
      <c r="CI366" s="12"/>
      <c r="CJ366" s="12"/>
      <c r="CK366" s="12"/>
      <c r="CL366" s="12"/>
      <c r="CM366" s="12"/>
      <c r="CN366" s="12"/>
    </row>
    <row r="367" spans="1:92" ht="15.75" customHeight="1" x14ac:dyDescent="0.3">
      <c r="A367" s="17"/>
      <c r="B367" s="12"/>
      <c r="C367" s="12"/>
      <c r="D367" s="12"/>
      <c r="E367" s="12"/>
      <c r="F367" s="12"/>
      <c r="G367" s="12"/>
      <c r="H367" s="12"/>
      <c r="I367" s="12"/>
      <c r="J367" s="1"/>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c r="AX367" s="12"/>
      <c r="AY367" s="12"/>
      <c r="AZ367" s="12"/>
      <c r="BA367" s="12"/>
      <c r="BB367" s="12"/>
      <c r="BC367" s="12"/>
      <c r="BD367" s="12"/>
      <c r="BE367" s="12"/>
      <c r="BF367" s="12"/>
      <c r="BG367" s="12"/>
      <c r="BH367" s="12"/>
      <c r="BI367" s="12"/>
      <c r="BJ367" s="12"/>
      <c r="BK367" s="12"/>
      <c r="BL367" s="12"/>
      <c r="BM367" s="12"/>
      <c r="BN367" s="12"/>
      <c r="BO367" s="12"/>
      <c r="BP367" s="12"/>
      <c r="BQ367" s="12"/>
      <c r="BR367" s="12"/>
      <c r="BS367" s="12"/>
      <c r="BT367" s="12"/>
      <c r="BU367" s="12"/>
      <c r="BV367" s="12"/>
      <c r="BW367" s="12"/>
      <c r="BX367" s="12"/>
      <c r="BY367" s="12"/>
      <c r="BZ367" s="12"/>
      <c r="CA367" s="12"/>
      <c r="CB367" s="12"/>
      <c r="CC367" s="12"/>
      <c r="CD367" s="12"/>
      <c r="CE367" s="12"/>
      <c r="CF367" s="12"/>
      <c r="CG367" s="12"/>
      <c r="CH367" s="12"/>
      <c r="CI367" s="12"/>
      <c r="CJ367" s="12"/>
      <c r="CK367" s="12"/>
      <c r="CL367" s="12"/>
      <c r="CM367" s="12"/>
      <c r="CN367" s="12"/>
    </row>
    <row r="368" spans="1:92" ht="15.75" customHeight="1" x14ac:dyDescent="0.3">
      <c r="A368" s="17"/>
      <c r="B368" s="12"/>
      <c r="C368" s="12"/>
      <c r="D368" s="12"/>
      <c r="E368" s="12"/>
      <c r="F368" s="12"/>
      <c r="G368" s="12"/>
      <c r="H368" s="12"/>
      <c r="I368" s="12"/>
      <c r="J368" s="1"/>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c r="AY368" s="12"/>
      <c r="AZ368" s="12"/>
      <c r="BA368" s="12"/>
      <c r="BB368" s="12"/>
      <c r="BC368" s="12"/>
      <c r="BD368" s="12"/>
      <c r="BE368" s="12"/>
      <c r="BF368" s="12"/>
      <c r="BG368" s="12"/>
      <c r="BH368" s="12"/>
      <c r="BI368" s="12"/>
      <c r="BJ368" s="12"/>
      <c r="BK368" s="12"/>
      <c r="BL368" s="12"/>
      <c r="BM368" s="12"/>
      <c r="BN368" s="12"/>
      <c r="BO368" s="12"/>
      <c r="BP368" s="12"/>
      <c r="BQ368" s="12"/>
      <c r="BR368" s="12"/>
      <c r="BS368" s="12"/>
      <c r="BT368" s="12"/>
      <c r="BU368" s="12"/>
      <c r="BV368" s="12"/>
      <c r="BW368" s="12"/>
      <c r="BX368" s="12"/>
      <c r="BY368" s="12"/>
      <c r="BZ368" s="12"/>
      <c r="CA368" s="12"/>
      <c r="CB368" s="12"/>
      <c r="CC368" s="12"/>
      <c r="CD368" s="12"/>
      <c r="CE368" s="12"/>
      <c r="CF368" s="12"/>
      <c r="CG368" s="12"/>
      <c r="CH368" s="12"/>
      <c r="CI368" s="12"/>
      <c r="CJ368" s="12"/>
      <c r="CK368" s="12"/>
      <c r="CL368" s="12"/>
      <c r="CM368" s="12"/>
      <c r="CN368" s="12"/>
    </row>
    <row r="369" spans="1:92" ht="15.75" customHeight="1" x14ac:dyDescent="0.3">
      <c r="A369" s="17"/>
      <c r="B369" s="12"/>
      <c r="C369" s="12"/>
      <c r="D369" s="12"/>
      <c r="E369" s="12"/>
      <c r="F369" s="12"/>
      <c r="G369" s="12"/>
      <c r="H369" s="12"/>
      <c r="I369" s="12"/>
      <c r="J369" s="1"/>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c r="AY369" s="12"/>
      <c r="AZ369" s="12"/>
      <c r="BA369" s="12"/>
      <c r="BB369" s="12"/>
      <c r="BC369" s="12"/>
      <c r="BD369" s="12"/>
      <c r="BE369" s="12"/>
      <c r="BF369" s="12"/>
      <c r="BG369" s="12"/>
      <c r="BH369" s="12"/>
      <c r="BI369" s="12"/>
      <c r="BJ369" s="12"/>
      <c r="BK369" s="12"/>
      <c r="BL369" s="12"/>
      <c r="BM369" s="12"/>
      <c r="BN369" s="12"/>
      <c r="BO369" s="12"/>
      <c r="BP369" s="12"/>
      <c r="BQ369" s="12"/>
      <c r="BR369" s="12"/>
      <c r="BS369" s="12"/>
      <c r="BT369" s="12"/>
      <c r="BU369" s="12"/>
      <c r="BV369" s="12"/>
      <c r="BW369" s="12"/>
      <c r="BX369" s="12"/>
      <c r="BY369" s="12"/>
      <c r="BZ369" s="12"/>
      <c r="CA369" s="12"/>
      <c r="CB369" s="12"/>
      <c r="CC369" s="12"/>
      <c r="CD369" s="12"/>
      <c r="CE369" s="12"/>
      <c r="CF369" s="12"/>
      <c r="CG369" s="12"/>
      <c r="CH369" s="12"/>
      <c r="CI369" s="12"/>
      <c r="CJ369" s="12"/>
      <c r="CK369" s="12"/>
      <c r="CL369" s="12"/>
      <c r="CM369" s="12"/>
      <c r="CN369" s="12"/>
    </row>
    <row r="370" spans="1:92" ht="15.75" customHeight="1" x14ac:dyDescent="0.3">
      <c r="A370" s="17"/>
      <c r="B370" s="12"/>
      <c r="C370" s="12"/>
      <c r="D370" s="12"/>
      <c r="E370" s="12"/>
      <c r="F370" s="12"/>
      <c r="G370" s="12"/>
      <c r="H370" s="12"/>
      <c r="I370" s="12"/>
      <c r="J370" s="1"/>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c r="AX370" s="12"/>
      <c r="AY370" s="12"/>
      <c r="AZ370" s="12"/>
      <c r="BA370" s="12"/>
      <c r="BB370" s="12"/>
      <c r="BC370" s="12"/>
      <c r="BD370" s="12"/>
      <c r="BE370" s="12"/>
      <c r="BF370" s="12"/>
      <c r="BG370" s="12"/>
      <c r="BH370" s="12"/>
      <c r="BI370" s="12"/>
      <c r="BJ370" s="12"/>
      <c r="BK370" s="12"/>
      <c r="BL370" s="12"/>
      <c r="BM370" s="12"/>
      <c r="BN370" s="12"/>
      <c r="BO370" s="12"/>
      <c r="BP370" s="12"/>
      <c r="BQ370" s="12"/>
      <c r="BR370" s="12"/>
      <c r="BS370" s="12"/>
      <c r="BT370" s="12"/>
      <c r="BU370" s="12"/>
      <c r="BV370" s="12"/>
      <c r="BW370" s="12"/>
      <c r="BX370" s="12"/>
      <c r="BY370" s="12"/>
      <c r="BZ370" s="12"/>
      <c r="CA370" s="12"/>
      <c r="CB370" s="12"/>
      <c r="CC370" s="12"/>
      <c r="CD370" s="12"/>
      <c r="CE370" s="12"/>
      <c r="CF370" s="12"/>
      <c r="CG370" s="12"/>
      <c r="CH370" s="12"/>
      <c r="CI370" s="12"/>
      <c r="CJ370" s="12"/>
      <c r="CK370" s="12"/>
      <c r="CL370" s="12"/>
      <c r="CM370" s="12"/>
      <c r="CN370" s="12"/>
    </row>
    <row r="371" spans="1:92" ht="15.75" customHeight="1" x14ac:dyDescent="0.3">
      <c r="A371" s="17"/>
      <c r="B371" s="12"/>
      <c r="C371" s="12"/>
      <c r="D371" s="12"/>
      <c r="E371" s="12"/>
      <c r="F371" s="12"/>
      <c r="G371" s="12"/>
      <c r="H371" s="12"/>
      <c r="I371" s="12"/>
      <c r="J371" s="1"/>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c r="AX371" s="12"/>
      <c r="AY371" s="12"/>
      <c r="AZ371" s="12"/>
      <c r="BA371" s="12"/>
      <c r="BB371" s="12"/>
      <c r="BC371" s="12"/>
      <c r="BD371" s="12"/>
      <c r="BE371" s="12"/>
      <c r="BF371" s="12"/>
      <c r="BG371" s="12"/>
      <c r="BH371" s="12"/>
      <c r="BI371" s="12"/>
      <c r="BJ371" s="12"/>
      <c r="BK371" s="12"/>
      <c r="BL371" s="12"/>
      <c r="BM371" s="12"/>
      <c r="BN371" s="12"/>
      <c r="BO371" s="12"/>
      <c r="BP371" s="12"/>
      <c r="BQ371" s="12"/>
      <c r="BR371" s="12"/>
      <c r="BS371" s="12"/>
      <c r="BT371" s="12"/>
      <c r="BU371" s="12"/>
      <c r="BV371" s="12"/>
      <c r="BW371" s="12"/>
      <c r="BX371" s="12"/>
      <c r="BY371" s="12"/>
      <c r="BZ371" s="12"/>
      <c r="CA371" s="12"/>
      <c r="CB371" s="12"/>
      <c r="CC371" s="12"/>
      <c r="CD371" s="12"/>
      <c r="CE371" s="12"/>
      <c r="CF371" s="12"/>
      <c r="CG371" s="12"/>
      <c r="CH371" s="12"/>
      <c r="CI371" s="12"/>
      <c r="CJ371" s="12"/>
      <c r="CK371" s="12"/>
      <c r="CL371" s="12"/>
      <c r="CM371" s="12"/>
      <c r="CN371" s="12"/>
    </row>
    <row r="372" spans="1:92" ht="15.75" customHeight="1" x14ac:dyDescent="0.3">
      <c r="A372" s="17"/>
      <c r="B372" s="12"/>
      <c r="C372" s="12"/>
      <c r="D372" s="12"/>
      <c r="E372" s="12"/>
      <c r="F372" s="12"/>
      <c r="G372" s="12"/>
      <c r="H372" s="12"/>
      <c r="I372" s="12"/>
      <c r="J372" s="1"/>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c r="AX372" s="12"/>
      <c r="AY372" s="12"/>
      <c r="AZ372" s="12"/>
      <c r="BA372" s="12"/>
      <c r="BB372" s="12"/>
      <c r="BC372" s="12"/>
      <c r="BD372" s="12"/>
      <c r="BE372" s="12"/>
      <c r="BF372" s="12"/>
      <c r="BG372" s="12"/>
      <c r="BH372" s="12"/>
      <c r="BI372" s="12"/>
      <c r="BJ372" s="12"/>
      <c r="BK372" s="12"/>
      <c r="BL372" s="12"/>
      <c r="BM372" s="12"/>
      <c r="BN372" s="12"/>
      <c r="BO372" s="12"/>
      <c r="BP372" s="12"/>
      <c r="BQ372" s="12"/>
      <c r="BR372" s="12"/>
      <c r="BS372" s="12"/>
      <c r="BT372" s="12"/>
      <c r="BU372" s="12"/>
      <c r="BV372" s="12"/>
      <c r="BW372" s="12"/>
      <c r="BX372" s="12"/>
      <c r="BY372" s="12"/>
      <c r="BZ372" s="12"/>
      <c r="CA372" s="12"/>
      <c r="CB372" s="12"/>
      <c r="CC372" s="12"/>
      <c r="CD372" s="12"/>
      <c r="CE372" s="12"/>
      <c r="CF372" s="12"/>
      <c r="CG372" s="12"/>
      <c r="CH372" s="12"/>
      <c r="CI372" s="12"/>
      <c r="CJ372" s="12"/>
      <c r="CK372" s="12"/>
      <c r="CL372" s="12"/>
      <c r="CM372" s="12"/>
      <c r="CN372" s="12"/>
    </row>
    <row r="373" spans="1:92" ht="15.75" customHeight="1" x14ac:dyDescent="0.3">
      <c r="A373" s="17"/>
      <c r="B373" s="12"/>
      <c r="C373" s="12"/>
      <c r="D373" s="12"/>
      <c r="E373" s="12"/>
      <c r="F373" s="12"/>
      <c r="G373" s="12"/>
      <c r="H373" s="12"/>
      <c r="I373" s="12"/>
      <c r="J373" s="1"/>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c r="AX373" s="12"/>
      <c r="AY373" s="12"/>
      <c r="AZ373" s="12"/>
      <c r="BA373" s="12"/>
      <c r="BB373" s="12"/>
      <c r="BC373" s="12"/>
      <c r="BD373" s="12"/>
      <c r="BE373" s="12"/>
      <c r="BF373" s="12"/>
      <c r="BG373" s="12"/>
      <c r="BH373" s="12"/>
      <c r="BI373" s="12"/>
      <c r="BJ373" s="12"/>
      <c r="BK373" s="12"/>
      <c r="BL373" s="12"/>
      <c r="BM373" s="12"/>
      <c r="BN373" s="12"/>
      <c r="BO373" s="12"/>
      <c r="BP373" s="12"/>
      <c r="BQ373" s="12"/>
      <c r="BR373" s="12"/>
      <c r="BS373" s="12"/>
      <c r="BT373" s="12"/>
      <c r="BU373" s="12"/>
      <c r="BV373" s="12"/>
      <c r="BW373" s="12"/>
      <c r="BX373" s="12"/>
      <c r="BY373" s="12"/>
      <c r="BZ373" s="12"/>
      <c r="CA373" s="12"/>
      <c r="CB373" s="12"/>
      <c r="CC373" s="12"/>
      <c r="CD373" s="12"/>
      <c r="CE373" s="12"/>
      <c r="CF373" s="12"/>
      <c r="CG373" s="12"/>
      <c r="CH373" s="12"/>
      <c r="CI373" s="12"/>
      <c r="CJ373" s="12"/>
      <c r="CK373" s="12"/>
      <c r="CL373" s="12"/>
      <c r="CM373" s="12"/>
      <c r="CN373" s="12"/>
    </row>
    <row r="374" spans="1:92" ht="15.75" customHeight="1" x14ac:dyDescent="0.3">
      <c r="A374" s="17"/>
      <c r="B374" s="12"/>
      <c r="C374" s="12"/>
      <c r="D374" s="12"/>
      <c r="E374" s="12"/>
      <c r="F374" s="12"/>
      <c r="G374" s="12"/>
      <c r="H374" s="12"/>
      <c r="I374" s="12"/>
      <c r="J374" s="1"/>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c r="AX374" s="12"/>
      <c r="AY374" s="12"/>
      <c r="AZ374" s="12"/>
      <c r="BA374" s="12"/>
      <c r="BB374" s="12"/>
      <c r="BC374" s="12"/>
      <c r="BD374" s="12"/>
      <c r="BE374" s="12"/>
      <c r="BF374" s="12"/>
      <c r="BG374" s="12"/>
      <c r="BH374" s="12"/>
      <c r="BI374" s="12"/>
      <c r="BJ374" s="12"/>
      <c r="BK374" s="12"/>
      <c r="BL374" s="12"/>
      <c r="BM374" s="12"/>
      <c r="BN374" s="12"/>
      <c r="BO374" s="12"/>
      <c r="BP374" s="12"/>
      <c r="BQ374" s="12"/>
      <c r="BR374" s="12"/>
      <c r="BS374" s="12"/>
      <c r="BT374" s="12"/>
      <c r="BU374" s="12"/>
      <c r="BV374" s="12"/>
      <c r="BW374" s="12"/>
      <c r="BX374" s="12"/>
      <c r="BY374" s="12"/>
      <c r="BZ374" s="12"/>
      <c r="CA374" s="12"/>
      <c r="CB374" s="12"/>
      <c r="CC374" s="12"/>
      <c r="CD374" s="12"/>
      <c r="CE374" s="12"/>
      <c r="CF374" s="12"/>
      <c r="CG374" s="12"/>
      <c r="CH374" s="12"/>
      <c r="CI374" s="12"/>
      <c r="CJ374" s="12"/>
      <c r="CK374" s="12"/>
      <c r="CL374" s="12"/>
      <c r="CM374" s="12"/>
      <c r="CN374" s="12"/>
    </row>
    <row r="375" spans="1:92" ht="15.75" customHeight="1" x14ac:dyDescent="0.3">
      <c r="A375" s="17"/>
      <c r="B375" s="12"/>
      <c r="C375" s="12"/>
      <c r="D375" s="12"/>
      <c r="E375" s="12"/>
      <c r="F375" s="12"/>
      <c r="G375" s="12"/>
      <c r="H375" s="12"/>
      <c r="I375" s="12"/>
      <c r="J375" s="1"/>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c r="AX375" s="12"/>
      <c r="AY375" s="12"/>
      <c r="AZ375" s="12"/>
      <c r="BA375" s="12"/>
      <c r="BB375" s="12"/>
      <c r="BC375" s="12"/>
      <c r="BD375" s="12"/>
      <c r="BE375" s="12"/>
      <c r="BF375" s="12"/>
      <c r="BG375" s="12"/>
      <c r="BH375" s="12"/>
      <c r="BI375" s="12"/>
      <c r="BJ375" s="12"/>
      <c r="BK375" s="12"/>
      <c r="BL375" s="12"/>
      <c r="BM375" s="12"/>
      <c r="BN375" s="12"/>
      <c r="BO375" s="12"/>
      <c r="BP375" s="12"/>
      <c r="BQ375" s="12"/>
      <c r="BR375" s="12"/>
      <c r="BS375" s="12"/>
      <c r="BT375" s="12"/>
      <c r="BU375" s="12"/>
      <c r="BV375" s="12"/>
      <c r="BW375" s="12"/>
      <c r="BX375" s="12"/>
      <c r="BY375" s="12"/>
      <c r="BZ375" s="12"/>
      <c r="CA375" s="12"/>
      <c r="CB375" s="12"/>
      <c r="CC375" s="12"/>
      <c r="CD375" s="12"/>
      <c r="CE375" s="12"/>
      <c r="CF375" s="12"/>
      <c r="CG375" s="12"/>
      <c r="CH375" s="12"/>
      <c r="CI375" s="12"/>
      <c r="CJ375" s="12"/>
      <c r="CK375" s="12"/>
      <c r="CL375" s="12"/>
      <c r="CM375" s="12"/>
      <c r="CN375" s="12"/>
    </row>
    <row r="376" spans="1:92" ht="15.75" customHeight="1" x14ac:dyDescent="0.3">
      <c r="A376" s="17"/>
      <c r="B376" s="12"/>
      <c r="C376" s="12"/>
      <c r="D376" s="12"/>
      <c r="E376" s="12"/>
      <c r="F376" s="12"/>
      <c r="G376" s="12"/>
      <c r="H376" s="12"/>
      <c r="I376" s="12"/>
      <c r="J376" s="1"/>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c r="AX376" s="12"/>
      <c r="AY376" s="12"/>
      <c r="AZ376" s="12"/>
      <c r="BA376" s="12"/>
      <c r="BB376" s="12"/>
      <c r="BC376" s="12"/>
      <c r="BD376" s="12"/>
      <c r="BE376" s="12"/>
      <c r="BF376" s="12"/>
      <c r="BG376" s="12"/>
      <c r="BH376" s="12"/>
      <c r="BI376" s="12"/>
      <c r="BJ376" s="12"/>
      <c r="BK376" s="12"/>
      <c r="BL376" s="12"/>
      <c r="BM376" s="12"/>
      <c r="BN376" s="12"/>
      <c r="BO376" s="12"/>
      <c r="BP376" s="12"/>
      <c r="BQ376" s="12"/>
      <c r="BR376" s="12"/>
      <c r="BS376" s="12"/>
      <c r="BT376" s="12"/>
      <c r="BU376" s="12"/>
      <c r="BV376" s="12"/>
      <c r="BW376" s="12"/>
      <c r="BX376" s="12"/>
      <c r="BY376" s="12"/>
      <c r="BZ376" s="12"/>
      <c r="CA376" s="12"/>
      <c r="CB376" s="12"/>
      <c r="CC376" s="12"/>
      <c r="CD376" s="12"/>
      <c r="CE376" s="12"/>
      <c r="CF376" s="12"/>
      <c r="CG376" s="12"/>
      <c r="CH376" s="12"/>
      <c r="CI376" s="12"/>
      <c r="CJ376" s="12"/>
      <c r="CK376" s="12"/>
      <c r="CL376" s="12"/>
      <c r="CM376" s="12"/>
      <c r="CN376" s="12"/>
    </row>
    <row r="377" spans="1:92" ht="15.75" customHeight="1" x14ac:dyDescent="0.3">
      <c r="A377" s="17"/>
      <c r="B377" s="12"/>
      <c r="C377" s="12"/>
      <c r="D377" s="12"/>
      <c r="E377" s="12"/>
      <c r="F377" s="12"/>
      <c r="G377" s="12"/>
      <c r="H377" s="12"/>
      <c r="I377" s="12"/>
      <c r="J377" s="1"/>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c r="AX377" s="12"/>
      <c r="AY377" s="12"/>
      <c r="AZ377" s="12"/>
      <c r="BA377" s="12"/>
      <c r="BB377" s="12"/>
      <c r="BC377" s="12"/>
      <c r="BD377" s="12"/>
      <c r="BE377" s="12"/>
      <c r="BF377" s="12"/>
      <c r="BG377" s="12"/>
      <c r="BH377" s="12"/>
      <c r="BI377" s="12"/>
      <c r="BJ377" s="12"/>
      <c r="BK377" s="12"/>
      <c r="BL377" s="12"/>
      <c r="BM377" s="12"/>
      <c r="BN377" s="12"/>
      <c r="BO377" s="12"/>
      <c r="BP377" s="12"/>
      <c r="BQ377" s="12"/>
      <c r="BR377" s="12"/>
      <c r="BS377" s="12"/>
      <c r="BT377" s="12"/>
      <c r="BU377" s="12"/>
      <c r="BV377" s="12"/>
      <c r="BW377" s="12"/>
      <c r="BX377" s="12"/>
      <c r="BY377" s="12"/>
      <c r="BZ377" s="12"/>
      <c r="CA377" s="12"/>
      <c r="CB377" s="12"/>
      <c r="CC377" s="12"/>
      <c r="CD377" s="12"/>
      <c r="CE377" s="12"/>
      <c r="CF377" s="12"/>
      <c r="CG377" s="12"/>
      <c r="CH377" s="12"/>
      <c r="CI377" s="12"/>
      <c r="CJ377" s="12"/>
      <c r="CK377" s="12"/>
      <c r="CL377" s="12"/>
      <c r="CM377" s="12"/>
      <c r="CN377" s="12"/>
    </row>
    <row r="378" spans="1:92" ht="15.75" customHeight="1" x14ac:dyDescent="0.3">
      <c r="A378" s="17"/>
      <c r="B378" s="12"/>
      <c r="C378" s="12"/>
      <c r="D378" s="12"/>
      <c r="E378" s="12"/>
      <c r="F378" s="12"/>
      <c r="G378" s="12"/>
      <c r="H378" s="12"/>
      <c r="I378" s="12"/>
      <c r="J378" s="1"/>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c r="AX378" s="12"/>
      <c r="AY378" s="12"/>
      <c r="AZ378" s="12"/>
      <c r="BA378" s="12"/>
      <c r="BB378" s="12"/>
      <c r="BC378" s="12"/>
      <c r="BD378" s="12"/>
      <c r="BE378" s="12"/>
      <c r="BF378" s="12"/>
      <c r="BG378" s="12"/>
      <c r="BH378" s="12"/>
      <c r="BI378" s="12"/>
      <c r="BJ378" s="12"/>
      <c r="BK378" s="12"/>
      <c r="BL378" s="12"/>
      <c r="BM378" s="12"/>
      <c r="BN378" s="12"/>
      <c r="BO378" s="12"/>
      <c r="BP378" s="12"/>
      <c r="BQ378" s="12"/>
      <c r="BR378" s="12"/>
      <c r="BS378" s="12"/>
      <c r="BT378" s="12"/>
      <c r="BU378" s="12"/>
      <c r="BV378" s="12"/>
      <c r="BW378" s="12"/>
      <c r="BX378" s="12"/>
      <c r="BY378" s="12"/>
      <c r="BZ378" s="12"/>
      <c r="CA378" s="12"/>
      <c r="CB378" s="12"/>
      <c r="CC378" s="12"/>
      <c r="CD378" s="12"/>
      <c r="CE378" s="12"/>
      <c r="CF378" s="12"/>
      <c r="CG378" s="12"/>
      <c r="CH378" s="12"/>
      <c r="CI378" s="12"/>
      <c r="CJ378" s="12"/>
      <c r="CK378" s="12"/>
      <c r="CL378" s="12"/>
      <c r="CM378" s="12"/>
      <c r="CN378" s="12"/>
    </row>
    <row r="379" spans="1:92" ht="15.75" customHeight="1" x14ac:dyDescent="0.3">
      <c r="A379" s="17"/>
      <c r="B379" s="12"/>
      <c r="C379" s="12"/>
      <c r="D379" s="12"/>
      <c r="E379" s="12"/>
      <c r="F379" s="12"/>
      <c r="G379" s="12"/>
      <c r="H379" s="12"/>
      <c r="I379" s="12"/>
      <c r="J379" s="1"/>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c r="AX379" s="12"/>
      <c r="AY379" s="12"/>
      <c r="AZ379" s="12"/>
      <c r="BA379" s="12"/>
      <c r="BB379" s="12"/>
      <c r="BC379" s="12"/>
      <c r="BD379" s="12"/>
      <c r="BE379" s="12"/>
      <c r="BF379" s="12"/>
      <c r="BG379" s="12"/>
      <c r="BH379" s="12"/>
      <c r="BI379" s="12"/>
      <c r="BJ379" s="12"/>
      <c r="BK379" s="12"/>
      <c r="BL379" s="12"/>
      <c r="BM379" s="12"/>
      <c r="BN379" s="12"/>
      <c r="BO379" s="12"/>
      <c r="BP379" s="12"/>
      <c r="BQ379" s="12"/>
      <c r="BR379" s="12"/>
      <c r="BS379" s="12"/>
      <c r="BT379" s="12"/>
      <c r="BU379" s="12"/>
      <c r="BV379" s="12"/>
      <c r="BW379" s="12"/>
      <c r="BX379" s="12"/>
      <c r="BY379" s="12"/>
      <c r="BZ379" s="12"/>
      <c r="CA379" s="12"/>
      <c r="CB379" s="12"/>
      <c r="CC379" s="12"/>
      <c r="CD379" s="12"/>
      <c r="CE379" s="12"/>
      <c r="CF379" s="12"/>
      <c r="CG379" s="12"/>
      <c r="CH379" s="12"/>
      <c r="CI379" s="12"/>
      <c r="CJ379" s="12"/>
      <c r="CK379" s="12"/>
      <c r="CL379" s="12"/>
      <c r="CM379" s="12"/>
      <c r="CN379" s="12"/>
    </row>
    <row r="380" spans="1:92" ht="15.75" customHeight="1" x14ac:dyDescent="0.3">
      <c r="A380" s="17"/>
      <c r="B380" s="12"/>
      <c r="C380" s="12"/>
      <c r="D380" s="12"/>
      <c r="E380" s="12"/>
      <c r="F380" s="12"/>
      <c r="G380" s="12"/>
      <c r="H380" s="12"/>
      <c r="I380" s="12"/>
      <c r="J380" s="1"/>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12"/>
      <c r="AY380" s="12"/>
      <c r="AZ380" s="12"/>
      <c r="BA380" s="12"/>
      <c r="BB380" s="12"/>
      <c r="BC380" s="12"/>
      <c r="BD380" s="12"/>
      <c r="BE380" s="12"/>
      <c r="BF380" s="12"/>
      <c r="BG380" s="12"/>
      <c r="BH380" s="12"/>
      <c r="BI380" s="12"/>
      <c r="BJ380" s="12"/>
      <c r="BK380" s="12"/>
      <c r="BL380" s="12"/>
      <c r="BM380" s="12"/>
      <c r="BN380" s="12"/>
      <c r="BO380" s="12"/>
      <c r="BP380" s="12"/>
      <c r="BQ380" s="12"/>
      <c r="BR380" s="12"/>
      <c r="BS380" s="12"/>
      <c r="BT380" s="12"/>
      <c r="BU380" s="12"/>
      <c r="BV380" s="12"/>
      <c r="BW380" s="12"/>
      <c r="BX380" s="12"/>
      <c r="BY380" s="12"/>
      <c r="BZ380" s="12"/>
      <c r="CA380" s="12"/>
      <c r="CB380" s="12"/>
      <c r="CC380" s="12"/>
      <c r="CD380" s="12"/>
      <c r="CE380" s="12"/>
      <c r="CF380" s="12"/>
      <c r="CG380" s="12"/>
      <c r="CH380" s="12"/>
      <c r="CI380" s="12"/>
      <c r="CJ380" s="12"/>
      <c r="CK380" s="12"/>
      <c r="CL380" s="12"/>
      <c r="CM380" s="12"/>
      <c r="CN380" s="12"/>
    </row>
    <row r="381" spans="1:92" ht="15.75" customHeight="1" x14ac:dyDescent="0.3">
      <c r="A381" s="17"/>
      <c r="B381" s="12"/>
      <c r="C381" s="12"/>
      <c r="D381" s="12"/>
      <c r="E381" s="12"/>
      <c r="F381" s="12"/>
      <c r="G381" s="12"/>
      <c r="H381" s="12"/>
      <c r="I381" s="12"/>
      <c r="J381" s="1"/>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c r="AX381" s="12"/>
      <c r="AY381" s="12"/>
      <c r="AZ381" s="12"/>
      <c r="BA381" s="12"/>
      <c r="BB381" s="12"/>
      <c r="BC381" s="12"/>
      <c r="BD381" s="12"/>
      <c r="BE381" s="12"/>
      <c r="BF381" s="12"/>
      <c r="BG381" s="12"/>
      <c r="BH381" s="12"/>
      <c r="BI381" s="12"/>
      <c r="BJ381" s="12"/>
      <c r="BK381" s="12"/>
      <c r="BL381" s="12"/>
      <c r="BM381" s="12"/>
      <c r="BN381" s="12"/>
      <c r="BO381" s="12"/>
      <c r="BP381" s="12"/>
      <c r="BQ381" s="12"/>
      <c r="BR381" s="12"/>
      <c r="BS381" s="12"/>
      <c r="BT381" s="12"/>
      <c r="BU381" s="12"/>
      <c r="BV381" s="12"/>
      <c r="BW381" s="12"/>
      <c r="BX381" s="12"/>
      <c r="BY381" s="12"/>
      <c r="BZ381" s="12"/>
      <c r="CA381" s="12"/>
      <c r="CB381" s="12"/>
      <c r="CC381" s="12"/>
      <c r="CD381" s="12"/>
      <c r="CE381" s="12"/>
      <c r="CF381" s="12"/>
      <c r="CG381" s="12"/>
      <c r="CH381" s="12"/>
      <c r="CI381" s="12"/>
      <c r="CJ381" s="12"/>
      <c r="CK381" s="12"/>
      <c r="CL381" s="12"/>
      <c r="CM381" s="12"/>
      <c r="CN381" s="12"/>
    </row>
    <row r="382" spans="1:92" ht="15.75" customHeight="1" x14ac:dyDescent="0.3">
      <c r="A382" s="17"/>
      <c r="B382" s="12"/>
      <c r="C382" s="12"/>
      <c r="D382" s="12"/>
      <c r="E382" s="12"/>
      <c r="F382" s="12"/>
      <c r="G382" s="12"/>
      <c r="H382" s="12"/>
      <c r="I382" s="12"/>
      <c r="J382" s="1"/>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c r="BB382" s="12"/>
      <c r="BC382" s="12"/>
      <c r="BD382" s="12"/>
      <c r="BE382" s="12"/>
      <c r="BF382" s="12"/>
      <c r="BG382" s="12"/>
      <c r="BH382" s="12"/>
      <c r="BI382" s="12"/>
      <c r="BJ382" s="12"/>
      <c r="BK382" s="12"/>
      <c r="BL382" s="12"/>
      <c r="BM382" s="12"/>
      <c r="BN382" s="12"/>
      <c r="BO382" s="12"/>
      <c r="BP382" s="12"/>
      <c r="BQ382" s="12"/>
      <c r="BR382" s="12"/>
      <c r="BS382" s="12"/>
      <c r="BT382" s="12"/>
      <c r="BU382" s="12"/>
      <c r="BV382" s="12"/>
      <c r="BW382" s="12"/>
      <c r="BX382" s="12"/>
      <c r="BY382" s="12"/>
      <c r="BZ382" s="12"/>
      <c r="CA382" s="12"/>
      <c r="CB382" s="12"/>
      <c r="CC382" s="12"/>
      <c r="CD382" s="12"/>
      <c r="CE382" s="12"/>
      <c r="CF382" s="12"/>
      <c r="CG382" s="12"/>
      <c r="CH382" s="12"/>
      <c r="CI382" s="12"/>
      <c r="CJ382" s="12"/>
      <c r="CK382" s="12"/>
      <c r="CL382" s="12"/>
      <c r="CM382" s="12"/>
      <c r="CN382" s="12"/>
    </row>
    <row r="383" spans="1:92" ht="15.75" customHeight="1" x14ac:dyDescent="0.3">
      <c r="A383" s="17"/>
      <c r="B383" s="12"/>
      <c r="C383" s="12"/>
      <c r="D383" s="12"/>
      <c r="E383" s="12"/>
      <c r="F383" s="12"/>
      <c r="G383" s="12"/>
      <c r="H383" s="12"/>
      <c r="I383" s="12"/>
      <c r="J383" s="1"/>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c r="AX383" s="12"/>
      <c r="AY383" s="12"/>
      <c r="AZ383" s="12"/>
      <c r="BA383" s="12"/>
      <c r="BB383" s="12"/>
      <c r="BC383" s="12"/>
      <c r="BD383" s="12"/>
      <c r="BE383" s="12"/>
      <c r="BF383" s="12"/>
      <c r="BG383" s="12"/>
      <c r="BH383" s="12"/>
      <c r="BI383" s="12"/>
      <c r="BJ383" s="12"/>
      <c r="BK383" s="12"/>
      <c r="BL383" s="12"/>
      <c r="BM383" s="12"/>
      <c r="BN383" s="12"/>
      <c r="BO383" s="12"/>
      <c r="BP383" s="12"/>
      <c r="BQ383" s="12"/>
      <c r="BR383" s="12"/>
      <c r="BS383" s="12"/>
      <c r="BT383" s="12"/>
      <c r="BU383" s="12"/>
      <c r="BV383" s="12"/>
      <c r="BW383" s="12"/>
      <c r="BX383" s="12"/>
      <c r="BY383" s="12"/>
      <c r="BZ383" s="12"/>
      <c r="CA383" s="12"/>
      <c r="CB383" s="12"/>
      <c r="CC383" s="12"/>
      <c r="CD383" s="12"/>
      <c r="CE383" s="12"/>
      <c r="CF383" s="12"/>
      <c r="CG383" s="12"/>
      <c r="CH383" s="12"/>
      <c r="CI383" s="12"/>
      <c r="CJ383" s="12"/>
      <c r="CK383" s="12"/>
      <c r="CL383" s="12"/>
      <c r="CM383" s="12"/>
      <c r="CN383" s="12"/>
    </row>
    <row r="384" spans="1:92" ht="15.75" customHeight="1" x14ac:dyDescent="0.3">
      <c r="A384" s="17"/>
      <c r="B384" s="12"/>
      <c r="C384" s="12"/>
      <c r="D384" s="12"/>
      <c r="E384" s="12"/>
      <c r="F384" s="12"/>
      <c r="G384" s="12"/>
      <c r="H384" s="12"/>
      <c r="I384" s="12"/>
      <c r="J384" s="1"/>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12"/>
      <c r="AY384" s="12"/>
      <c r="AZ384" s="12"/>
      <c r="BA384" s="12"/>
      <c r="BB384" s="12"/>
      <c r="BC384" s="12"/>
      <c r="BD384" s="12"/>
      <c r="BE384" s="12"/>
      <c r="BF384" s="12"/>
      <c r="BG384" s="12"/>
      <c r="BH384" s="12"/>
      <c r="BI384" s="12"/>
      <c r="BJ384" s="12"/>
      <c r="BK384" s="12"/>
      <c r="BL384" s="12"/>
      <c r="BM384" s="12"/>
      <c r="BN384" s="12"/>
      <c r="BO384" s="12"/>
      <c r="BP384" s="12"/>
      <c r="BQ384" s="12"/>
      <c r="BR384" s="12"/>
      <c r="BS384" s="12"/>
      <c r="BT384" s="12"/>
      <c r="BU384" s="12"/>
      <c r="BV384" s="12"/>
      <c r="BW384" s="12"/>
      <c r="BX384" s="12"/>
      <c r="BY384" s="12"/>
      <c r="BZ384" s="12"/>
      <c r="CA384" s="12"/>
      <c r="CB384" s="12"/>
      <c r="CC384" s="12"/>
      <c r="CD384" s="12"/>
      <c r="CE384" s="12"/>
      <c r="CF384" s="12"/>
      <c r="CG384" s="12"/>
      <c r="CH384" s="12"/>
      <c r="CI384" s="12"/>
      <c r="CJ384" s="12"/>
      <c r="CK384" s="12"/>
      <c r="CL384" s="12"/>
      <c r="CM384" s="12"/>
      <c r="CN384" s="12"/>
    </row>
    <row r="385" spans="1:92" ht="15.75" customHeight="1" x14ac:dyDescent="0.3">
      <c r="A385" s="17"/>
      <c r="B385" s="12"/>
      <c r="C385" s="12"/>
      <c r="D385" s="12"/>
      <c r="E385" s="12"/>
      <c r="F385" s="12"/>
      <c r="G385" s="12"/>
      <c r="H385" s="12"/>
      <c r="I385" s="12"/>
      <c r="J385" s="1"/>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12"/>
      <c r="AY385" s="12"/>
      <c r="AZ385" s="12"/>
      <c r="BA385" s="12"/>
      <c r="BB385" s="12"/>
      <c r="BC385" s="12"/>
      <c r="BD385" s="12"/>
      <c r="BE385" s="12"/>
      <c r="BF385" s="12"/>
      <c r="BG385" s="12"/>
      <c r="BH385" s="12"/>
      <c r="BI385" s="12"/>
      <c r="BJ385" s="12"/>
      <c r="BK385" s="12"/>
      <c r="BL385" s="12"/>
      <c r="BM385" s="12"/>
      <c r="BN385" s="12"/>
      <c r="BO385" s="12"/>
      <c r="BP385" s="12"/>
      <c r="BQ385" s="12"/>
      <c r="BR385" s="12"/>
      <c r="BS385" s="12"/>
      <c r="BT385" s="12"/>
      <c r="BU385" s="12"/>
      <c r="BV385" s="12"/>
      <c r="BW385" s="12"/>
      <c r="BX385" s="12"/>
      <c r="BY385" s="12"/>
      <c r="BZ385" s="12"/>
      <c r="CA385" s="12"/>
      <c r="CB385" s="12"/>
      <c r="CC385" s="12"/>
      <c r="CD385" s="12"/>
      <c r="CE385" s="12"/>
      <c r="CF385" s="12"/>
      <c r="CG385" s="12"/>
      <c r="CH385" s="12"/>
      <c r="CI385" s="12"/>
      <c r="CJ385" s="12"/>
      <c r="CK385" s="12"/>
      <c r="CL385" s="12"/>
      <c r="CM385" s="12"/>
      <c r="CN385" s="12"/>
    </row>
    <row r="386" spans="1:92" ht="15.75" customHeight="1" x14ac:dyDescent="0.3">
      <c r="A386" s="17"/>
      <c r="B386" s="12"/>
      <c r="C386" s="12"/>
      <c r="D386" s="12"/>
      <c r="E386" s="12"/>
      <c r="F386" s="12"/>
      <c r="G386" s="12"/>
      <c r="H386" s="12"/>
      <c r="I386" s="12"/>
      <c r="J386" s="1"/>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12"/>
      <c r="AY386" s="12"/>
      <c r="AZ386" s="12"/>
      <c r="BA386" s="12"/>
      <c r="BB386" s="12"/>
      <c r="BC386" s="12"/>
      <c r="BD386" s="12"/>
      <c r="BE386" s="12"/>
      <c r="BF386" s="12"/>
      <c r="BG386" s="12"/>
      <c r="BH386" s="12"/>
      <c r="BI386" s="12"/>
      <c r="BJ386" s="12"/>
      <c r="BK386" s="12"/>
      <c r="BL386" s="12"/>
      <c r="BM386" s="12"/>
      <c r="BN386" s="12"/>
      <c r="BO386" s="12"/>
      <c r="BP386" s="12"/>
      <c r="BQ386" s="12"/>
      <c r="BR386" s="12"/>
      <c r="BS386" s="12"/>
      <c r="BT386" s="12"/>
      <c r="BU386" s="12"/>
      <c r="BV386" s="12"/>
      <c r="BW386" s="12"/>
      <c r="BX386" s="12"/>
      <c r="BY386" s="12"/>
      <c r="BZ386" s="12"/>
      <c r="CA386" s="12"/>
      <c r="CB386" s="12"/>
      <c r="CC386" s="12"/>
      <c r="CD386" s="12"/>
      <c r="CE386" s="12"/>
      <c r="CF386" s="12"/>
      <c r="CG386" s="12"/>
      <c r="CH386" s="12"/>
      <c r="CI386" s="12"/>
      <c r="CJ386" s="12"/>
      <c r="CK386" s="12"/>
      <c r="CL386" s="12"/>
      <c r="CM386" s="12"/>
      <c r="CN386" s="12"/>
    </row>
    <row r="387" spans="1:92" ht="15.75" customHeight="1" x14ac:dyDescent="0.3">
      <c r="A387" s="17"/>
      <c r="B387" s="12"/>
      <c r="C387" s="12"/>
      <c r="D387" s="12"/>
      <c r="E387" s="12"/>
      <c r="F387" s="12"/>
      <c r="G387" s="12"/>
      <c r="H387" s="12"/>
      <c r="I387" s="12"/>
      <c r="J387" s="1"/>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12"/>
      <c r="AY387" s="12"/>
      <c r="AZ387" s="12"/>
      <c r="BA387" s="12"/>
      <c r="BB387" s="12"/>
      <c r="BC387" s="12"/>
      <c r="BD387" s="12"/>
      <c r="BE387" s="12"/>
      <c r="BF387" s="12"/>
      <c r="BG387" s="12"/>
      <c r="BH387" s="12"/>
      <c r="BI387" s="12"/>
      <c r="BJ387" s="12"/>
      <c r="BK387" s="12"/>
      <c r="BL387" s="12"/>
      <c r="BM387" s="12"/>
      <c r="BN387" s="12"/>
      <c r="BO387" s="12"/>
      <c r="BP387" s="12"/>
      <c r="BQ387" s="12"/>
      <c r="BR387" s="12"/>
      <c r="BS387" s="12"/>
      <c r="BT387" s="12"/>
      <c r="BU387" s="12"/>
      <c r="BV387" s="12"/>
      <c r="BW387" s="12"/>
      <c r="BX387" s="12"/>
      <c r="BY387" s="12"/>
      <c r="BZ387" s="12"/>
      <c r="CA387" s="12"/>
      <c r="CB387" s="12"/>
      <c r="CC387" s="12"/>
      <c r="CD387" s="12"/>
      <c r="CE387" s="12"/>
      <c r="CF387" s="12"/>
      <c r="CG387" s="12"/>
      <c r="CH387" s="12"/>
      <c r="CI387" s="12"/>
      <c r="CJ387" s="12"/>
      <c r="CK387" s="12"/>
      <c r="CL387" s="12"/>
      <c r="CM387" s="12"/>
      <c r="CN387" s="12"/>
    </row>
    <row r="388" spans="1:92" ht="15.75" customHeight="1" x14ac:dyDescent="0.3">
      <c r="A388" s="17"/>
      <c r="B388" s="12"/>
      <c r="C388" s="12"/>
      <c r="D388" s="12"/>
      <c r="E388" s="12"/>
      <c r="F388" s="12"/>
      <c r="G388" s="12"/>
      <c r="H388" s="12"/>
      <c r="I388" s="12"/>
      <c r="J388" s="1"/>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c r="AX388" s="12"/>
      <c r="AY388" s="12"/>
      <c r="AZ388" s="12"/>
      <c r="BA388" s="12"/>
      <c r="BB388" s="12"/>
      <c r="BC388" s="12"/>
      <c r="BD388" s="12"/>
      <c r="BE388" s="12"/>
      <c r="BF388" s="12"/>
      <c r="BG388" s="12"/>
      <c r="BH388" s="12"/>
      <c r="BI388" s="12"/>
      <c r="BJ388" s="12"/>
      <c r="BK388" s="12"/>
      <c r="BL388" s="12"/>
      <c r="BM388" s="12"/>
      <c r="BN388" s="12"/>
      <c r="BO388" s="12"/>
      <c r="BP388" s="12"/>
      <c r="BQ388" s="12"/>
      <c r="BR388" s="12"/>
      <c r="BS388" s="12"/>
      <c r="BT388" s="12"/>
      <c r="BU388" s="12"/>
      <c r="BV388" s="12"/>
      <c r="BW388" s="12"/>
      <c r="BX388" s="12"/>
      <c r="BY388" s="12"/>
      <c r="BZ388" s="12"/>
      <c r="CA388" s="12"/>
      <c r="CB388" s="12"/>
      <c r="CC388" s="12"/>
      <c r="CD388" s="12"/>
      <c r="CE388" s="12"/>
      <c r="CF388" s="12"/>
      <c r="CG388" s="12"/>
      <c r="CH388" s="12"/>
      <c r="CI388" s="12"/>
      <c r="CJ388" s="12"/>
      <c r="CK388" s="12"/>
      <c r="CL388" s="12"/>
      <c r="CM388" s="12"/>
      <c r="CN388" s="12"/>
    </row>
    <row r="389" spans="1:92" ht="15.75" customHeight="1" x14ac:dyDescent="0.3">
      <c r="A389" s="17"/>
      <c r="B389" s="12"/>
      <c r="C389" s="12"/>
      <c r="D389" s="12"/>
      <c r="E389" s="12"/>
      <c r="F389" s="12"/>
      <c r="G389" s="12"/>
      <c r="H389" s="12"/>
      <c r="I389" s="12"/>
      <c r="J389" s="1"/>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c r="AX389" s="12"/>
      <c r="AY389" s="12"/>
      <c r="AZ389" s="12"/>
      <c r="BA389" s="12"/>
      <c r="BB389" s="12"/>
      <c r="BC389" s="12"/>
      <c r="BD389" s="12"/>
      <c r="BE389" s="12"/>
      <c r="BF389" s="12"/>
      <c r="BG389" s="12"/>
      <c r="BH389" s="12"/>
      <c r="BI389" s="12"/>
      <c r="BJ389" s="12"/>
      <c r="BK389" s="12"/>
      <c r="BL389" s="12"/>
      <c r="BM389" s="12"/>
      <c r="BN389" s="12"/>
      <c r="BO389" s="12"/>
      <c r="BP389" s="12"/>
      <c r="BQ389" s="12"/>
      <c r="BR389" s="12"/>
      <c r="BS389" s="12"/>
      <c r="BT389" s="12"/>
      <c r="BU389" s="12"/>
      <c r="BV389" s="12"/>
      <c r="BW389" s="12"/>
      <c r="BX389" s="12"/>
      <c r="BY389" s="12"/>
      <c r="BZ389" s="12"/>
      <c r="CA389" s="12"/>
      <c r="CB389" s="12"/>
      <c r="CC389" s="12"/>
      <c r="CD389" s="12"/>
      <c r="CE389" s="12"/>
      <c r="CF389" s="12"/>
      <c r="CG389" s="12"/>
      <c r="CH389" s="12"/>
      <c r="CI389" s="12"/>
      <c r="CJ389" s="12"/>
      <c r="CK389" s="12"/>
      <c r="CL389" s="12"/>
      <c r="CM389" s="12"/>
      <c r="CN389" s="12"/>
    </row>
    <row r="390" spans="1:92" ht="15.75" customHeight="1" x14ac:dyDescent="0.3">
      <c r="A390" s="17"/>
      <c r="B390" s="12"/>
      <c r="C390" s="12"/>
      <c r="D390" s="12"/>
      <c r="E390" s="12"/>
      <c r="F390" s="12"/>
      <c r="G390" s="12"/>
      <c r="H390" s="12"/>
      <c r="I390" s="12"/>
      <c r="J390" s="1"/>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c r="BB390" s="12"/>
      <c r="BC390" s="12"/>
      <c r="BD390" s="12"/>
      <c r="BE390" s="12"/>
      <c r="BF390" s="12"/>
      <c r="BG390" s="12"/>
      <c r="BH390" s="12"/>
      <c r="BI390" s="12"/>
      <c r="BJ390" s="12"/>
      <c r="BK390" s="12"/>
      <c r="BL390" s="12"/>
      <c r="BM390" s="12"/>
      <c r="BN390" s="12"/>
      <c r="BO390" s="12"/>
      <c r="BP390" s="12"/>
      <c r="BQ390" s="12"/>
      <c r="BR390" s="12"/>
      <c r="BS390" s="12"/>
      <c r="BT390" s="12"/>
      <c r="BU390" s="12"/>
      <c r="BV390" s="12"/>
      <c r="BW390" s="12"/>
      <c r="BX390" s="12"/>
      <c r="BY390" s="12"/>
      <c r="BZ390" s="12"/>
      <c r="CA390" s="12"/>
      <c r="CB390" s="12"/>
      <c r="CC390" s="12"/>
      <c r="CD390" s="12"/>
      <c r="CE390" s="12"/>
      <c r="CF390" s="12"/>
      <c r="CG390" s="12"/>
      <c r="CH390" s="12"/>
      <c r="CI390" s="12"/>
      <c r="CJ390" s="12"/>
      <c r="CK390" s="12"/>
      <c r="CL390" s="12"/>
      <c r="CM390" s="12"/>
      <c r="CN390" s="12"/>
    </row>
    <row r="391" spans="1:92" ht="15.75" customHeight="1" x14ac:dyDescent="0.3">
      <c r="A391" s="17"/>
      <c r="B391" s="12"/>
      <c r="C391" s="12"/>
      <c r="D391" s="12"/>
      <c r="E391" s="12"/>
      <c r="F391" s="12"/>
      <c r="G391" s="12"/>
      <c r="H391" s="12"/>
      <c r="I391" s="12"/>
      <c r="J391" s="1"/>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c r="AX391" s="12"/>
      <c r="AY391" s="12"/>
      <c r="AZ391" s="12"/>
      <c r="BA391" s="12"/>
      <c r="BB391" s="12"/>
      <c r="BC391" s="12"/>
      <c r="BD391" s="12"/>
      <c r="BE391" s="12"/>
      <c r="BF391" s="12"/>
      <c r="BG391" s="12"/>
      <c r="BH391" s="12"/>
      <c r="BI391" s="12"/>
      <c r="BJ391" s="12"/>
      <c r="BK391" s="12"/>
      <c r="BL391" s="12"/>
      <c r="BM391" s="12"/>
      <c r="BN391" s="12"/>
      <c r="BO391" s="12"/>
      <c r="BP391" s="12"/>
      <c r="BQ391" s="12"/>
      <c r="BR391" s="12"/>
      <c r="BS391" s="12"/>
      <c r="BT391" s="12"/>
      <c r="BU391" s="12"/>
      <c r="BV391" s="12"/>
      <c r="BW391" s="12"/>
      <c r="BX391" s="12"/>
      <c r="BY391" s="12"/>
      <c r="BZ391" s="12"/>
      <c r="CA391" s="12"/>
      <c r="CB391" s="12"/>
      <c r="CC391" s="12"/>
      <c r="CD391" s="12"/>
      <c r="CE391" s="12"/>
      <c r="CF391" s="12"/>
      <c r="CG391" s="12"/>
      <c r="CH391" s="12"/>
      <c r="CI391" s="12"/>
      <c r="CJ391" s="12"/>
      <c r="CK391" s="12"/>
      <c r="CL391" s="12"/>
      <c r="CM391" s="12"/>
      <c r="CN391" s="12"/>
    </row>
    <row r="392" spans="1:92" ht="15.75" customHeight="1" x14ac:dyDescent="0.3">
      <c r="A392" s="17"/>
      <c r="B392" s="12"/>
      <c r="C392" s="12"/>
      <c r="D392" s="12"/>
      <c r="E392" s="12"/>
      <c r="F392" s="12"/>
      <c r="G392" s="12"/>
      <c r="H392" s="12"/>
      <c r="I392" s="12"/>
      <c r="J392" s="1"/>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c r="BB392" s="12"/>
      <c r="BC392" s="12"/>
      <c r="BD392" s="12"/>
      <c r="BE392" s="12"/>
      <c r="BF392" s="12"/>
      <c r="BG392" s="12"/>
      <c r="BH392" s="12"/>
      <c r="BI392" s="12"/>
      <c r="BJ392" s="12"/>
      <c r="BK392" s="12"/>
      <c r="BL392" s="12"/>
      <c r="BM392" s="12"/>
      <c r="BN392" s="12"/>
      <c r="BO392" s="12"/>
      <c r="BP392" s="12"/>
      <c r="BQ392" s="12"/>
      <c r="BR392" s="12"/>
      <c r="BS392" s="12"/>
      <c r="BT392" s="12"/>
      <c r="BU392" s="12"/>
      <c r="BV392" s="12"/>
      <c r="BW392" s="12"/>
      <c r="BX392" s="12"/>
      <c r="BY392" s="12"/>
      <c r="BZ392" s="12"/>
      <c r="CA392" s="12"/>
      <c r="CB392" s="12"/>
      <c r="CC392" s="12"/>
      <c r="CD392" s="12"/>
      <c r="CE392" s="12"/>
      <c r="CF392" s="12"/>
      <c r="CG392" s="12"/>
      <c r="CH392" s="12"/>
      <c r="CI392" s="12"/>
      <c r="CJ392" s="12"/>
      <c r="CK392" s="12"/>
      <c r="CL392" s="12"/>
      <c r="CM392" s="12"/>
      <c r="CN392" s="12"/>
    </row>
    <row r="393" spans="1:92" ht="15.75" customHeight="1" x14ac:dyDescent="0.3">
      <c r="A393" s="17"/>
      <c r="B393" s="12"/>
      <c r="C393" s="12"/>
      <c r="D393" s="12"/>
      <c r="E393" s="12"/>
      <c r="F393" s="12"/>
      <c r="G393" s="12"/>
      <c r="H393" s="12"/>
      <c r="I393" s="12"/>
      <c r="J393" s="1"/>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c r="BB393" s="12"/>
      <c r="BC393" s="12"/>
      <c r="BD393" s="12"/>
      <c r="BE393" s="12"/>
      <c r="BF393" s="12"/>
      <c r="BG393" s="12"/>
      <c r="BH393" s="12"/>
      <c r="BI393" s="12"/>
      <c r="BJ393" s="12"/>
      <c r="BK393" s="12"/>
      <c r="BL393" s="12"/>
      <c r="BM393" s="12"/>
      <c r="BN393" s="12"/>
      <c r="BO393" s="12"/>
      <c r="BP393" s="12"/>
      <c r="BQ393" s="12"/>
      <c r="BR393" s="12"/>
      <c r="BS393" s="12"/>
      <c r="BT393" s="12"/>
      <c r="BU393" s="12"/>
      <c r="BV393" s="12"/>
      <c r="BW393" s="12"/>
      <c r="BX393" s="12"/>
      <c r="BY393" s="12"/>
      <c r="BZ393" s="12"/>
      <c r="CA393" s="12"/>
      <c r="CB393" s="12"/>
      <c r="CC393" s="12"/>
      <c r="CD393" s="12"/>
      <c r="CE393" s="12"/>
      <c r="CF393" s="12"/>
      <c r="CG393" s="12"/>
      <c r="CH393" s="12"/>
      <c r="CI393" s="12"/>
      <c r="CJ393" s="12"/>
      <c r="CK393" s="12"/>
      <c r="CL393" s="12"/>
      <c r="CM393" s="12"/>
      <c r="CN393" s="12"/>
    </row>
    <row r="394" spans="1:92" ht="15.75" customHeight="1" x14ac:dyDescent="0.3">
      <c r="A394" s="17"/>
      <c r="B394" s="12"/>
      <c r="C394" s="12"/>
      <c r="D394" s="12"/>
      <c r="E394" s="12"/>
      <c r="F394" s="12"/>
      <c r="G394" s="12"/>
      <c r="H394" s="12"/>
      <c r="I394" s="12"/>
      <c r="J394" s="1"/>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c r="BB394" s="12"/>
      <c r="BC394" s="12"/>
      <c r="BD394" s="12"/>
      <c r="BE394" s="12"/>
      <c r="BF394" s="12"/>
      <c r="BG394" s="12"/>
      <c r="BH394" s="12"/>
      <c r="BI394" s="12"/>
      <c r="BJ394" s="12"/>
      <c r="BK394" s="12"/>
      <c r="BL394" s="12"/>
      <c r="BM394" s="12"/>
      <c r="BN394" s="12"/>
      <c r="BO394" s="12"/>
      <c r="BP394" s="12"/>
      <c r="BQ394" s="12"/>
      <c r="BR394" s="12"/>
      <c r="BS394" s="12"/>
      <c r="BT394" s="12"/>
      <c r="BU394" s="12"/>
      <c r="BV394" s="12"/>
      <c r="BW394" s="12"/>
      <c r="BX394" s="12"/>
      <c r="BY394" s="12"/>
      <c r="BZ394" s="12"/>
      <c r="CA394" s="12"/>
      <c r="CB394" s="12"/>
      <c r="CC394" s="12"/>
      <c r="CD394" s="12"/>
      <c r="CE394" s="12"/>
      <c r="CF394" s="12"/>
      <c r="CG394" s="12"/>
      <c r="CH394" s="12"/>
      <c r="CI394" s="12"/>
      <c r="CJ394" s="12"/>
      <c r="CK394" s="12"/>
      <c r="CL394" s="12"/>
      <c r="CM394" s="12"/>
      <c r="CN394" s="12"/>
    </row>
    <row r="395" spans="1:92" ht="15.75" customHeight="1" x14ac:dyDescent="0.3">
      <c r="A395" s="17"/>
      <c r="B395" s="12"/>
      <c r="C395" s="12"/>
      <c r="D395" s="12"/>
      <c r="E395" s="12"/>
      <c r="F395" s="12"/>
      <c r="G395" s="12"/>
      <c r="H395" s="12"/>
      <c r="I395" s="12"/>
      <c r="J395" s="1"/>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c r="BB395" s="12"/>
      <c r="BC395" s="12"/>
      <c r="BD395" s="12"/>
      <c r="BE395" s="12"/>
      <c r="BF395" s="12"/>
      <c r="BG395" s="12"/>
      <c r="BH395" s="12"/>
      <c r="BI395" s="12"/>
      <c r="BJ395" s="12"/>
      <c r="BK395" s="12"/>
      <c r="BL395" s="12"/>
      <c r="BM395" s="12"/>
      <c r="BN395" s="12"/>
      <c r="BO395" s="12"/>
      <c r="BP395" s="12"/>
      <c r="BQ395" s="12"/>
      <c r="BR395" s="12"/>
      <c r="BS395" s="12"/>
      <c r="BT395" s="12"/>
      <c r="BU395" s="12"/>
      <c r="BV395" s="12"/>
      <c r="BW395" s="12"/>
      <c r="BX395" s="12"/>
      <c r="BY395" s="12"/>
      <c r="BZ395" s="12"/>
      <c r="CA395" s="12"/>
      <c r="CB395" s="12"/>
      <c r="CC395" s="12"/>
      <c r="CD395" s="12"/>
      <c r="CE395" s="12"/>
      <c r="CF395" s="12"/>
      <c r="CG395" s="12"/>
      <c r="CH395" s="12"/>
      <c r="CI395" s="12"/>
      <c r="CJ395" s="12"/>
      <c r="CK395" s="12"/>
      <c r="CL395" s="12"/>
      <c r="CM395" s="12"/>
      <c r="CN395" s="12"/>
    </row>
    <row r="396" spans="1:92" ht="15.75" customHeight="1" x14ac:dyDescent="0.3">
      <c r="A396" s="17"/>
      <c r="B396" s="12"/>
      <c r="C396" s="12"/>
      <c r="D396" s="12"/>
      <c r="E396" s="12"/>
      <c r="F396" s="12"/>
      <c r="G396" s="12"/>
      <c r="H396" s="12"/>
      <c r="I396" s="12"/>
      <c r="J396" s="1"/>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c r="BB396" s="12"/>
      <c r="BC396" s="12"/>
      <c r="BD396" s="12"/>
      <c r="BE396" s="12"/>
      <c r="BF396" s="12"/>
      <c r="BG396" s="12"/>
      <c r="BH396" s="12"/>
      <c r="BI396" s="12"/>
      <c r="BJ396" s="12"/>
      <c r="BK396" s="12"/>
      <c r="BL396" s="12"/>
      <c r="BM396" s="12"/>
      <c r="BN396" s="12"/>
      <c r="BO396" s="12"/>
      <c r="BP396" s="12"/>
      <c r="BQ396" s="12"/>
      <c r="BR396" s="12"/>
      <c r="BS396" s="12"/>
      <c r="BT396" s="12"/>
      <c r="BU396" s="12"/>
      <c r="BV396" s="12"/>
      <c r="BW396" s="12"/>
      <c r="BX396" s="12"/>
      <c r="BY396" s="12"/>
      <c r="BZ396" s="12"/>
      <c r="CA396" s="12"/>
      <c r="CB396" s="12"/>
      <c r="CC396" s="12"/>
      <c r="CD396" s="12"/>
      <c r="CE396" s="12"/>
      <c r="CF396" s="12"/>
      <c r="CG396" s="12"/>
      <c r="CH396" s="12"/>
      <c r="CI396" s="12"/>
      <c r="CJ396" s="12"/>
      <c r="CK396" s="12"/>
      <c r="CL396" s="12"/>
      <c r="CM396" s="12"/>
      <c r="CN396" s="12"/>
    </row>
    <row r="397" spans="1:92" ht="15.75" customHeight="1" x14ac:dyDescent="0.3">
      <c r="A397" s="17"/>
      <c r="B397" s="12"/>
      <c r="C397" s="12"/>
      <c r="D397" s="12"/>
      <c r="E397" s="12"/>
      <c r="F397" s="12"/>
      <c r="G397" s="12"/>
      <c r="H397" s="12"/>
      <c r="I397" s="12"/>
      <c r="J397" s="1"/>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c r="AX397" s="12"/>
      <c r="AY397" s="12"/>
      <c r="AZ397" s="12"/>
      <c r="BA397" s="12"/>
      <c r="BB397" s="12"/>
      <c r="BC397" s="12"/>
      <c r="BD397" s="12"/>
      <c r="BE397" s="12"/>
      <c r="BF397" s="12"/>
      <c r="BG397" s="12"/>
      <c r="BH397" s="12"/>
      <c r="BI397" s="12"/>
      <c r="BJ397" s="12"/>
      <c r="BK397" s="12"/>
      <c r="BL397" s="12"/>
      <c r="BM397" s="12"/>
      <c r="BN397" s="12"/>
      <c r="BO397" s="12"/>
      <c r="BP397" s="12"/>
      <c r="BQ397" s="12"/>
      <c r="BR397" s="12"/>
      <c r="BS397" s="12"/>
      <c r="BT397" s="12"/>
      <c r="BU397" s="12"/>
      <c r="BV397" s="12"/>
      <c r="BW397" s="12"/>
      <c r="BX397" s="12"/>
      <c r="BY397" s="12"/>
      <c r="BZ397" s="12"/>
      <c r="CA397" s="12"/>
      <c r="CB397" s="12"/>
      <c r="CC397" s="12"/>
      <c r="CD397" s="12"/>
      <c r="CE397" s="12"/>
      <c r="CF397" s="12"/>
      <c r="CG397" s="12"/>
      <c r="CH397" s="12"/>
      <c r="CI397" s="12"/>
      <c r="CJ397" s="12"/>
      <c r="CK397" s="12"/>
      <c r="CL397" s="12"/>
      <c r="CM397" s="12"/>
      <c r="CN397" s="12"/>
    </row>
    <row r="398" spans="1:92" ht="15.75" customHeight="1" x14ac:dyDescent="0.3">
      <c r="A398" s="17"/>
      <c r="B398" s="12"/>
      <c r="C398" s="12"/>
      <c r="D398" s="12"/>
      <c r="E398" s="12"/>
      <c r="F398" s="12"/>
      <c r="G398" s="12"/>
      <c r="H398" s="12"/>
      <c r="I398" s="12"/>
      <c r="J398" s="1"/>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c r="BB398" s="12"/>
      <c r="BC398" s="12"/>
      <c r="BD398" s="12"/>
      <c r="BE398" s="12"/>
      <c r="BF398" s="12"/>
      <c r="BG398" s="12"/>
      <c r="BH398" s="12"/>
      <c r="BI398" s="12"/>
      <c r="BJ398" s="12"/>
      <c r="BK398" s="12"/>
      <c r="BL398" s="12"/>
      <c r="BM398" s="12"/>
      <c r="BN398" s="12"/>
      <c r="BO398" s="12"/>
      <c r="BP398" s="12"/>
      <c r="BQ398" s="12"/>
      <c r="BR398" s="12"/>
      <c r="BS398" s="12"/>
      <c r="BT398" s="12"/>
      <c r="BU398" s="12"/>
      <c r="BV398" s="12"/>
      <c r="BW398" s="12"/>
      <c r="BX398" s="12"/>
      <c r="BY398" s="12"/>
      <c r="BZ398" s="12"/>
      <c r="CA398" s="12"/>
      <c r="CB398" s="12"/>
      <c r="CC398" s="12"/>
      <c r="CD398" s="12"/>
      <c r="CE398" s="12"/>
      <c r="CF398" s="12"/>
      <c r="CG398" s="12"/>
      <c r="CH398" s="12"/>
      <c r="CI398" s="12"/>
      <c r="CJ398" s="12"/>
      <c r="CK398" s="12"/>
      <c r="CL398" s="12"/>
      <c r="CM398" s="12"/>
      <c r="CN398" s="12"/>
    </row>
    <row r="399" spans="1:92" ht="15.75" customHeight="1" x14ac:dyDescent="0.3">
      <c r="A399" s="17"/>
      <c r="B399" s="12"/>
      <c r="C399" s="12"/>
      <c r="D399" s="12"/>
      <c r="E399" s="12"/>
      <c r="F399" s="12"/>
      <c r="G399" s="12"/>
      <c r="H399" s="12"/>
      <c r="I399" s="12"/>
      <c r="J399" s="1"/>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c r="BB399" s="12"/>
      <c r="BC399" s="12"/>
      <c r="BD399" s="12"/>
      <c r="BE399" s="12"/>
      <c r="BF399" s="12"/>
      <c r="BG399" s="12"/>
      <c r="BH399" s="12"/>
      <c r="BI399" s="12"/>
      <c r="BJ399" s="12"/>
      <c r="BK399" s="12"/>
      <c r="BL399" s="12"/>
      <c r="BM399" s="12"/>
      <c r="BN399" s="12"/>
      <c r="BO399" s="12"/>
      <c r="BP399" s="12"/>
      <c r="BQ399" s="12"/>
      <c r="BR399" s="12"/>
      <c r="BS399" s="12"/>
      <c r="BT399" s="12"/>
      <c r="BU399" s="12"/>
      <c r="BV399" s="12"/>
      <c r="BW399" s="12"/>
      <c r="BX399" s="12"/>
      <c r="BY399" s="12"/>
      <c r="BZ399" s="12"/>
      <c r="CA399" s="12"/>
      <c r="CB399" s="12"/>
      <c r="CC399" s="12"/>
      <c r="CD399" s="12"/>
      <c r="CE399" s="12"/>
      <c r="CF399" s="12"/>
      <c r="CG399" s="12"/>
      <c r="CH399" s="12"/>
      <c r="CI399" s="12"/>
      <c r="CJ399" s="12"/>
      <c r="CK399" s="12"/>
      <c r="CL399" s="12"/>
      <c r="CM399" s="12"/>
      <c r="CN399" s="12"/>
    </row>
    <row r="400" spans="1:92" ht="15.75" customHeight="1" x14ac:dyDescent="0.3">
      <c r="A400" s="17"/>
      <c r="B400" s="12"/>
      <c r="C400" s="12"/>
      <c r="D400" s="12"/>
      <c r="E400" s="12"/>
      <c r="F400" s="12"/>
      <c r="G400" s="12"/>
      <c r="H400" s="12"/>
      <c r="I400" s="12"/>
      <c r="J400" s="1"/>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c r="BB400" s="12"/>
      <c r="BC400" s="12"/>
      <c r="BD400" s="12"/>
      <c r="BE400" s="12"/>
      <c r="BF400" s="12"/>
      <c r="BG400" s="12"/>
      <c r="BH400" s="12"/>
      <c r="BI400" s="12"/>
      <c r="BJ400" s="12"/>
      <c r="BK400" s="12"/>
      <c r="BL400" s="12"/>
      <c r="BM400" s="12"/>
      <c r="BN400" s="12"/>
      <c r="BO400" s="12"/>
      <c r="BP400" s="12"/>
      <c r="BQ400" s="12"/>
      <c r="BR400" s="12"/>
      <c r="BS400" s="12"/>
      <c r="BT400" s="12"/>
      <c r="BU400" s="12"/>
      <c r="BV400" s="12"/>
      <c r="BW400" s="12"/>
      <c r="BX400" s="12"/>
      <c r="BY400" s="12"/>
      <c r="BZ400" s="12"/>
      <c r="CA400" s="12"/>
      <c r="CB400" s="12"/>
      <c r="CC400" s="12"/>
      <c r="CD400" s="12"/>
      <c r="CE400" s="12"/>
      <c r="CF400" s="12"/>
      <c r="CG400" s="12"/>
      <c r="CH400" s="12"/>
      <c r="CI400" s="12"/>
      <c r="CJ400" s="12"/>
      <c r="CK400" s="12"/>
      <c r="CL400" s="12"/>
      <c r="CM400" s="12"/>
      <c r="CN400" s="12"/>
    </row>
    <row r="401" spans="1:92" ht="15.75" customHeight="1" x14ac:dyDescent="0.3">
      <c r="A401" s="17"/>
      <c r="B401" s="12"/>
      <c r="C401" s="12"/>
      <c r="D401" s="12"/>
      <c r="E401" s="12"/>
      <c r="F401" s="12"/>
      <c r="G401" s="12"/>
      <c r="H401" s="12"/>
      <c r="I401" s="12"/>
      <c r="J401" s="1"/>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c r="AX401" s="12"/>
      <c r="AY401" s="12"/>
      <c r="AZ401" s="12"/>
      <c r="BA401" s="12"/>
      <c r="BB401" s="12"/>
      <c r="BC401" s="12"/>
      <c r="BD401" s="12"/>
      <c r="BE401" s="12"/>
      <c r="BF401" s="12"/>
      <c r="BG401" s="12"/>
      <c r="BH401" s="12"/>
      <c r="BI401" s="12"/>
      <c r="BJ401" s="12"/>
      <c r="BK401" s="12"/>
      <c r="BL401" s="12"/>
      <c r="BM401" s="12"/>
      <c r="BN401" s="12"/>
      <c r="BO401" s="12"/>
      <c r="BP401" s="12"/>
      <c r="BQ401" s="12"/>
      <c r="BR401" s="12"/>
      <c r="BS401" s="12"/>
      <c r="BT401" s="12"/>
      <c r="BU401" s="12"/>
      <c r="BV401" s="12"/>
      <c r="BW401" s="12"/>
      <c r="BX401" s="12"/>
      <c r="BY401" s="12"/>
      <c r="BZ401" s="12"/>
      <c r="CA401" s="12"/>
      <c r="CB401" s="12"/>
      <c r="CC401" s="12"/>
      <c r="CD401" s="12"/>
      <c r="CE401" s="12"/>
      <c r="CF401" s="12"/>
      <c r="CG401" s="12"/>
      <c r="CH401" s="12"/>
      <c r="CI401" s="12"/>
      <c r="CJ401" s="12"/>
      <c r="CK401" s="12"/>
      <c r="CL401" s="12"/>
      <c r="CM401" s="12"/>
      <c r="CN401" s="12"/>
    </row>
    <row r="402" spans="1:92" ht="15.75" customHeight="1" x14ac:dyDescent="0.3">
      <c r="A402" s="17"/>
      <c r="B402" s="12"/>
      <c r="C402" s="12"/>
      <c r="D402" s="12"/>
      <c r="E402" s="12"/>
      <c r="F402" s="12"/>
      <c r="G402" s="12"/>
      <c r="H402" s="12"/>
      <c r="I402" s="12"/>
      <c r="J402" s="1"/>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c r="BB402" s="12"/>
      <c r="BC402" s="12"/>
      <c r="BD402" s="12"/>
      <c r="BE402" s="12"/>
      <c r="BF402" s="12"/>
      <c r="BG402" s="12"/>
      <c r="BH402" s="12"/>
      <c r="BI402" s="12"/>
      <c r="BJ402" s="12"/>
      <c r="BK402" s="12"/>
      <c r="BL402" s="12"/>
      <c r="BM402" s="12"/>
      <c r="BN402" s="12"/>
      <c r="BO402" s="12"/>
      <c r="BP402" s="12"/>
      <c r="BQ402" s="12"/>
      <c r="BR402" s="12"/>
      <c r="BS402" s="12"/>
      <c r="BT402" s="12"/>
      <c r="BU402" s="12"/>
      <c r="BV402" s="12"/>
      <c r="BW402" s="12"/>
      <c r="BX402" s="12"/>
      <c r="BY402" s="12"/>
      <c r="BZ402" s="12"/>
      <c r="CA402" s="12"/>
      <c r="CB402" s="12"/>
      <c r="CC402" s="12"/>
      <c r="CD402" s="12"/>
      <c r="CE402" s="12"/>
      <c r="CF402" s="12"/>
      <c r="CG402" s="12"/>
      <c r="CH402" s="12"/>
      <c r="CI402" s="12"/>
      <c r="CJ402" s="12"/>
      <c r="CK402" s="12"/>
      <c r="CL402" s="12"/>
      <c r="CM402" s="12"/>
      <c r="CN402" s="12"/>
    </row>
    <row r="403" spans="1:92" ht="15.75" customHeight="1" x14ac:dyDescent="0.3">
      <c r="A403" s="17"/>
      <c r="B403" s="12"/>
      <c r="C403" s="12"/>
      <c r="D403" s="12"/>
      <c r="E403" s="12"/>
      <c r="F403" s="12"/>
      <c r="G403" s="12"/>
      <c r="H403" s="12"/>
      <c r="I403" s="12"/>
      <c r="J403" s="1"/>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c r="AX403" s="12"/>
      <c r="AY403" s="12"/>
      <c r="AZ403" s="12"/>
      <c r="BA403" s="12"/>
      <c r="BB403" s="12"/>
      <c r="BC403" s="12"/>
      <c r="BD403" s="12"/>
      <c r="BE403" s="12"/>
      <c r="BF403" s="12"/>
      <c r="BG403" s="12"/>
      <c r="BH403" s="12"/>
      <c r="BI403" s="12"/>
      <c r="BJ403" s="12"/>
      <c r="BK403" s="12"/>
      <c r="BL403" s="12"/>
      <c r="BM403" s="12"/>
      <c r="BN403" s="12"/>
      <c r="BO403" s="12"/>
      <c r="BP403" s="12"/>
      <c r="BQ403" s="12"/>
      <c r="BR403" s="12"/>
      <c r="BS403" s="12"/>
      <c r="BT403" s="12"/>
      <c r="BU403" s="12"/>
      <c r="BV403" s="12"/>
      <c r="BW403" s="12"/>
      <c r="BX403" s="12"/>
      <c r="BY403" s="12"/>
      <c r="BZ403" s="12"/>
      <c r="CA403" s="12"/>
      <c r="CB403" s="12"/>
      <c r="CC403" s="12"/>
      <c r="CD403" s="12"/>
      <c r="CE403" s="12"/>
      <c r="CF403" s="12"/>
      <c r="CG403" s="12"/>
      <c r="CH403" s="12"/>
      <c r="CI403" s="12"/>
      <c r="CJ403" s="12"/>
      <c r="CK403" s="12"/>
      <c r="CL403" s="12"/>
      <c r="CM403" s="12"/>
      <c r="CN403" s="12"/>
    </row>
    <row r="404" spans="1:92" ht="15.75" customHeight="1" x14ac:dyDescent="0.3">
      <c r="A404" s="17"/>
      <c r="B404" s="12"/>
      <c r="C404" s="12"/>
      <c r="D404" s="12"/>
      <c r="E404" s="12"/>
      <c r="F404" s="12"/>
      <c r="G404" s="12"/>
      <c r="H404" s="12"/>
      <c r="I404" s="12"/>
      <c r="J404" s="1"/>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c r="AX404" s="12"/>
      <c r="AY404" s="12"/>
      <c r="AZ404" s="12"/>
      <c r="BA404" s="12"/>
      <c r="BB404" s="12"/>
      <c r="BC404" s="12"/>
      <c r="BD404" s="12"/>
      <c r="BE404" s="12"/>
      <c r="BF404" s="12"/>
      <c r="BG404" s="12"/>
      <c r="BH404" s="12"/>
      <c r="BI404" s="12"/>
      <c r="BJ404" s="12"/>
      <c r="BK404" s="12"/>
      <c r="BL404" s="12"/>
      <c r="BM404" s="12"/>
      <c r="BN404" s="12"/>
      <c r="BO404" s="12"/>
      <c r="BP404" s="12"/>
      <c r="BQ404" s="12"/>
      <c r="BR404" s="12"/>
      <c r="BS404" s="12"/>
      <c r="BT404" s="12"/>
      <c r="BU404" s="12"/>
      <c r="BV404" s="12"/>
      <c r="BW404" s="12"/>
      <c r="BX404" s="12"/>
      <c r="BY404" s="12"/>
      <c r="BZ404" s="12"/>
      <c r="CA404" s="12"/>
      <c r="CB404" s="12"/>
      <c r="CC404" s="12"/>
      <c r="CD404" s="12"/>
      <c r="CE404" s="12"/>
      <c r="CF404" s="12"/>
      <c r="CG404" s="12"/>
      <c r="CH404" s="12"/>
      <c r="CI404" s="12"/>
      <c r="CJ404" s="12"/>
      <c r="CK404" s="12"/>
      <c r="CL404" s="12"/>
      <c r="CM404" s="12"/>
      <c r="CN404" s="12"/>
    </row>
    <row r="405" spans="1:92" ht="15.75" customHeight="1" x14ac:dyDescent="0.3">
      <c r="A405" s="17"/>
      <c r="B405" s="12"/>
      <c r="C405" s="12"/>
      <c r="D405" s="12"/>
      <c r="E405" s="12"/>
      <c r="F405" s="12"/>
      <c r="G405" s="12"/>
      <c r="H405" s="12"/>
      <c r="I405" s="12"/>
      <c r="J405" s="1"/>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c r="AX405" s="12"/>
      <c r="AY405" s="12"/>
      <c r="AZ405" s="12"/>
      <c r="BA405" s="12"/>
      <c r="BB405" s="12"/>
      <c r="BC405" s="12"/>
      <c r="BD405" s="12"/>
      <c r="BE405" s="12"/>
      <c r="BF405" s="12"/>
      <c r="BG405" s="12"/>
      <c r="BH405" s="12"/>
      <c r="BI405" s="12"/>
      <c r="BJ405" s="12"/>
      <c r="BK405" s="12"/>
      <c r="BL405" s="12"/>
      <c r="BM405" s="12"/>
      <c r="BN405" s="12"/>
      <c r="BO405" s="12"/>
      <c r="BP405" s="12"/>
      <c r="BQ405" s="12"/>
      <c r="BR405" s="12"/>
      <c r="BS405" s="12"/>
      <c r="BT405" s="12"/>
      <c r="BU405" s="12"/>
      <c r="BV405" s="12"/>
      <c r="BW405" s="12"/>
      <c r="BX405" s="12"/>
      <c r="BY405" s="12"/>
      <c r="BZ405" s="12"/>
      <c r="CA405" s="12"/>
      <c r="CB405" s="12"/>
      <c r="CC405" s="12"/>
      <c r="CD405" s="12"/>
      <c r="CE405" s="12"/>
      <c r="CF405" s="12"/>
      <c r="CG405" s="12"/>
      <c r="CH405" s="12"/>
      <c r="CI405" s="12"/>
      <c r="CJ405" s="12"/>
      <c r="CK405" s="12"/>
      <c r="CL405" s="12"/>
      <c r="CM405" s="12"/>
      <c r="CN405" s="12"/>
    </row>
    <row r="406" spans="1:92" ht="15.75" customHeight="1" x14ac:dyDescent="0.3">
      <c r="A406" s="17"/>
      <c r="B406" s="12"/>
      <c r="C406" s="12"/>
      <c r="D406" s="12"/>
      <c r="E406" s="12"/>
      <c r="F406" s="12"/>
      <c r="G406" s="12"/>
      <c r="H406" s="12"/>
      <c r="I406" s="12"/>
      <c r="J406" s="1"/>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12"/>
      <c r="AY406" s="12"/>
      <c r="AZ406" s="12"/>
      <c r="BA406" s="12"/>
      <c r="BB406" s="12"/>
      <c r="BC406" s="12"/>
      <c r="BD406" s="12"/>
      <c r="BE406" s="12"/>
      <c r="BF406" s="12"/>
      <c r="BG406" s="12"/>
      <c r="BH406" s="12"/>
      <c r="BI406" s="12"/>
      <c r="BJ406" s="12"/>
      <c r="BK406" s="12"/>
      <c r="BL406" s="12"/>
      <c r="BM406" s="12"/>
      <c r="BN406" s="12"/>
      <c r="BO406" s="12"/>
      <c r="BP406" s="12"/>
      <c r="BQ406" s="12"/>
      <c r="BR406" s="12"/>
      <c r="BS406" s="12"/>
      <c r="BT406" s="12"/>
      <c r="BU406" s="12"/>
      <c r="BV406" s="12"/>
      <c r="BW406" s="12"/>
      <c r="BX406" s="12"/>
      <c r="BY406" s="12"/>
      <c r="BZ406" s="12"/>
      <c r="CA406" s="12"/>
      <c r="CB406" s="12"/>
      <c r="CC406" s="12"/>
      <c r="CD406" s="12"/>
      <c r="CE406" s="12"/>
      <c r="CF406" s="12"/>
      <c r="CG406" s="12"/>
      <c r="CH406" s="12"/>
      <c r="CI406" s="12"/>
      <c r="CJ406" s="12"/>
      <c r="CK406" s="12"/>
      <c r="CL406" s="12"/>
      <c r="CM406" s="12"/>
      <c r="CN406" s="12"/>
    </row>
    <row r="407" spans="1:92" ht="15.75" customHeight="1" x14ac:dyDescent="0.3">
      <c r="A407" s="17"/>
      <c r="B407" s="12"/>
      <c r="C407" s="12"/>
      <c r="D407" s="12"/>
      <c r="E407" s="12"/>
      <c r="F407" s="12"/>
      <c r="G407" s="12"/>
      <c r="H407" s="12"/>
      <c r="I407" s="12"/>
      <c r="J407" s="1"/>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c r="AX407" s="12"/>
      <c r="AY407" s="12"/>
      <c r="AZ407" s="12"/>
      <c r="BA407" s="12"/>
      <c r="BB407" s="12"/>
      <c r="BC407" s="12"/>
      <c r="BD407" s="12"/>
      <c r="BE407" s="12"/>
      <c r="BF407" s="12"/>
      <c r="BG407" s="12"/>
      <c r="BH407" s="12"/>
      <c r="BI407" s="12"/>
      <c r="BJ407" s="12"/>
      <c r="BK407" s="12"/>
      <c r="BL407" s="12"/>
      <c r="BM407" s="12"/>
      <c r="BN407" s="12"/>
      <c r="BO407" s="12"/>
      <c r="BP407" s="12"/>
      <c r="BQ407" s="12"/>
      <c r="BR407" s="12"/>
      <c r="BS407" s="12"/>
      <c r="BT407" s="12"/>
      <c r="BU407" s="12"/>
      <c r="BV407" s="12"/>
      <c r="BW407" s="12"/>
      <c r="BX407" s="12"/>
      <c r="BY407" s="12"/>
      <c r="BZ407" s="12"/>
      <c r="CA407" s="12"/>
      <c r="CB407" s="12"/>
      <c r="CC407" s="12"/>
      <c r="CD407" s="12"/>
      <c r="CE407" s="12"/>
      <c r="CF407" s="12"/>
      <c r="CG407" s="12"/>
      <c r="CH407" s="12"/>
      <c r="CI407" s="12"/>
      <c r="CJ407" s="12"/>
      <c r="CK407" s="12"/>
      <c r="CL407" s="12"/>
      <c r="CM407" s="12"/>
      <c r="CN407" s="12"/>
    </row>
    <row r="408" spans="1:92" ht="15.75" customHeight="1" x14ac:dyDescent="0.3">
      <c r="A408" s="17"/>
      <c r="B408" s="12"/>
      <c r="C408" s="12"/>
      <c r="D408" s="12"/>
      <c r="E408" s="12"/>
      <c r="F408" s="12"/>
      <c r="G408" s="12"/>
      <c r="H408" s="12"/>
      <c r="I408" s="12"/>
      <c r="J408" s="1"/>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c r="AX408" s="12"/>
      <c r="AY408" s="12"/>
      <c r="AZ408" s="12"/>
      <c r="BA408" s="12"/>
      <c r="BB408" s="12"/>
      <c r="BC408" s="12"/>
      <c r="BD408" s="12"/>
      <c r="BE408" s="12"/>
      <c r="BF408" s="12"/>
      <c r="BG408" s="12"/>
      <c r="BH408" s="12"/>
      <c r="BI408" s="12"/>
      <c r="BJ408" s="12"/>
      <c r="BK408" s="12"/>
      <c r="BL408" s="12"/>
      <c r="BM408" s="12"/>
      <c r="BN408" s="12"/>
      <c r="BO408" s="12"/>
      <c r="BP408" s="12"/>
      <c r="BQ408" s="12"/>
      <c r="BR408" s="12"/>
      <c r="BS408" s="12"/>
      <c r="BT408" s="12"/>
      <c r="BU408" s="12"/>
      <c r="BV408" s="12"/>
      <c r="BW408" s="12"/>
      <c r="BX408" s="12"/>
      <c r="BY408" s="12"/>
      <c r="BZ408" s="12"/>
      <c r="CA408" s="12"/>
      <c r="CB408" s="12"/>
      <c r="CC408" s="12"/>
      <c r="CD408" s="12"/>
      <c r="CE408" s="12"/>
      <c r="CF408" s="12"/>
      <c r="CG408" s="12"/>
      <c r="CH408" s="12"/>
      <c r="CI408" s="12"/>
      <c r="CJ408" s="12"/>
      <c r="CK408" s="12"/>
      <c r="CL408" s="12"/>
      <c r="CM408" s="12"/>
      <c r="CN408" s="12"/>
    </row>
    <row r="409" spans="1:92" ht="15.75" customHeight="1" x14ac:dyDescent="0.3">
      <c r="A409" s="17"/>
      <c r="B409" s="12"/>
      <c r="C409" s="12"/>
      <c r="D409" s="12"/>
      <c r="E409" s="12"/>
      <c r="F409" s="12"/>
      <c r="G409" s="12"/>
      <c r="H409" s="12"/>
      <c r="I409" s="12"/>
      <c r="J409" s="1"/>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12"/>
      <c r="AY409" s="12"/>
      <c r="AZ409" s="12"/>
      <c r="BA409" s="12"/>
      <c r="BB409" s="12"/>
      <c r="BC409" s="12"/>
      <c r="BD409" s="12"/>
      <c r="BE409" s="12"/>
      <c r="BF409" s="12"/>
      <c r="BG409" s="12"/>
      <c r="BH409" s="12"/>
      <c r="BI409" s="12"/>
      <c r="BJ409" s="12"/>
      <c r="BK409" s="12"/>
      <c r="BL409" s="12"/>
      <c r="BM409" s="12"/>
      <c r="BN409" s="12"/>
      <c r="BO409" s="12"/>
      <c r="BP409" s="12"/>
      <c r="BQ409" s="12"/>
      <c r="BR409" s="12"/>
      <c r="BS409" s="12"/>
      <c r="BT409" s="12"/>
      <c r="BU409" s="12"/>
      <c r="BV409" s="12"/>
      <c r="BW409" s="12"/>
      <c r="BX409" s="12"/>
      <c r="BY409" s="12"/>
      <c r="BZ409" s="12"/>
      <c r="CA409" s="12"/>
      <c r="CB409" s="12"/>
      <c r="CC409" s="12"/>
      <c r="CD409" s="12"/>
      <c r="CE409" s="12"/>
      <c r="CF409" s="12"/>
      <c r="CG409" s="12"/>
      <c r="CH409" s="12"/>
      <c r="CI409" s="12"/>
      <c r="CJ409" s="12"/>
      <c r="CK409" s="12"/>
      <c r="CL409" s="12"/>
      <c r="CM409" s="12"/>
      <c r="CN409" s="12"/>
    </row>
    <row r="410" spans="1:92" ht="15.75" customHeight="1" x14ac:dyDescent="0.3">
      <c r="A410" s="17"/>
      <c r="B410" s="12"/>
      <c r="C410" s="12"/>
      <c r="D410" s="12"/>
      <c r="E410" s="12"/>
      <c r="F410" s="12"/>
      <c r="G410" s="12"/>
      <c r="H410" s="12"/>
      <c r="I410" s="12"/>
      <c r="J410" s="1"/>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12"/>
      <c r="AY410" s="12"/>
      <c r="AZ410" s="12"/>
      <c r="BA410" s="12"/>
      <c r="BB410" s="12"/>
      <c r="BC410" s="12"/>
      <c r="BD410" s="12"/>
      <c r="BE410" s="12"/>
      <c r="BF410" s="12"/>
      <c r="BG410" s="12"/>
      <c r="BH410" s="12"/>
      <c r="BI410" s="12"/>
      <c r="BJ410" s="12"/>
      <c r="BK410" s="12"/>
      <c r="BL410" s="12"/>
      <c r="BM410" s="12"/>
      <c r="BN410" s="12"/>
      <c r="BO410" s="12"/>
      <c r="BP410" s="12"/>
      <c r="BQ410" s="12"/>
      <c r="BR410" s="12"/>
      <c r="BS410" s="12"/>
      <c r="BT410" s="12"/>
      <c r="BU410" s="12"/>
      <c r="BV410" s="12"/>
      <c r="BW410" s="12"/>
      <c r="BX410" s="12"/>
      <c r="BY410" s="12"/>
      <c r="BZ410" s="12"/>
      <c r="CA410" s="12"/>
      <c r="CB410" s="12"/>
      <c r="CC410" s="12"/>
      <c r="CD410" s="12"/>
      <c r="CE410" s="12"/>
      <c r="CF410" s="12"/>
      <c r="CG410" s="12"/>
      <c r="CH410" s="12"/>
      <c r="CI410" s="12"/>
      <c r="CJ410" s="12"/>
      <c r="CK410" s="12"/>
      <c r="CL410" s="12"/>
      <c r="CM410" s="12"/>
      <c r="CN410" s="12"/>
    </row>
    <row r="411" spans="1:92" ht="15.75" customHeight="1" x14ac:dyDescent="0.3">
      <c r="A411" s="17"/>
      <c r="B411" s="12"/>
      <c r="C411" s="12"/>
      <c r="D411" s="12"/>
      <c r="E411" s="12"/>
      <c r="F411" s="12"/>
      <c r="G411" s="12"/>
      <c r="H411" s="12"/>
      <c r="I411" s="12"/>
      <c r="J411" s="1"/>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c r="AX411" s="12"/>
      <c r="AY411" s="12"/>
      <c r="AZ411" s="12"/>
      <c r="BA411" s="12"/>
      <c r="BB411" s="12"/>
      <c r="BC411" s="12"/>
      <c r="BD411" s="12"/>
      <c r="BE411" s="12"/>
      <c r="BF411" s="12"/>
      <c r="BG411" s="12"/>
      <c r="BH411" s="12"/>
      <c r="BI411" s="12"/>
      <c r="BJ411" s="12"/>
      <c r="BK411" s="12"/>
      <c r="BL411" s="12"/>
      <c r="BM411" s="12"/>
      <c r="BN411" s="12"/>
      <c r="BO411" s="12"/>
      <c r="BP411" s="12"/>
      <c r="BQ411" s="12"/>
      <c r="BR411" s="12"/>
      <c r="BS411" s="12"/>
      <c r="BT411" s="12"/>
      <c r="BU411" s="12"/>
      <c r="BV411" s="12"/>
      <c r="BW411" s="12"/>
      <c r="BX411" s="12"/>
      <c r="BY411" s="12"/>
      <c r="BZ411" s="12"/>
      <c r="CA411" s="12"/>
      <c r="CB411" s="12"/>
      <c r="CC411" s="12"/>
      <c r="CD411" s="12"/>
      <c r="CE411" s="12"/>
      <c r="CF411" s="12"/>
      <c r="CG411" s="12"/>
      <c r="CH411" s="12"/>
      <c r="CI411" s="12"/>
      <c r="CJ411" s="12"/>
      <c r="CK411" s="12"/>
      <c r="CL411" s="12"/>
      <c r="CM411" s="12"/>
      <c r="CN411" s="12"/>
    </row>
    <row r="412" spans="1:92" ht="15.75" customHeight="1" x14ac:dyDescent="0.3">
      <c r="A412" s="17"/>
      <c r="B412" s="12"/>
      <c r="C412" s="12"/>
      <c r="D412" s="12"/>
      <c r="E412" s="12"/>
      <c r="F412" s="12"/>
      <c r="G412" s="12"/>
      <c r="H412" s="12"/>
      <c r="I412" s="12"/>
      <c r="J412" s="1"/>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c r="AX412" s="12"/>
      <c r="AY412" s="12"/>
      <c r="AZ412" s="12"/>
      <c r="BA412" s="12"/>
      <c r="BB412" s="12"/>
      <c r="BC412" s="12"/>
      <c r="BD412" s="12"/>
      <c r="BE412" s="12"/>
      <c r="BF412" s="12"/>
      <c r="BG412" s="12"/>
      <c r="BH412" s="12"/>
      <c r="BI412" s="12"/>
      <c r="BJ412" s="12"/>
      <c r="BK412" s="12"/>
      <c r="BL412" s="12"/>
      <c r="BM412" s="12"/>
      <c r="BN412" s="12"/>
      <c r="BO412" s="12"/>
      <c r="BP412" s="12"/>
      <c r="BQ412" s="12"/>
      <c r="BR412" s="12"/>
      <c r="BS412" s="12"/>
      <c r="BT412" s="12"/>
      <c r="BU412" s="12"/>
      <c r="BV412" s="12"/>
      <c r="BW412" s="12"/>
      <c r="BX412" s="12"/>
      <c r="BY412" s="12"/>
      <c r="BZ412" s="12"/>
      <c r="CA412" s="12"/>
      <c r="CB412" s="12"/>
      <c r="CC412" s="12"/>
      <c r="CD412" s="12"/>
      <c r="CE412" s="12"/>
      <c r="CF412" s="12"/>
      <c r="CG412" s="12"/>
      <c r="CH412" s="12"/>
      <c r="CI412" s="12"/>
      <c r="CJ412" s="12"/>
      <c r="CK412" s="12"/>
      <c r="CL412" s="12"/>
      <c r="CM412" s="12"/>
      <c r="CN412" s="12"/>
    </row>
    <row r="413" spans="1:92" ht="15.75" customHeight="1" x14ac:dyDescent="0.3">
      <c r="A413" s="17"/>
      <c r="B413" s="12"/>
      <c r="C413" s="12"/>
      <c r="D413" s="12"/>
      <c r="E413" s="12"/>
      <c r="F413" s="12"/>
      <c r="G413" s="12"/>
      <c r="H413" s="12"/>
      <c r="I413" s="12"/>
      <c r="J413" s="1"/>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c r="BB413" s="12"/>
      <c r="BC413" s="12"/>
      <c r="BD413" s="12"/>
      <c r="BE413" s="12"/>
      <c r="BF413" s="12"/>
      <c r="BG413" s="12"/>
      <c r="BH413" s="12"/>
      <c r="BI413" s="12"/>
      <c r="BJ413" s="12"/>
      <c r="BK413" s="12"/>
      <c r="BL413" s="12"/>
      <c r="BM413" s="12"/>
      <c r="BN413" s="12"/>
      <c r="BO413" s="12"/>
      <c r="BP413" s="12"/>
      <c r="BQ413" s="12"/>
      <c r="BR413" s="12"/>
      <c r="BS413" s="12"/>
      <c r="BT413" s="12"/>
      <c r="BU413" s="12"/>
      <c r="BV413" s="12"/>
      <c r="BW413" s="12"/>
      <c r="BX413" s="12"/>
      <c r="BY413" s="12"/>
      <c r="BZ413" s="12"/>
      <c r="CA413" s="12"/>
      <c r="CB413" s="12"/>
      <c r="CC413" s="12"/>
      <c r="CD413" s="12"/>
      <c r="CE413" s="12"/>
      <c r="CF413" s="12"/>
      <c r="CG413" s="12"/>
      <c r="CH413" s="12"/>
      <c r="CI413" s="12"/>
      <c r="CJ413" s="12"/>
      <c r="CK413" s="12"/>
      <c r="CL413" s="12"/>
      <c r="CM413" s="12"/>
      <c r="CN413" s="12"/>
    </row>
    <row r="414" spans="1:92" ht="15.75" customHeight="1" x14ac:dyDescent="0.3">
      <c r="A414" s="17"/>
      <c r="B414" s="12"/>
      <c r="C414" s="12"/>
      <c r="D414" s="12"/>
      <c r="E414" s="12"/>
      <c r="F414" s="12"/>
      <c r="G414" s="12"/>
      <c r="H414" s="12"/>
      <c r="I414" s="12"/>
      <c r="J414" s="1"/>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c r="AY414" s="12"/>
      <c r="AZ414" s="12"/>
      <c r="BA414" s="12"/>
      <c r="BB414" s="12"/>
      <c r="BC414" s="12"/>
      <c r="BD414" s="12"/>
      <c r="BE414" s="12"/>
      <c r="BF414" s="12"/>
      <c r="BG414" s="12"/>
      <c r="BH414" s="12"/>
      <c r="BI414" s="12"/>
      <c r="BJ414" s="12"/>
      <c r="BK414" s="12"/>
      <c r="BL414" s="12"/>
      <c r="BM414" s="12"/>
      <c r="BN414" s="12"/>
      <c r="BO414" s="12"/>
      <c r="BP414" s="12"/>
      <c r="BQ414" s="12"/>
      <c r="BR414" s="12"/>
      <c r="BS414" s="12"/>
      <c r="BT414" s="12"/>
      <c r="BU414" s="12"/>
      <c r="BV414" s="12"/>
      <c r="BW414" s="12"/>
      <c r="BX414" s="12"/>
      <c r="BY414" s="12"/>
      <c r="BZ414" s="12"/>
      <c r="CA414" s="12"/>
      <c r="CB414" s="12"/>
      <c r="CC414" s="12"/>
      <c r="CD414" s="12"/>
      <c r="CE414" s="12"/>
      <c r="CF414" s="12"/>
      <c r="CG414" s="12"/>
      <c r="CH414" s="12"/>
      <c r="CI414" s="12"/>
      <c r="CJ414" s="12"/>
      <c r="CK414" s="12"/>
      <c r="CL414" s="12"/>
      <c r="CM414" s="12"/>
      <c r="CN414" s="12"/>
    </row>
    <row r="415" spans="1:92" ht="15.75" customHeight="1" x14ac:dyDescent="0.3">
      <c r="A415" s="17"/>
      <c r="B415" s="12"/>
      <c r="C415" s="12"/>
      <c r="D415" s="12"/>
      <c r="E415" s="12"/>
      <c r="F415" s="12"/>
      <c r="G415" s="12"/>
      <c r="H415" s="12"/>
      <c r="I415" s="12"/>
      <c r="J415" s="1"/>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c r="BB415" s="12"/>
      <c r="BC415" s="12"/>
      <c r="BD415" s="12"/>
      <c r="BE415" s="12"/>
      <c r="BF415" s="12"/>
      <c r="BG415" s="12"/>
      <c r="BH415" s="12"/>
      <c r="BI415" s="12"/>
      <c r="BJ415" s="12"/>
      <c r="BK415" s="12"/>
      <c r="BL415" s="12"/>
      <c r="BM415" s="12"/>
      <c r="BN415" s="12"/>
      <c r="BO415" s="12"/>
      <c r="BP415" s="12"/>
      <c r="BQ415" s="12"/>
      <c r="BR415" s="12"/>
      <c r="BS415" s="12"/>
      <c r="BT415" s="12"/>
      <c r="BU415" s="12"/>
      <c r="BV415" s="12"/>
      <c r="BW415" s="12"/>
      <c r="BX415" s="12"/>
      <c r="BY415" s="12"/>
      <c r="BZ415" s="12"/>
      <c r="CA415" s="12"/>
      <c r="CB415" s="12"/>
      <c r="CC415" s="12"/>
      <c r="CD415" s="12"/>
      <c r="CE415" s="12"/>
      <c r="CF415" s="12"/>
      <c r="CG415" s="12"/>
      <c r="CH415" s="12"/>
      <c r="CI415" s="12"/>
      <c r="CJ415" s="12"/>
      <c r="CK415" s="12"/>
      <c r="CL415" s="12"/>
      <c r="CM415" s="12"/>
      <c r="CN415" s="12"/>
    </row>
    <row r="416" spans="1:92" ht="15.75" customHeight="1" x14ac:dyDescent="0.3">
      <c r="A416" s="17"/>
      <c r="B416" s="12"/>
      <c r="C416" s="12"/>
      <c r="D416" s="12"/>
      <c r="E416" s="12"/>
      <c r="F416" s="12"/>
      <c r="G416" s="12"/>
      <c r="H416" s="12"/>
      <c r="I416" s="12"/>
      <c r="J416" s="1"/>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c r="BB416" s="12"/>
      <c r="BC416" s="12"/>
      <c r="BD416" s="12"/>
      <c r="BE416" s="12"/>
      <c r="BF416" s="12"/>
      <c r="BG416" s="12"/>
      <c r="BH416" s="12"/>
      <c r="BI416" s="12"/>
      <c r="BJ416" s="12"/>
      <c r="BK416" s="12"/>
      <c r="BL416" s="12"/>
      <c r="BM416" s="12"/>
      <c r="BN416" s="12"/>
      <c r="BO416" s="12"/>
      <c r="BP416" s="12"/>
      <c r="BQ416" s="12"/>
      <c r="BR416" s="12"/>
      <c r="BS416" s="12"/>
      <c r="BT416" s="12"/>
      <c r="BU416" s="12"/>
      <c r="BV416" s="12"/>
      <c r="BW416" s="12"/>
      <c r="BX416" s="12"/>
      <c r="BY416" s="12"/>
      <c r="BZ416" s="12"/>
      <c r="CA416" s="12"/>
      <c r="CB416" s="12"/>
      <c r="CC416" s="12"/>
      <c r="CD416" s="12"/>
      <c r="CE416" s="12"/>
      <c r="CF416" s="12"/>
      <c r="CG416" s="12"/>
      <c r="CH416" s="12"/>
      <c r="CI416" s="12"/>
      <c r="CJ416" s="12"/>
      <c r="CK416" s="12"/>
      <c r="CL416" s="12"/>
      <c r="CM416" s="12"/>
      <c r="CN416" s="12"/>
    </row>
    <row r="417" spans="1:92" ht="15.75" customHeight="1" x14ac:dyDescent="0.3">
      <c r="A417" s="17"/>
      <c r="B417" s="12"/>
      <c r="C417" s="12"/>
      <c r="D417" s="12"/>
      <c r="E417" s="12"/>
      <c r="F417" s="12"/>
      <c r="G417" s="12"/>
      <c r="H417" s="12"/>
      <c r="I417" s="12"/>
      <c r="J417" s="1"/>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c r="BB417" s="12"/>
      <c r="BC417" s="12"/>
      <c r="BD417" s="12"/>
      <c r="BE417" s="12"/>
      <c r="BF417" s="12"/>
      <c r="BG417" s="12"/>
      <c r="BH417" s="12"/>
      <c r="BI417" s="12"/>
      <c r="BJ417" s="12"/>
      <c r="BK417" s="12"/>
      <c r="BL417" s="12"/>
      <c r="BM417" s="12"/>
      <c r="BN417" s="12"/>
      <c r="BO417" s="12"/>
      <c r="BP417" s="12"/>
      <c r="BQ417" s="12"/>
      <c r="BR417" s="12"/>
      <c r="BS417" s="12"/>
      <c r="BT417" s="12"/>
      <c r="BU417" s="12"/>
      <c r="BV417" s="12"/>
      <c r="BW417" s="12"/>
      <c r="BX417" s="12"/>
      <c r="BY417" s="12"/>
      <c r="BZ417" s="12"/>
      <c r="CA417" s="12"/>
      <c r="CB417" s="12"/>
      <c r="CC417" s="12"/>
      <c r="CD417" s="12"/>
      <c r="CE417" s="12"/>
      <c r="CF417" s="12"/>
      <c r="CG417" s="12"/>
      <c r="CH417" s="12"/>
      <c r="CI417" s="12"/>
      <c r="CJ417" s="12"/>
      <c r="CK417" s="12"/>
      <c r="CL417" s="12"/>
      <c r="CM417" s="12"/>
      <c r="CN417" s="12"/>
    </row>
    <row r="418" spans="1:92" ht="15.75" customHeight="1" x14ac:dyDescent="0.3">
      <c r="A418" s="17"/>
      <c r="B418" s="12"/>
      <c r="C418" s="12"/>
      <c r="D418" s="12"/>
      <c r="E418" s="12"/>
      <c r="F418" s="12"/>
      <c r="G418" s="12"/>
      <c r="H418" s="12"/>
      <c r="I418" s="12"/>
      <c r="J418" s="1"/>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c r="BB418" s="12"/>
      <c r="BC418" s="12"/>
      <c r="BD418" s="12"/>
      <c r="BE418" s="12"/>
      <c r="BF418" s="12"/>
      <c r="BG418" s="12"/>
      <c r="BH418" s="12"/>
      <c r="BI418" s="12"/>
      <c r="BJ418" s="12"/>
      <c r="BK418" s="12"/>
      <c r="BL418" s="12"/>
      <c r="BM418" s="12"/>
      <c r="BN418" s="12"/>
      <c r="BO418" s="12"/>
      <c r="BP418" s="12"/>
      <c r="BQ418" s="12"/>
      <c r="BR418" s="12"/>
      <c r="BS418" s="12"/>
      <c r="BT418" s="12"/>
      <c r="BU418" s="12"/>
      <c r="BV418" s="12"/>
      <c r="BW418" s="12"/>
      <c r="BX418" s="12"/>
      <c r="BY418" s="12"/>
      <c r="BZ418" s="12"/>
      <c r="CA418" s="12"/>
      <c r="CB418" s="12"/>
      <c r="CC418" s="12"/>
      <c r="CD418" s="12"/>
      <c r="CE418" s="12"/>
      <c r="CF418" s="12"/>
      <c r="CG418" s="12"/>
      <c r="CH418" s="12"/>
      <c r="CI418" s="12"/>
      <c r="CJ418" s="12"/>
      <c r="CK418" s="12"/>
      <c r="CL418" s="12"/>
      <c r="CM418" s="12"/>
      <c r="CN418" s="12"/>
    </row>
    <row r="419" spans="1:92" ht="15.75" customHeight="1" x14ac:dyDescent="0.3">
      <c r="A419" s="17"/>
      <c r="B419" s="12"/>
      <c r="C419" s="12"/>
      <c r="D419" s="12"/>
      <c r="E419" s="12"/>
      <c r="F419" s="12"/>
      <c r="G419" s="12"/>
      <c r="H419" s="12"/>
      <c r="I419" s="12"/>
      <c r="J419" s="1"/>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c r="BB419" s="12"/>
      <c r="BC419" s="12"/>
      <c r="BD419" s="12"/>
      <c r="BE419" s="12"/>
      <c r="BF419" s="12"/>
      <c r="BG419" s="12"/>
      <c r="BH419" s="12"/>
      <c r="BI419" s="12"/>
      <c r="BJ419" s="12"/>
      <c r="BK419" s="12"/>
      <c r="BL419" s="12"/>
      <c r="BM419" s="12"/>
      <c r="BN419" s="12"/>
      <c r="BO419" s="12"/>
      <c r="BP419" s="12"/>
      <c r="BQ419" s="12"/>
      <c r="BR419" s="12"/>
      <c r="BS419" s="12"/>
      <c r="BT419" s="12"/>
      <c r="BU419" s="12"/>
      <c r="BV419" s="12"/>
      <c r="BW419" s="12"/>
      <c r="BX419" s="12"/>
      <c r="BY419" s="12"/>
      <c r="BZ419" s="12"/>
      <c r="CA419" s="12"/>
      <c r="CB419" s="12"/>
      <c r="CC419" s="12"/>
      <c r="CD419" s="12"/>
      <c r="CE419" s="12"/>
      <c r="CF419" s="12"/>
      <c r="CG419" s="12"/>
      <c r="CH419" s="12"/>
      <c r="CI419" s="12"/>
      <c r="CJ419" s="12"/>
      <c r="CK419" s="12"/>
      <c r="CL419" s="12"/>
      <c r="CM419" s="12"/>
      <c r="CN419" s="12"/>
    </row>
    <row r="420" spans="1:92" ht="15.75" customHeight="1" x14ac:dyDescent="0.3">
      <c r="A420" s="17"/>
      <c r="B420" s="12"/>
      <c r="C420" s="12"/>
      <c r="D420" s="12"/>
      <c r="E420" s="12"/>
      <c r="F420" s="12"/>
      <c r="G420" s="12"/>
      <c r="H420" s="12"/>
      <c r="I420" s="12"/>
      <c r="J420" s="1"/>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c r="AX420" s="12"/>
      <c r="AY420" s="12"/>
      <c r="AZ420" s="12"/>
      <c r="BA420" s="12"/>
      <c r="BB420" s="12"/>
      <c r="BC420" s="12"/>
      <c r="BD420" s="12"/>
      <c r="BE420" s="12"/>
      <c r="BF420" s="12"/>
      <c r="BG420" s="12"/>
      <c r="BH420" s="12"/>
      <c r="BI420" s="12"/>
      <c r="BJ420" s="12"/>
      <c r="BK420" s="12"/>
      <c r="BL420" s="12"/>
      <c r="BM420" s="12"/>
      <c r="BN420" s="12"/>
      <c r="BO420" s="12"/>
      <c r="BP420" s="12"/>
      <c r="BQ420" s="12"/>
      <c r="BR420" s="12"/>
      <c r="BS420" s="12"/>
      <c r="BT420" s="12"/>
      <c r="BU420" s="12"/>
      <c r="BV420" s="12"/>
      <c r="BW420" s="12"/>
      <c r="BX420" s="12"/>
      <c r="BY420" s="12"/>
      <c r="BZ420" s="12"/>
      <c r="CA420" s="12"/>
      <c r="CB420" s="12"/>
      <c r="CC420" s="12"/>
      <c r="CD420" s="12"/>
      <c r="CE420" s="12"/>
      <c r="CF420" s="12"/>
      <c r="CG420" s="12"/>
      <c r="CH420" s="12"/>
      <c r="CI420" s="12"/>
      <c r="CJ420" s="12"/>
      <c r="CK420" s="12"/>
      <c r="CL420" s="12"/>
      <c r="CM420" s="12"/>
      <c r="CN420" s="12"/>
    </row>
    <row r="421" spans="1:92" ht="15.75" customHeight="1" x14ac:dyDescent="0.3">
      <c r="A421" s="17"/>
      <c r="B421" s="12"/>
      <c r="C421" s="12"/>
      <c r="D421" s="12"/>
      <c r="E421" s="12"/>
      <c r="F421" s="12"/>
      <c r="G421" s="12"/>
      <c r="H421" s="12"/>
      <c r="I421" s="12"/>
      <c r="J421" s="1"/>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c r="BB421" s="12"/>
      <c r="BC421" s="12"/>
      <c r="BD421" s="12"/>
      <c r="BE421" s="12"/>
      <c r="BF421" s="12"/>
      <c r="BG421" s="12"/>
      <c r="BH421" s="12"/>
      <c r="BI421" s="12"/>
      <c r="BJ421" s="12"/>
      <c r="BK421" s="12"/>
      <c r="BL421" s="12"/>
      <c r="BM421" s="12"/>
      <c r="BN421" s="12"/>
      <c r="BO421" s="12"/>
      <c r="BP421" s="12"/>
      <c r="BQ421" s="12"/>
      <c r="BR421" s="12"/>
      <c r="BS421" s="12"/>
      <c r="BT421" s="12"/>
      <c r="BU421" s="12"/>
      <c r="BV421" s="12"/>
      <c r="BW421" s="12"/>
      <c r="BX421" s="12"/>
      <c r="BY421" s="12"/>
      <c r="BZ421" s="12"/>
      <c r="CA421" s="12"/>
      <c r="CB421" s="12"/>
      <c r="CC421" s="12"/>
      <c r="CD421" s="12"/>
      <c r="CE421" s="12"/>
      <c r="CF421" s="12"/>
      <c r="CG421" s="12"/>
      <c r="CH421" s="12"/>
      <c r="CI421" s="12"/>
      <c r="CJ421" s="12"/>
      <c r="CK421" s="12"/>
      <c r="CL421" s="12"/>
      <c r="CM421" s="12"/>
      <c r="CN421" s="12"/>
    </row>
    <row r="422" spans="1:92" ht="15.75" customHeight="1" x14ac:dyDescent="0.3">
      <c r="A422" s="17"/>
      <c r="B422" s="12"/>
      <c r="C422" s="12"/>
      <c r="D422" s="12"/>
      <c r="E422" s="12"/>
      <c r="F422" s="12"/>
      <c r="G422" s="12"/>
      <c r="H422" s="12"/>
      <c r="I422" s="12"/>
      <c r="J422" s="1"/>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c r="BB422" s="12"/>
      <c r="BC422" s="12"/>
      <c r="BD422" s="12"/>
      <c r="BE422" s="12"/>
      <c r="BF422" s="12"/>
      <c r="BG422" s="12"/>
      <c r="BH422" s="12"/>
      <c r="BI422" s="12"/>
      <c r="BJ422" s="12"/>
      <c r="BK422" s="12"/>
      <c r="BL422" s="12"/>
      <c r="BM422" s="12"/>
      <c r="BN422" s="12"/>
      <c r="BO422" s="12"/>
      <c r="BP422" s="12"/>
      <c r="BQ422" s="12"/>
      <c r="BR422" s="12"/>
      <c r="BS422" s="12"/>
      <c r="BT422" s="12"/>
      <c r="BU422" s="12"/>
      <c r="BV422" s="12"/>
      <c r="BW422" s="12"/>
      <c r="BX422" s="12"/>
      <c r="BY422" s="12"/>
      <c r="BZ422" s="12"/>
      <c r="CA422" s="12"/>
      <c r="CB422" s="12"/>
      <c r="CC422" s="12"/>
      <c r="CD422" s="12"/>
      <c r="CE422" s="12"/>
      <c r="CF422" s="12"/>
      <c r="CG422" s="12"/>
      <c r="CH422" s="12"/>
      <c r="CI422" s="12"/>
      <c r="CJ422" s="12"/>
      <c r="CK422" s="12"/>
      <c r="CL422" s="12"/>
      <c r="CM422" s="12"/>
      <c r="CN422" s="12"/>
    </row>
    <row r="423" spans="1:92" ht="15.75" customHeight="1" x14ac:dyDescent="0.3">
      <c r="A423" s="17"/>
      <c r="B423" s="12"/>
      <c r="C423" s="12"/>
      <c r="D423" s="12"/>
      <c r="E423" s="12"/>
      <c r="F423" s="12"/>
      <c r="G423" s="12"/>
      <c r="H423" s="12"/>
      <c r="I423" s="12"/>
      <c r="J423" s="1"/>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c r="BB423" s="12"/>
      <c r="BC423" s="12"/>
      <c r="BD423" s="12"/>
      <c r="BE423" s="12"/>
      <c r="BF423" s="12"/>
      <c r="BG423" s="12"/>
      <c r="BH423" s="12"/>
      <c r="BI423" s="12"/>
      <c r="BJ423" s="12"/>
      <c r="BK423" s="12"/>
      <c r="BL423" s="12"/>
      <c r="BM423" s="12"/>
      <c r="BN423" s="12"/>
      <c r="BO423" s="12"/>
      <c r="BP423" s="12"/>
      <c r="BQ423" s="12"/>
      <c r="BR423" s="12"/>
      <c r="BS423" s="12"/>
      <c r="BT423" s="12"/>
      <c r="BU423" s="12"/>
      <c r="BV423" s="12"/>
      <c r="BW423" s="12"/>
      <c r="BX423" s="12"/>
      <c r="BY423" s="12"/>
      <c r="BZ423" s="12"/>
      <c r="CA423" s="12"/>
      <c r="CB423" s="12"/>
      <c r="CC423" s="12"/>
      <c r="CD423" s="12"/>
      <c r="CE423" s="12"/>
      <c r="CF423" s="12"/>
      <c r="CG423" s="12"/>
      <c r="CH423" s="12"/>
      <c r="CI423" s="12"/>
      <c r="CJ423" s="12"/>
      <c r="CK423" s="12"/>
      <c r="CL423" s="12"/>
      <c r="CM423" s="12"/>
      <c r="CN423" s="12"/>
    </row>
    <row r="424" spans="1:92" ht="15.75" customHeight="1" x14ac:dyDescent="0.3">
      <c r="A424" s="17"/>
      <c r="B424" s="12"/>
      <c r="C424" s="12"/>
      <c r="D424" s="12"/>
      <c r="E424" s="12"/>
      <c r="F424" s="12"/>
      <c r="G424" s="12"/>
      <c r="H424" s="12"/>
      <c r="I424" s="12"/>
      <c r="J424" s="1"/>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c r="AX424" s="12"/>
      <c r="AY424" s="12"/>
      <c r="AZ424" s="12"/>
      <c r="BA424" s="12"/>
      <c r="BB424" s="12"/>
      <c r="BC424" s="12"/>
      <c r="BD424" s="12"/>
      <c r="BE424" s="12"/>
      <c r="BF424" s="12"/>
      <c r="BG424" s="12"/>
      <c r="BH424" s="12"/>
      <c r="BI424" s="12"/>
      <c r="BJ424" s="12"/>
      <c r="BK424" s="12"/>
      <c r="BL424" s="12"/>
      <c r="BM424" s="12"/>
      <c r="BN424" s="12"/>
      <c r="BO424" s="12"/>
      <c r="BP424" s="12"/>
      <c r="BQ424" s="12"/>
      <c r="BR424" s="12"/>
      <c r="BS424" s="12"/>
      <c r="BT424" s="12"/>
      <c r="BU424" s="12"/>
      <c r="BV424" s="12"/>
      <c r="BW424" s="12"/>
      <c r="BX424" s="12"/>
      <c r="BY424" s="12"/>
      <c r="BZ424" s="12"/>
      <c r="CA424" s="12"/>
      <c r="CB424" s="12"/>
      <c r="CC424" s="12"/>
      <c r="CD424" s="12"/>
      <c r="CE424" s="12"/>
      <c r="CF424" s="12"/>
      <c r="CG424" s="12"/>
      <c r="CH424" s="12"/>
      <c r="CI424" s="12"/>
      <c r="CJ424" s="12"/>
      <c r="CK424" s="12"/>
      <c r="CL424" s="12"/>
      <c r="CM424" s="12"/>
      <c r="CN424" s="12"/>
    </row>
    <row r="425" spans="1:92" ht="15.75" customHeight="1" x14ac:dyDescent="0.3">
      <c r="A425" s="17"/>
      <c r="B425" s="12"/>
      <c r="C425" s="12"/>
      <c r="D425" s="12"/>
      <c r="E425" s="12"/>
      <c r="F425" s="12"/>
      <c r="G425" s="12"/>
      <c r="H425" s="12"/>
      <c r="I425" s="12"/>
      <c r="J425" s="1"/>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c r="BB425" s="12"/>
      <c r="BC425" s="12"/>
      <c r="BD425" s="12"/>
      <c r="BE425" s="12"/>
      <c r="BF425" s="12"/>
      <c r="BG425" s="12"/>
      <c r="BH425" s="12"/>
      <c r="BI425" s="12"/>
      <c r="BJ425" s="12"/>
      <c r="BK425" s="12"/>
      <c r="BL425" s="12"/>
      <c r="BM425" s="12"/>
      <c r="BN425" s="12"/>
      <c r="BO425" s="12"/>
      <c r="BP425" s="12"/>
      <c r="BQ425" s="12"/>
      <c r="BR425" s="12"/>
      <c r="BS425" s="12"/>
      <c r="BT425" s="12"/>
      <c r="BU425" s="12"/>
      <c r="BV425" s="12"/>
      <c r="BW425" s="12"/>
      <c r="BX425" s="12"/>
      <c r="BY425" s="12"/>
      <c r="BZ425" s="12"/>
      <c r="CA425" s="12"/>
      <c r="CB425" s="12"/>
      <c r="CC425" s="12"/>
      <c r="CD425" s="12"/>
      <c r="CE425" s="12"/>
      <c r="CF425" s="12"/>
      <c r="CG425" s="12"/>
      <c r="CH425" s="12"/>
      <c r="CI425" s="12"/>
      <c r="CJ425" s="12"/>
      <c r="CK425" s="12"/>
      <c r="CL425" s="12"/>
      <c r="CM425" s="12"/>
      <c r="CN425" s="12"/>
    </row>
    <row r="426" spans="1:92" ht="15.75" customHeight="1" x14ac:dyDescent="0.3">
      <c r="A426" s="17"/>
      <c r="B426" s="12"/>
      <c r="C426" s="12"/>
      <c r="D426" s="12"/>
      <c r="E426" s="12"/>
      <c r="F426" s="12"/>
      <c r="G426" s="12"/>
      <c r="H426" s="12"/>
      <c r="I426" s="12"/>
      <c r="J426" s="1"/>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12"/>
      <c r="AY426" s="12"/>
      <c r="AZ426" s="12"/>
      <c r="BA426" s="12"/>
      <c r="BB426" s="12"/>
      <c r="BC426" s="12"/>
      <c r="BD426" s="12"/>
      <c r="BE426" s="12"/>
      <c r="BF426" s="12"/>
      <c r="BG426" s="12"/>
      <c r="BH426" s="12"/>
      <c r="BI426" s="12"/>
      <c r="BJ426" s="12"/>
      <c r="BK426" s="12"/>
      <c r="BL426" s="12"/>
      <c r="BM426" s="12"/>
      <c r="BN426" s="12"/>
      <c r="BO426" s="12"/>
      <c r="BP426" s="12"/>
      <c r="BQ426" s="12"/>
      <c r="BR426" s="12"/>
      <c r="BS426" s="12"/>
      <c r="BT426" s="12"/>
      <c r="BU426" s="12"/>
      <c r="BV426" s="12"/>
      <c r="BW426" s="12"/>
      <c r="BX426" s="12"/>
      <c r="BY426" s="12"/>
      <c r="BZ426" s="12"/>
      <c r="CA426" s="12"/>
      <c r="CB426" s="12"/>
      <c r="CC426" s="12"/>
      <c r="CD426" s="12"/>
      <c r="CE426" s="12"/>
      <c r="CF426" s="12"/>
      <c r="CG426" s="12"/>
      <c r="CH426" s="12"/>
      <c r="CI426" s="12"/>
      <c r="CJ426" s="12"/>
      <c r="CK426" s="12"/>
      <c r="CL426" s="12"/>
      <c r="CM426" s="12"/>
      <c r="CN426" s="12"/>
    </row>
    <row r="427" spans="1:92" ht="15.75" customHeight="1" x14ac:dyDescent="0.3">
      <c r="A427" s="17"/>
      <c r="B427" s="12"/>
      <c r="C427" s="12"/>
      <c r="D427" s="12"/>
      <c r="E427" s="12"/>
      <c r="F427" s="12"/>
      <c r="G427" s="12"/>
      <c r="H427" s="12"/>
      <c r="I427" s="12"/>
      <c r="J427" s="1"/>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c r="AX427" s="12"/>
      <c r="AY427" s="12"/>
      <c r="AZ427" s="12"/>
      <c r="BA427" s="12"/>
      <c r="BB427" s="12"/>
      <c r="BC427" s="12"/>
      <c r="BD427" s="12"/>
      <c r="BE427" s="12"/>
      <c r="BF427" s="12"/>
      <c r="BG427" s="12"/>
      <c r="BH427" s="12"/>
      <c r="BI427" s="12"/>
      <c r="BJ427" s="12"/>
      <c r="BK427" s="12"/>
      <c r="BL427" s="12"/>
      <c r="BM427" s="12"/>
      <c r="BN427" s="12"/>
      <c r="BO427" s="12"/>
      <c r="BP427" s="12"/>
      <c r="BQ427" s="12"/>
      <c r="BR427" s="12"/>
      <c r="BS427" s="12"/>
      <c r="BT427" s="12"/>
      <c r="BU427" s="12"/>
      <c r="BV427" s="12"/>
      <c r="BW427" s="12"/>
      <c r="BX427" s="12"/>
      <c r="BY427" s="12"/>
      <c r="BZ427" s="12"/>
      <c r="CA427" s="12"/>
      <c r="CB427" s="12"/>
      <c r="CC427" s="12"/>
      <c r="CD427" s="12"/>
      <c r="CE427" s="12"/>
      <c r="CF427" s="12"/>
      <c r="CG427" s="12"/>
      <c r="CH427" s="12"/>
      <c r="CI427" s="12"/>
      <c r="CJ427" s="12"/>
      <c r="CK427" s="12"/>
      <c r="CL427" s="12"/>
      <c r="CM427" s="12"/>
      <c r="CN427" s="12"/>
    </row>
    <row r="428" spans="1:92" ht="15.75" customHeight="1" x14ac:dyDescent="0.3">
      <c r="A428" s="17"/>
      <c r="B428" s="12"/>
      <c r="C428" s="12"/>
      <c r="D428" s="12"/>
      <c r="E428" s="12"/>
      <c r="F428" s="12"/>
      <c r="G428" s="12"/>
      <c r="H428" s="12"/>
      <c r="I428" s="12"/>
      <c r="J428" s="1"/>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c r="AX428" s="12"/>
      <c r="AY428" s="12"/>
      <c r="AZ428" s="12"/>
      <c r="BA428" s="12"/>
      <c r="BB428" s="12"/>
      <c r="BC428" s="12"/>
      <c r="BD428" s="12"/>
      <c r="BE428" s="12"/>
      <c r="BF428" s="12"/>
      <c r="BG428" s="12"/>
      <c r="BH428" s="12"/>
      <c r="BI428" s="12"/>
      <c r="BJ428" s="12"/>
      <c r="BK428" s="12"/>
      <c r="BL428" s="12"/>
      <c r="BM428" s="12"/>
      <c r="BN428" s="12"/>
      <c r="BO428" s="12"/>
      <c r="BP428" s="12"/>
      <c r="BQ428" s="12"/>
      <c r="BR428" s="12"/>
      <c r="BS428" s="12"/>
      <c r="BT428" s="12"/>
      <c r="BU428" s="12"/>
      <c r="BV428" s="12"/>
      <c r="BW428" s="12"/>
      <c r="BX428" s="12"/>
      <c r="BY428" s="12"/>
      <c r="BZ428" s="12"/>
      <c r="CA428" s="12"/>
      <c r="CB428" s="12"/>
      <c r="CC428" s="12"/>
      <c r="CD428" s="12"/>
      <c r="CE428" s="12"/>
      <c r="CF428" s="12"/>
      <c r="CG428" s="12"/>
      <c r="CH428" s="12"/>
      <c r="CI428" s="12"/>
      <c r="CJ428" s="12"/>
      <c r="CK428" s="12"/>
      <c r="CL428" s="12"/>
      <c r="CM428" s="12"/>
      <c r="CN428" s="12"/>
    </row>
    <row r="429" spans="1:92" ht="15.75" customHeight="1" x14ac:dyDescent="0.3">
      <c r="A429" s="17"/>
      <c r="B429" s="12"/>
      <c r="C429" s="12"/>
      <c r="D429" s="12"/>
      <c r="E429" s="12"/>
      <c r="F429" s="12"/>
      <c r="G429" s="12"/>
      <c r="H429" s="12"/>
      <c r="I429" s="12"/>
      <c r="J429" s="1"/>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c r="AX429" s="12"/>
      <c r="AY429" s="12"/>
      <c r="AZ429" s="12"/>
      <c r="BA429" s="12"/>
      <c r="BB429" s="12"/>
      <c r="BC429" s="12"/>
      <c r="BD429" s="12"/>
      <c r="BE429" s="12"/>
      <c r="BF429" s="12"/>
      <c r="BG429" s="12"/>
      <c r="BH429" s="12"/>
      <c r="BI429" s="12"/>
      <c r="BJ429" s="12"/>
      <c r="BK429" s="12"/>
      <c r="BL429" s="12"/>
      <c r="BM429" s="12"/>
      <c r="BN429" s="12"/>
      <c r="BO429" s="12"/>
      <c r="BP429" s="12"/>
      <c r="BQ429" s="12"/>
      <c r="BR429" s="12"/>
      <c r="BS429" s="12"/>
      <c r="BT429" s="12"/>
      <c r="BU429" s="12"/>
      <c r="BV429" s="12"/>
      <c r="BW429" s="12"/>
      <c r="BX429" s="12"/>
      <c r="BY429" s="12"/>
      <c r="BZ429" s="12"/>
      <c r="CA429" s="12"/>
      <c r="CB429" s="12"/>
      <c r="CC429" s="12"/>
      <c r="CD429" s="12"/>
      <c r="CE429" s="12"/>
      <c r="CF429" s="12"/>
      <c r="CG429" s="12"/>
      <c r="CH429" s="12"/>
      <c r="CI429" s="12"/>
      <c r="CJ429" s="12"/>
      <c r="CK429" s="12"/>
      <c r="CL429" s="12"/>
      <c r="CM429" s="12"/>
      <c r="CN429" s="12"/>
    </row>
    <row r="430" spans="1:92" ht="15.75" customHeight="1" x14ac:dyDescent="0.3">
      <c r="A430" s="17"/>
      <c r="B430" s="12"/>
      <c r="C430" s="12"/>
      <c r="D430" s="12"/>
      <c r="E430" s="12"/>
      <c r="F430" s="12"/>
      <c r="G430" s="12"/>
      <c r="H430" s="12"/>
      <c r="I430" s="12"/>
      <c r="J430" s="1"/>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c r="AX430" s="12"/>
      <c r="AY430" s="12"/>
      <c r="AZ430" s="12"/>
      <c r="BA430" s="12"/>
      <c r="BB430" s="12"/>
      <c r="BC430" s="12"/>
      <c r="BD430" s="12"/>
      <c r="BE430" s="12"/>
      <c r="BF430" s="12"/>
      <c r="BG430" s="12"/>
      <c r="BH430" s="12"/>
      <c r="BI430" s="12"/>
      <c r="BJ430" s="12"/>
      <c r="BK430" s="12"/>
      <c r="BL430" s="12"/>
      <c r="BM430" s="12"/>
      <c r="BN430" s="12"/>
      <c r="BO430" s="12"/>
      <c r="BP430" s="12"/>
      <c r="BQ430" s="12"/>
      <c r="BR430" s="12"/>
      <c r="BS430" s="12"/>
      <c r="BT430" s="12"/>
      <c r="BU430" s="12"/>
      <c r="BV430" s="12"/>
      <c r="BW430" s="12"/>
      <c r="BX430" s="12"/>
      <c r="BY430" s="12"/>
      <c r="BZ430" s="12"/>
      <c r="CA430" s="12"/>
      <c r="CB430" s="12"/>
      <c r="CC430" s="12"/>
      <c r="CD430" s="12"/>
      <c r="CE430" s="12"/>
      <c r="CF430" s="12"/>
      <c r="CG430" s="12"/>
      <c r="CH430" s="12"/>
      <c r="CI430" s="12"/>
      <c r="CJ430" s="12"/>
      <c r="CK430" s="12"/>
      <c r="CL430" s="12"/>
      <c r="CM430" s="12"/>
      <c r="CN430" s="12"/>
    </row>
    <row r="431" spans="1:92" ht="15.75" customHeight="1" x14ac:dyDescent="0.3">
      <c r="A431" s="17"/>
      <c r="B431" s="12"/>
      <c r="C431" s="12"/>
      <c r="D431" s="12"/>
      <c r="E431" s="12"/>
      <c r="F431" s="12"/>
      <c r="G431" s="12"/>
      <c r="H431" s="12"/>
      <c r="I431" s="12"/>
      <c r="J431" s="1"/>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c r="AX431" s="12"/>
      <c r="AY431" s="12"/>
      <c r="AZ431" s="12"/>
      <c r="BA431" s="12"/>
      <c r="BB431" s="12"/>
      <c r="BC431" s="12"/>
      <c r="BD431" s="12"/>
      <c r="BE431" s="12"/>
      <c r="BF431" s="12"/>
      <c r="BG431" s="12"/>
      <c r="BH431" s="12"/>
      <c r="BI431" s="12"/>
      <c r="BJ431" s="12"/>
      <c r="BK431" s="12"/>
      <c r="BL431" s="12"/>
      <c r="BM431" s="12"/>
      <c r="BN431" s="12"/>
      <c r="BO431" s="12"/>
      <c r="BP431" s="12"/>
      <c r="BQ431" s="12"/>
      <c r="BR431" s="12"/>
      <c r="BS431" s="12"/>
      <c r="BT431" s="12"/>
      <c r="BU431" s="12"/>
      <c r="BV431" s="12"/>
      <c r="BW431" s="12"/>
      <c r="BX431" s="12"/>
      <c r="BY431" s="12"/>
      <c r="BZ431" s="12"/>
      <c r="CA431" s="12"/>
      <c r="CB431" s="12"/>
      <c r="CC431" s="12"/>
      <c r="CD431" s="12"/>
      <c r="CE431" s="12"/>
      <c r="CF431" s="12"/>
      <c r="CG431" s="12"/>
      <c r="CH431" s="12"/>
      <c r="CI431" s="12"/>
      <c r="CJ431" s="12"/>
      <c r="CK431" s="12"/>
      <c r="CL431" s="12"/>
      <c r="CM431" s="12"/>
      <c r="CN431" s="12"/>
    </row>
    <row r="432" spans="1:92" ht="15.75" customHeight="1" x14ac:dyDescent="0.3">
      <c r="A432" s="17"/>
      <c r="B432" s="12"/>
      <c r="C432" s="12"/>
      <c r="D432" s="12"/>
      <c r="E432" s="12"/>
      <c r="F432" s="12"/>
      <c r="G432" s="12"/>
      <c r="H432" s="12"/>
      <c r="I432" s="12"/>
      <c r="J432" s="1"/>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c r="AX432" s="12"/>
      <c r="AY432" s="12"/>
      <c r="AZ432" s="12"/>
      <c r="BA432" s="12"/>
      <c r="BB432" s="12"/>
      <c r="BC432" s="12"/>
      <c r="BD432" s="12"/>
      <c r="BE432" s="12"/>
      <c r="BF432" s="12"/>
      <c r="BG432" s="12"/>
      <c r="BH432" s="12"/>
      <c r="BI432" s="12"/>
      <c r="BJ432" s="12"/>
      <c r="BK432" s="12"/>
      <c r="BL432" s="12"/>
      <c r="BM432" s="12"/>
      <c r="BN432" s="12"/>
      <c r="BO432" s="12"/>
      <c r="BP432" s="12"/>
      <c r="BQ432" s="12"/>
      <c r="BR432" s="12"/>
      <c r="BS432" s="12"/>
      <c r="BT432" s="12"/>
      <c r="BU432" s="12"/>
      <c r="BV432" s="12"/>
      <c r="BW432" s="12"/>
      <c r="BX432" s="12"/>
      <c r="BY432" s="12"/>
      <c r="BZ432" s="12"/>
      <c r="CA432" s="12"/>
      <c r="CB432" s="12"/>
      <c r="CC432" s="12"/>
      <c r="CD432" s="12"/>
      <c r="CE432" s="12"/>
      <c r="CF432" s="12"/>
      <c r="CG432" s="12"/>
      <c r="CH432" s="12"/>
      <c r="CI432" s="12"/>
      <c r="CJ432" s="12"/>
      <c r="CK432" s="12"/>
      <c r="CL432" s="12"/>
      <c r="CM432" s="12"/>
      <c r="CN432" s="12"/>
    </row>
    <row r="433" spans="1:92" ht="15.75" customHeight="1" x14ac:dyDescent="0.3">
      <c r="A433" s="17"/>
      <c r="B433" s="12"/>
      <c r="C433" s="12"/>
      <c r="D433" s="12"/>
      <c r="E433" s="12"/>
      <c r="F433" s="12"/>
      <c r="G433" s="12"/>
      <c r="H433" s="12"/>
      <c r="I433" s="12"/>
      <c r="J433" s="1"/>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c r="AX433" s="12"/>
      <c r="AY433" s="12"/>
      <c r="AZ433" s="12"/>
      <c r="BA433" s="12"/>
      <c r="BB433" s="12"/>
      <c r="BC433" s="12"/>
      <c r="BD433" s="12"/>
      <c r="BE433" s="12"/>
      <c r="BF433" s="12"/>
      <c r="BG433" s="12"/>
      <c r="BH433" s="12"/>
      <c r="BI433" s="12"/>
      <c r="BJ433" s="12"/>
      <c r="BK433" s="12"/>
      <c r="BL433" s="12"/>
      <c r="BM433" s="12"/>
      <c r="BN433" s="12"/>
      <c r="BO433" s="12"/>
      <c r="BP433" s="12"/>
      <c r="BQ433" s="12"/>
      <c r="BR433" s="12"/>
      <c r="BS433" s="12"/>
      <c r="BT433" s="12"/>
      <c r="BU433" s="12"/>
      <c r="BV433" s="12"/>
      <c r="BW433" s="12"/>
      <c r="BX433" s="12"/>
      <c r="BY433" s="12"/>
      <c r="BZ433" s="12"/>
      <c r="CA433" s="12"/>
      <c r="CB433" s="12"/>
      <c r="CC433" s="12"/>
      <c r="CD433" s="12"/>
      <c r="CE433" s="12"/>
      <c r="CF433" s="12"/>
      <c r="CG433" s="12"/>
      <c r="CH433" s="12"/>
      <c r="CI433" s="12"/>
      <c r="CJ433" s="12"/>
      <c r="CK433" s="12"/>
      <c r="CL433" s="12"/>
      <c r="CM433" s="12"/>
      <c r="CN433" s="12"/>
    </row>
    <row r="434" spans="1:92" ht="15.75" customHeight="1" x14ac:dyDescent="0.3">
      <c r="A434" s="17"/>
      <c r="B434" s="12"/>
      <c r="C434" s="12"/>
      <c r="D434" s="12"/>
      <c r="E434" s="12"/>
      <c r="F434" s="12"/>
      <c r="G434" s="12"/>
      <c r="H434" s="12"/>
      <c r="I434" s="12"/>
      <c r="J434" s="1"/>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c r="AX434" s="12"/>
      <c r="AY434" s="12"/>
      <c r="AZ434" s="12"/>
      <c r="BA434" s="12"/>
      <c r="BB434" s="12"/>
      <c r="BC434" s="12"/>
      <c r="BD434" s="12"/>
      <c r="BE434" s="12"/>
      <c r="BF434" s="12"/>
      <c r="BG434" s="12"/>
      <c r="BH434" s="12"/>
      <c r="BI434" s="12"/>
      <c r="BJ434" s="12"/>
      <c r="BK434" s="12"/>
      <c r="BL434" s="12"/>
      <c r="BM434" s="12"/>
      <c r="BN434" s="12"/>
      <c r="BO434" s="12"/>
      <c r="BP434" s="12"/>
      <c r="BQ434" s="12"/>
      <c r="BR434" s="12"/>
      <c r="BS434" s="12"/>
      <c r="BT434" s="12"/>
      <c r="BU434" s="12"/>
      <c r="BV434" s="12"/>
      <c r="BW434" s="12"/>
      <c r="BX434" s="12"/>
      <c r="BY434" s="12"/>
      <c r="BZ434" s="12"/>
      <c r="CA434" s="12"/>
      <c r="CB434" s="12"/>
      <c r="CC434" s="12"/>
      <c r="CD434" s="12"/>
      <c r="CE434" s="12"/>
      <c r="CF434" s="12"/>
      <c r="CG434" s="12"/>
      <c r="CH434" s="12"/>
      <c r="CI434" s="12"/>
      <c r="CJ434" s="12"/>
      <c r="CK434" s="12"/>
      <c r="CL434" s="12"/>
      <c r="CM434" s="12"/>
      <c r="CN434" s="12"/>
    </row>
    <row r="435" spans="1:92" ht="15.75" customHeight="1" x14ac:dyDescent="0.3">
      <c r="A435" s="17"/>
      <c r="B435" s="12"/>
      <c r="C435" s="12"/>
      <c r="D435" s="12"/>
      <c r="E435" s="12"/>
      <c r="F435" s="12"/>
      <c r="G435" s="12"/>
      <c r="H435" s="12"/>
      <c r="I435" s="12"/>
      <c r="J435" s="1"/>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c r="AX435" s="12"/>
      <c r="AY435" s="12"/>
      <c r="AZ435" s="12"/>
      <c r="BA435" s="12"/>
      <c r="BB435" s="12"/>
      <c r="BC435" s="12"/>
      <c r="BD435" s="12"/>
      <c r="BE435" s="12"/>
      <c r="BF435" s="12"/>
      <c r="BG435" s="12"/>
      <c r="BH435" s="12"/>
      <c r="BI435" s="12"/>
      <c r="BJ435" s="12"/>
      <c r="BK435" s="12"/>
      <c r="BL435" s="12"/>
      <c r="BM435" s="12"/>
      <c r="BN435" s="12"/>
      <c r="BO435" s="12"/>
      <c r="BP435" s="12"/>
      <c r="BQ435" s="12"/>
      <c r="BR435" s="12"/>
      <c r="BS435" s="12"/>
      <c r="BT435" s="12"/>
      <c r="BU435" s="12"/>
      <c r="BV435" s="12"/>
      <c r="BW435" s="12"/>
      <c r="BX435" s="12"/>
      <c r="BY435" s="12"/>
      <c r="BZ435" s="12"/>
      <c r="CA435" s="12"/>
      <c r="CB435" s="12"/>
      <c r="CC435" s="12"/>
      <c r="CD435" s="12"/>
      <c r="CE435" s="12"/>
      <c r="CF435" s="12"/>
      <c r="CG435" s="12"/>
      <c r="CH435" s="12"/>
      <c r="CI435" s="12"/>
      <c r="CJ435" s="12"/>
      <c r="CK435" s="12"/>
      <c r="CL435" s="12"/>
      <c r="CM435" s="12"/>
      <c r="CN435" s="12"/>
    </row>
    <row r="436" spans="1:92" ht="15.75" customHeight="1" x14ac:dyDescent="0.3">
      <c r="A436" s="17"/>
      <c r="B436" s="12"/>
      <c r="C436" s="12"/>
      <c r="D436" s="12"/>
      <c r="E436" s="12"/>
      <c r="F436" s="12"/>
      <c r="G436" s="12"/>
      <c r="H436" s="12"/>
      <c r="I436" s="12"/>
      <c r="J436" s="1"/>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c r="AX436" s="12"/>
      <c r="AY436" s="12"/>
      <c r="AZ436" s="12"/>
      <c r="BA436" s="12"/>
      <c r="BB436" s="12"/>
      <c r="BC436" s="12"/>
      <c r="BD436" s="12"/>
      <c r="BE436" s="12"/>
      <c r="BF436" s="12"/>
      <c r="BG436" s="12"/>
      <c r="BH436" s="12"/>
      <c r="BI436" s="12"/>
      <c r="BJ436" s="12"/>
      <c r="BK436" s="12"/>
      <c r="BL436" s="12"/>
      <c r="BM436" s="12"/>
      <c r="BN436" s="12"/>
      <c r="BO436" s="12"/>
      <c r="BP436" s="12"/>
      <c r="BQ436" s="12"/>
      <c r="BR436" s="12"/>
      <c r="BS436" s="12"/>
      <c r="BT436" s="12"/>
      <c r="BU436" s="12"/>
      <c r="BV436" s="12"/>
      <c r="BW436" s="12"/>
      <c r="BX436" s="12"/>
      <c r="BY436" s="12"/>
      <c r="BZ436" s="12"/>
      <c r="CA436" s="12"/>
      <c r="CB436" s="12"/>
      <c r="CC436" s="12"/>
      <c r="CD436" s="12"/>
      <c r="CE436" s="12"/>
      <c r="CF436" s="12"/>
      <c r="CG436" s="12"/>
      <c r="CH436" s="12"/>
      <c r="CI436" s="12"/>
      <c r="CJ436" s="12"/>
      <c r="CK436" s="12"/>
      <c r="CL436" s="12"/>
      <c r="CM436" s="12"/>
      <c r="CN436" s="12"/>
    </row>
    <row r="437" spans="1:92" ht="15.75" customHeight="1" x14ac:dyDescent="0.3">
      <c r="A437" s="17"/>
      <c r="B437" s="12"/>
      <c r="C437" s="12"/>
      <c r="D437" s="12"/>
      <c r="E437" s="12"/>
      <c r="F437" s="12"/>
      <c r="G437" s="12"/>
      <c r="H437" s="12"/>
      <c r="I437" s="12"/>
      <c r="J437" s="1"/>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c r="AX437" s="12"/>
      <c r="AY437" s="12"/>
      <c r="AZ437" s="12"/>
      <c r="BA437" s="12"/>
      <c r="BB437" s="12"/>
      <c r="BC437" s="12"/>
      <c r="BD437" s="12"/>
      <c r="BE437" s="12"/>
      <c r="BF437" s="12"/>
      <c r="BG437" s="12"/>
      <c r="BH437" s="12"/>
      <c r="BI437" s="12"/>
      <c r="BJ437" s="12"/>
      <c r="BK437" s="12"/>
      <c r="BL437" s="12"/>
      <c r="BM437" s="12"/>
      <c r="BN437" s="12"/>
      <c r="BO437" s="12"/>
      <c r="BP437" s="12"/>
      <c r="BQ437" s="12"/>
      <c r="BR437" s="12"/>
      <c r="BS437" s="12"/>
      <c r="BT437" s="12"/>
      <c r="BU437" s="12"/>
      <c r="BV437" s="12"/>
      <c r="BW437" s="12"/>
      <c r="BX437" s="12"/>
      <c r="BY437" s="12"/>
      <c r="BZ437" s="12"/>
      <c r="CA437" s="12"/>
      <c r="CB437" s="12"/>
      <c r="CC437" s="12"/>
      <c r="CD437" s="12"/>
      <c r="CE437" s="12"/>
      <c r="CF437" s="12"/>
      <c r="CG437" s="12"/>
      <c r="CH437" s="12"/>
      <c r="CI437" s="12"/>
      <c r="CJ437" s="12"/>
      <c r="CK437" s="12"/>
      <c r="CL437" s="12"/>
      <c r="CM437" s="12"/>
      <c r="CN437" s="12"/>
    </row>
    <row r="438" spans="1:92" ht="15.75" customHeight="1" x14ac:dyDescent="0.3">
      <c r="A438" s="17"/>
      <c r="B438" s="12"/>
      <c r="C438" s="12"/>
      <c r="D438" s="12"/>
      <c r="E438" s="12"/>
      <c r="F438" s="12"/>
      <c r="G438" s="12"/>
      <c r="H438" s="12"/>
      <c r="I438" s="12"/>
      <c r="J438" s="1"/>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c r="AY438" s="12"/>
      <c r="AZ438" s="12"/>
      <c r="BA438" s="12"/>
      <c r="BB438" s="12"/>
      <c r="BC438" s="12"/>
      <c r="BD438" s="12"/>
      <c r="BE438" s="12"/>
      <c r="BF438" s="12"/>
      <c r="BG438" s="12"/>
      <c r="BH438" s="12"/>
      <c r="BI438" s="12"/>
      <c r="BJ438" s="12"/>
      <c r="BK438" s="12"/>
      <c r="BL438" s="12"/>
      <c r="BM438" s="12"/>
      <c r="BN438" s="12"/>
      <c r="BO438" s="12"/>
      <c r="BP438" s="12"/>
      <c r="BQ438" s="12"/>
      <c r="BR438" s="12"/>
      <c r="BS438" s="12"/>
      <c r="BT438" s="12"/>
      <c r="BU438" s="12"/>
      <c r="BV438" s="12"/>
      <c r="BW438" s="12"/>
      <c r="BX438" s="12"/>
      <c r="BY438" s="12"/>
      <c r="BZ438" s="12"/>
      <c r="CA438" s="12"/>
      <c r="CB438" s="12"/>
      <c r="CC438" s="12"/>
      <c r="CD438" s="12"/>
      <c r="CE438" s="12"/>
      <c r="CF438" s="12"/>
      <c r="CG438" s="12"/>
      <c r="CH438" s="12"/>
      <c r="CI438" s="12"/>
      <c r="CJ438" s="12"/>
      <c r="CK438" s="12"/>
      <c r="CL438" s="12"/>
      <c r="CM438" s="12"/>
      <c r="CN438" s="12"/>
    </row>
    <row r="439" spans="1:92" ht="15.75" customHeight="1" x14ac:dyDescent="0.3">
      <c r="A439" s="17"/>
      <c r="B439" s="12"/>
      <c r="C439" s="12"/>
      <c r="D439" s="12"/>
      <c r="E439" s="12"/>
      <c r="F439" s="12"/>
      <c r="G439" s="12"/>
      <c r="H439" s="12"/>
      <c r="I439" s="12"/>
      <c r="J439" s="1"/>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c r="AX439" s="12"/>
      <c r="AY439" s="12"/>
      <c r="AZ439" s="12"/>
      <c r="BA439" s="12"/>
      <c r="BB439" s="12"/>
      <c r="BC439" s="12"/>
      <c r="BD439" s="12"/>
      <c r="BE439" s="12"/>
      <c r="BF439" s="12"/>
      <c r="BG439" s="12"/>
      <c r="BH439" s="12"/>
      <c r="BI439" s="12"/>
      <c r="BJ439" s="12"/>
      <c r="BK439" s="12"/>
      <c r="BL439" s="12"/>
      <c r="BM439" s="12"/>
      <c r="BN439" s="12"/>
      <c r="BO439" s="12"/>
      <c r="BP439" s="12"/>
      <c r="BQ439" s="12"/>
      <c r="BR439" s="12"/>
      <c r="BS439" s="12"/>
      <c r="BT439" s="12"/>
      <c r="BU439" s="12"/>
      <c r="BV439" s="12"/>
      <c r="BW439" s="12"/>
      <c r="BX439" s="12"/>
      <c r="BY439" s="12"/>
      <c r="BZ439" s="12"/>
      <c r="CA439" s="12"/>
      <c r="CB439" s="12"/>
      <c r="CC439" s="12"/>
      <c r="CD439" s="12"/>
      <c r="CE439" s="12"/>
      <c r="CF439" s="12"/>
      <c r="CG439" s="12"/>
      <c r="CH439" s="12"/>
      <c r="CI439" s="12"/>
      <c r="CJ439" s="12"/>
      <c r="CK439" s="12"/>
      <c r="CL439" s="12"/>
      <c r="CM439" s="12"/>
      <c r="CN439" s="12"/>
    </row>
    <row r="440" spans="1:92" ht="15.75" customHeight="1" x14ac:dyDescent="0.3">
      <c r="A440" s="17"/>
      <c r="B440" s="12"/>
      <c r="C440" s="12"/>
      <c r="D440" s="12"/>
      <c r="E440" s="12"/>
      <c r="F440" s="12"/>
      <c r="G440" s="12"/>
      <c r="H440" s="12"/>
      <c r="I440" s="12"/>
      <c r="J440" s="1"/>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c r="AX440" s="12"/>
      <c r="AY440" s="12"/>
      <c r="AZ440" s="12"/>
      <c r="BA440" s="12"/>
      <c r="BB440" s="12"/>
      <c r="BC440" s="12"/>
      <c r="BD440" s="12"/>
      <c r="BE440" s="12"/>
      <c r="BF440" s="12"/>
      <c r="BG440" s="12"/>
      <c r="BH440" s="12"/>
      <c r="BI440" s="12"/>
      <c r="BJ440" s="12"/>
      <c r="BK440" s="12"/>
      <c r="BL440" s="12"/>
      <c r="BM440" s="12"/>
      <c r="BN440" s="12"/>
      <c r="BO440" s="12"/>
      <c r="BP440" s="12"/>
      <c r="BQ440" s="12"/>
      <c r="BR440" s="12"/>
      <c r="BS440" s="12"/>
      <c r="BT440" s="12"/>
      <c r="BU440" s="12"/>
      <c r="BV440" s="12"/>
      <c r="BW440" s="12"/>
      <c r="BX440" s="12"/>
      <c r="BY440" s="12"/>
      <c r="BZ440" s="12"/>
      <c r="CA440" s="12"/>
      <c r="CB440" s="12"/>
      <c r="CC440" s="12"/>
      <c r="CD440" s="12"/>
      <c r="CE440" s="12"/>
      <c r="CF440" s="12"/>
      <c r="CG440" s="12"/>
      <c r="CH440" s="12"/>
      <c r="CI440" s="12"/>
      <c r="CJ440" s="12"/>
      <c r="CK440" s="12"/>
      <c r="CL440" s="12"/>
      <c r="CM440" s="12"/>
      <c r="CN440" s="12"/>
    </row>
    <row r="441" spans="1:92" ht="15.75" customHeight="1" x14ac:dyDescent="0.3">
      <c r="A441" s="17"/>
      <c r="B441" s="12"/>
      <c r="C441" s="12"/>
      <c r="D441" s="12"/>
      <c r="E441" s="12"/>
      <c r="F441" s="12"/>
      <c r="G441" s="12"/>
      <c r="H441" s="12"/>
      <c r="I441" s="12"/>
      <c r="J441" s="1"/>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c r="AX441" s="12"/>
      <c r="AY441" s="12"/>
      <c r="AZ441" s="12"/>
      <c r="BA441" s="12"/>
      <c r="BB441" s="12"/>
      <c r="BC441" s="12"/>
      <c r="BD441" s="12"/>
      <c r="BE441" s="12"/>
      <c r="BF441" s="12"/>
      <c r="BG441" s="12"/>
      <c r="BH441" s="12"/>
      <c r="BI441" s="12"/>
      <c r="BJ441" s="12"/>
      <c r="BK441" s="12"/>
      <c r="BL441" s="12"/>
      <c r="BM441" s="12"/>
      <c r="BN441" s="12"/>
      <c r="BO441" s="12"/>
      <c r="BP441" s="12"/>
      <c r="BQ441" s="12"/>
      <c r="BR441" s="12"/>
      <c r="BS441" s="12"/>
      <c r="BT441" s="12"/>
      <c r="BU441" s="12"/>
      <c r="BV441" s="12"/>
      <c r="BW441" s="12"/>
      <c r="BX441" s="12"/>
      <c r="BY441" s="12"/>
      <c r="BZ441" s="12"/>
      <c r="CA441" s="12"/>
      <c r="CB441" s="12"/>
      <c r="CC441" s="12"/>
      <c r="CD441" s="12"/>
      <c r="CE441" s="12"/>
      <c r="CF441" s="12"/>
      <c r="CG441" s="12"/>
      <c r="CH441" s="12"/>
      <c r="CI441" s="12"/>
      <c r="CJ441" s="12"/>
      <c r="CK441" s="12"/>
      <c r="CL441" s="12"/>
      <c r="CM441" s="12"/>
      <c r="CN441" s="12"/>
    </row>
    <row r="442" spans="1:92" ht="15.75" customHeight="1" x14ac:dyDescent="0.3">
      <c r="A442" s="17"/>
      <c r="B442" s="12"/>
      <c r="C442" s="12"/>
      <c r="D442" s="12"/>
      <c r="E442" s="12"/>
      <c r="F442" s="12"/>
      <c r="G442" s="12"/>
      <c r="H442" s="12"/>
      <c r="I442" s="12"/>
      <c r="J442" s="1"/>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c r="AX442" s="12"/>
      <c r="AY442" s="12"/>
      <c r="AZ442" s="12"/>
      <c r="BA442" s="12"/>
      <c r="BB442" s="12"/>
      <c r="BC442" s="12"/>
      <c r="BD442" s="12"/>
      <c r="BE442" s="12"/>
      <c r="BF442" s="12"/>
      <c r="BG442" s="12"/>
      <c r="BH442" s="12"/>
      <c r="BI442" s="12"/>
      <c r="BJ442" s="12"/>
      <c r="BK442" s="12"/>
      <c r="BL442" s="12"/>
      <c r="BM442" s="12"/>
      <c r="BN442" s="12"/>
      <c r="BO442" s="12"/>
      <c r="BP442" s="12"/>
      <c r="BQ442" s="12"/>
      <c r="BR442" s="12"/>
      <c r="BS442" s="12"/>
      <c r="BT442" s="12"/>
      <c r="BU442" s="12"/>
      <c r="BV442" s="12"/>
      <c r="BW442" s="12"/>
      <c r="BX442" s="12"/>
      <c r="BY442" s="12"/>
      <c r="BZ442" s="12"/>
      <c r="CA442" s="12"/>
      <c r="CB442" s="12"/>
      <c r="CC442" s="12"/>
      <c r="CD442" s="12"/>
      <c r="CE442" s="12"/>
      <c r="CF442" s="12"/>
      <c r="CG442" s="12"/>
      <c r="CH442" s="12"/>
      <c r="CI442" s="12"/>
      <c r="CJ442" s="12"/>
      <c r="CK442" s="12"/>
      <c r="CL442" s="12"/>
      <c r="CM442" s="12"/>
      <c r="CN442" s="12"/>
    </row>
    <row r="443" spans="1:92" ht="15.75" customHeight="1" x14ac:dyDescent="0.3">
      <c r="A443" s="17"/>
      <c r="B443" s="12"/>
      <c r="C443" s="12"/>
      <c r="D443" s="12"/>
      <c r="E443" s="12"/>
      <c r="F443" s="12"/>
      <c r="G443" s="12"/>
      <c r="H443" s="12"/>
      <c r="I443" s="12"/>
      <c r="J443" s="1"/>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c r="AX443" s="12"/>
      <c r="AY443" s="12"/>
      <c r="AZ443" s="12"/>
      <c r="BA443" s="12"/>
      <c r="BB443" s="12"/>
      <c r="BC443" s="12"/>
      <c r="BD443" s="12"/>
      <c r="BE443" s="12"/>
      <c r="BF443" s="12"/>
      <c r="BG443" s="12"/>
      <c r="BH443" s="12"/>
      <c r="BI443" s="12"/>
      <c r="BJ443" s="12"/>
      <c r="BK443" s="12"/>
      <c r="BL443" s="12"/>
      <c r="BM443" s="12"/>
      <c r="BN443" s="12"/>
      <c r="BO443" s="12"/>
      <c r="BP443" s="12"/>
      <c r="BQ443" s="12"/>
      <c r="BR443" s="12"/>
      <c r="BS443" s="12"/>
      <c r="BT443" s="12"/>
      <c r="BU443" s="12"/>
      <c r="BV443" s="12"/>
      <c r="BW443" s="12"/>
      <c r="BX443" s="12"/>
      <c r="BY443" s="12"/>
      <c r="BZ443" s="12"/>
      <c r="CA443" s="12"/>
      <c r="CB443" s="12"/>
      <c r="CC443" s="12"/>
      <c r="CD443" s="12"/>
      <c r="CE443" s="12"/>
      <c r="CF443" s="12"/>
      <c r="CG443" s="12"/>
      <c r="CH443" s="12"/>
      <c r="CI443" s="12"/>
      <c r="CJ443" s="12"/>
      <c r="CK443" s="12"/>
      <c r="CL443" s="12"/>
      <c r="CM443" s="12"/>
      <c r="CN443" s="12"/>
    </row>
    <row r="444" spans="1:92" ht="15.75" customHeight="1" x14ac:dyDescent="0.3">
      <c r="A444" s="17"/>
      <c r="B444" s="12"/>
      <c r="C444" s="12"/>
      <c r="D444" s="12"/>
      <c r="E444" s="12"/>
      <c r="F444" s="12"/>
      <c r="G444" s="12"/>
      <c r="H444" s="12"/>
      <c r="I444" s="12"/>
      <c r="J444" s="1"/>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c r="AX444" s="12"/>
      <c r="AY444" s="12"/>
      <c r="AZ444" s="12"/>
      <c r="BA444" s="12"/>
      <c r="BB444" s="12"/>
      <c r="BC444" s="12"/>
      <c r="BD444" s="12"/>
      <c r="BE444" s="12"/>
      <c r="BF444" s="12"/>
      <c r="BG444" s="12"/>
      <c r="BH444" s="12"/>
      <c r="BI444" s="12"/>
      <c r="BJ444" s="12"/>
      <c r="BK444" s="12"/>
      <c r="BL444" s="12"/>
      <c r="BM444" s="12"/>
      <c r="BN444" s="12"/>
      <c r="BO444" s="12"/>
      <c r="BP444" s="12"/>
      <c r="BQ444" s="12"/>
      <c r="BR444" s="12"/>
      <c r="BS444" s="12"/>
      <c r="BT444" s="12"/>
      <c r="BU444" s="12"/>
      <c r="BV444" s="12"/>
      <c r="BW444" s="12"/>
      <c r="BX444" s="12"/>
      <c r="BY444" s="12"/>
      <c r="BZ444" s="12"/>
      <c r="CA444" s="12"/>
      <c r="CB444" s="12"/>
      <c r="CC444" s="12"/>
      <c r="CD444" s="12"/>
      <c r="CE444" s="12"/>
      <c r="CF444" s="12"/>
      <c r="CG444" s="12"/>
      <c r="CH444" s="12"/>
      <c r="CI444" s="12"/>
      <c r="CJ444" s="12"/>
      <c r="CK444" s="12"/>
      <c r="CL444" s="12"/>
      <c r="CM444" s="12"/>
      <c r="CN444" s="12"/>
    </row>
    <row r="445" spans="1:92" ht="15.75" customHeight="1" x14ac:dyDescent="0.3">
      <c r="A445" s="17"/>
      <c r="B445" s="12"/>
      <c r="C445" s="12"/>
      <c r="D445" s="12"/>
      <c r="E445" s="12"/>
      <c r="F445" s="12"/>
      <c r="G445" s="12"/>
      <c r="H445" s="12"/>
      <c r="I445" s="12"/>
      <c r="J445" s="1"/>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c r="AX445" s="12"/>
      <c r="AY445" s="12"/>
      <c r="AZ445" s="12"/>
      <c r="BA445" s="12"/>
      <c r="BB445" s="12"/>
      <c r="BC445" s="12"/>
      <c r="BD445" s="12"/>
      <c r="BE445" s="12"/>
      <c r="BF445" s="12"/>
      <c r="BG445" s="12"/>
      <c r="BH445" s="12"/>
      <c r="BI445" s="12"/>
      <c r="BJ445" s="12"/>
      <c r="BK445" s="12"/>
      <c r="BL445" s="12"/>
      <c r="BM445" s="12"/>
      <c r="BN445" s="12"/>
      <c r="BO445" s="12"/>
      <c r="BP445" s="12"/>
      <c r="BQ445" s="12"/>
      <c r="BR445" s="12"/>
      <c r="BS445" s="12"/>
      <c r="BT445" s="12"/>
      <c r="BU445" s="12"/>
      <c r="BV445" s="12"/>
      <c r="BW445" s="12"/>
      <c r="BX445" s="12"/>
      <c r="BY445" s="12"/>
      <c r="BZ445" s="12"/>
      <c r="CA445" s="12"/>
      <c r="CB445" s="12"/>
      <c r="CC445" s="12"/>
      <c r="CD445" s="12"/>
      <c r="CE445" s="12"/>
      <c r="CF445" s="12"/>
      <c r="CG445" s="12"/>
      <c r="CH445" s="12"/>
      <c r="CI445" s="12"/>
      <c r="CJ445" s="12"/>
      <c r="CK445" s="12"/>
      <c r="CL445" s="12"/>
      <c r="CM445" s="12"/>
      <c r="CN445" s="12"/>
    </row>
    <row r="446" spans="1:92" ht="15.75" customHeight="1" x14ac:dyDescent="0.3">
      <c r="A446" s="17"/>
      <c r="B446" s="12"/>
      <c r="C446" s="12"/>
      <c r="D446" s="12"/>
      <c r="E446" s="12"/>
      <c r="F446" s="12"/>
      <c r="G446" s="12"/>
      <c r="H446" s="12"/>
      <c r="I446" s="12"/>
      <c r="J446" s="1"/>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c r="AX446" s="12"/>
      <c r="AY446" s="12"/>
      <c r="AZ446" s="12"/>
      <c r="BA446" s="12"/>
      <c r="BB446" s="12"/>
      <c r="BC446" s="12"/>
      <c r="BD446" s="12"/>
      <c r="BE446" s="12"/>
      <c r="BF446" s="12"/>
      <c r="BG446" s="12"/>
      <c r="BH446" s="12"/>
      <c r="BI446" s="12"/>
      <c r="BJ446" s="12"/>
      <c r="BK446" s="12"/>
      <c r="BL446" s="12"/>
      <c r="BM446" s="12"/>
      <c r="BN446" s="12"/>
      <c r="BO446" s="12"/>
      <c r="BP446" s="12"/>
      <c r="BQ446" s="12"/>
      <c r="BR446" s="12"/>
      <c r="BS446" s="12"/>
      <c r="BT446" s="12"/>
      <c r="BU446" s="12"/>
      <c r="BV446" s="12"/>
      <c r="BW446" s="12"/>
      <c r="BX446" s="12"/>
      <c r="BY446" s="12"/>
      <c r="BZ446" s="12"/>
      <c r="CA446" s="12"/>
      <c r="CB446" s="12"/>
      <c r="CC446" s="12"/>
      <c r="CD446" s="12"/>
      <c r="CE446" s="12"/>
      <c r="CF446" s="12"/>
      <c r="CG446" s="12"/>
      <c r="CH446" s="12"/>
      <c r="CI446" s="12"/>
      <c r="CJ446" s="12"/>
      <c r="CK446" s="12"/>
      <c r="CL446" s="12"/>
      <c r="CM446" s="12"/>
      <c r="CN446" s="12"/>
    </row>
    <row r="447" spans="1:92" ht="15.75" customHeight="1" x14ac:dyDescent="0.3">
      <c r="A447" s="17"/>
      <c r="B447" s="12"/>
      <c r="C447" s="12"/>
      <c r="D447" s="12"/>
      <c r="E447" s="12"/>
      <c r="F447" s="12"/>
      <c r="G447" s="12"/>
      <c r="H447" s="12"/>
      <c r="I447" s="12"/>
      <c r="J447" s="1"/>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c r="AX447" s="12"/>
      <c r="AY447" s="12"/>
      <c r="AZ447" s="12"/>
      <c r="BA447" s="12"/>
      <c r="BB447" s="12"/>
      <c r="BC447" s="12"/>
      <c r="BD447" s="12"/>
      <c r="BE447" s="12"/>
      <c r="BF447" s="12"/>
      <c r="BG447" s="12"/>
      <c r="BH447" s="12"/>
      <c r="BI447" s="12"/>
      <c r="BJ447" s="12"/>
      <c r="BK447" s="12"/>
      <c r="BL447" s="12"/>
      <c r="BM447" s="12"/>
      <c r="BN447" s="12"/>
      <c r="BO447" s="12"/>
      <c r="BP447" s="12"/>
      <c r="BQ447" s="12"/>
      <c r="BR447" s="12"/>
      <c r="BS447" s="12"/>
      <c r="BT447" s="12"/>
      <c r="BU447" s="12"/>
      <c r="BV447" s="12"/>
      <c r="BW447" s="12"/>
      <c r="BX447" s="12"/>
      <c r="BY447" s="12"/>
      <c r="BZ447" s="12"/>
      <c r="CA447" s="12"/>
      <c r="CB447" s="12"/>
      <c r="CC447" s="12"/>
      <c r="CD447" s="12"/>
      <c r="CE447" s="12"/>
      <c r="CF447" s="12"/>
      <c r="CG447" s="12"/>
      <c r="CH447" s="12"/>
      <c r="CI447" s="12"/>
      <c r="CJ447" s="12"/>
      <c r="CK447" s="12"/>
      <c r="CL447" s="12"/>
      <c r="CM447" s="12"/>
      <c r="CN447" s="12"/>
    </row>
    <row r="448" spans="1:92" ht="15.75" customHeight="1" x14ac:dyDescent="0.3">
      <c r="A448" s="17"/>
      <c r="B448" s="12"/>
      <c r="C448" s="12"/>
      <c r="D448" s="12"/>
      <c r="E448" s="12"/>
      <c r="F448" s="12"/>
      <c r="G448" s="12"/>
      <c r="H448" s="12"/>
      <c r="I448" s="12"/>
      <c r="J448" s="1"/>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c r="AX448" s="12"/>
      <c r="AY448" s="12"/>
      <c r="AZ448" s="12"/>
      <c r="BA448" s="12"/>
      <c r="BB448" s="12"/>
      <c r="BC448" s="12"/>
      <c r="BD448" s="12"/>
      <c r="BE448" s="12"/>
      <c r="BF448" s="12"/>
      <c r="BG448" s="12"/>
      <c r="BH448" s="12"/>
      <c r="BI448" s="12"/>
      <c r="BJ448" s="12"/>
      <c r="BK448" s="12"/>
      <c r="BL448" s="12"/>
      <c r="BM448" s="12"/>
      <c r="BN448" s="12"/>
      <c r="BO448" s="12"/>
      <c r="BP448" s="12"/>
      <c r="BQ448" s="12"/>
      <c r="BR448" s="12"/>
      <c r="BS448" s="12"/>
      <c r="BT448" s="12"/>
      <c r="BU448" s="12"/>
      <c r="BV448" s="12"/>
      <c r="BW448" s="12"/>
      <c r="BX448" s="12"/>
      <c r="BY448" s="12"/>
      <c r="BZ448" s="12"/>
      <c r="CA448" s="12"/>
      <c r="CB448" s="12"/>
      <c r="CC448" s="12"/>
      <c r="CD448" s="12"/>
      <c r="CE448" s="12"/>
      <c r="CF448" s="12"/>
      <c r="CG448" s="12"/>
      <c r="CH448" s="12"/>
      <c r="CI448" s="12"/>
      <c r="CJ448" s="12"/>
      <c r="CK448" s="12"/>
      <c r="CL448" s="12"/>
      <c r="CM448" s="12"/>
      <c r="CN448" s="12"/>
    </row>
    <row r="449" spans="1:92" ht="15.75" customHeight="1" x14ac:dyDescent="0.3">
      <c r="A449" s="17"/>
      <c r="B449" s="12"/>
      <c r="C449" s="12"/>
      <c r="D449" s="12"/>
      <c r="E449" s="12"/>
      <c r="F449" s="12"/>
      <c r="G449" s="12"/>
      <c r="H449" s="12"/>
      <c r="I449" s="12"/>
      <c r="J449" s="1"/>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c r="AX449" s="12"/>
      <c r="AY449" s="12"/>
      <c r="AZ449" s="12"/>
      <c r="BA449" s="12"/>
      <c r="BB449" s="12"/>
      <c r="BC449" s="12"/>
      <c r="BD449" s="12"/>
      <c r="BE449" s="12"/>
      <c r="BF449" s="12"/>
      <c r="BG449" s="12"/>
      <c r="BH449" s="12"/>
      <c r="BI449" s="12"/>
      <c r="BJ449" s="12"/>
      <c r="BK449" s="12"/>
      <c r="BL449" s="12"/>
      <c r="BM449" s="12"/>
      <c r="BN449" s="12"/>
      <c r="BO449" s="12"/>
      <c r="BP449" s="12"/>
      <c r="BQ449" s="12"/>
      <c r="BR449" s="12"/>
      <c r="BS449" s="12"/>
      <c r="BT449" s="12"/>
      <c r="BU449" s="12"/>
      <c r="BV449" s="12"/>
      <c r="BW449" s="12"/>
      <c r="BX449" s="12"/>
      <c r="BY449" s="12"/>
      <c r="BZ449" s="12"/>
      <c r="CA449" s="12"/>
      <c r="CB449" s="12"/>
      <c r="CC449" s="12"/>
      <c r="CD449" s="12"/>
      <c r="CE449" s="12"/>
      <c r="CF449" s="12"/>
      <c r="CG449" s="12"/>
      <c r="CH449" s="12"/>
      <c r="CI449" s="12"/>
      <c r="CJ449" s="12"/>
      <c r="CK449" s="12"/>
      <c r="CL449" s="12"/>
      <c r="CM449" s="12"/>
      <c r="CN449" s="12"/>
    </row>
    <row r="450" spans="1:92" ht="15.75" customHeight="1" x14ac:dyDescent="0.3">
      <c r="A450" s="17"/>
      <c r="B450" s="12"/>
      <c r="C450" s="12"/>
      <c r="D450" s="12"/>
      <c r="E450" s="12"/>
      <c r="F450" s="12"/>
      <c r="G450" s="12"/>
      <c r="H450" s="12"/>
      <c r="I450" s="12"/>
      <c r="J450" s="1"/>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c r="AX450" s="12"/>
      <c r="AY450" s="12"/>
      <c r="AZ450" s="12"/>
      <c r="BA450" s="12"/>
      <c r="BB450" s="12"/>
      <c r="BC450" s="12"/>
      <c r="BD450" s="12"/>
      <c r="BE450" s="12"/>
      <c r="BF450" s="12"/>
      <c r="BG450" s="12"/>
      <c r="BH450" s="12"/>
      <c r="BI450" s="12"/>
      <c r="BJ450" s="12"/>
      <c r="BK450" s="12"/>
      <c r="BL450" s="12"/>
      <c r="BM450" s="12"/>
      <c r="BN450" s="12"/>
      <c r="BO450" s="12"/>
      <c r="BP450" s="12"/>
      <c r="BQ450" s="12"/>
      <c r="BR450" s="12"/>
      <c r="BS450" s="12"/>
      <c r="BT450" s="12"/>
      <c r="BU450" s="12"/>
      <c r="BV450" s="12"/>
      <c r="BW450" s="12"/>
      <c r="BX450" s="12"/>
      <c r="BY450" s="12"/>
      <c r="BZ450" s="12"/>
      <c r="CA450" s="12"/>
      <c r="CB450" s="12"/>
      <c r="CC450" s="12"/>
      <c r="CD450" s="12"/>
      <c r="CE450" s="12"/>
      <c r="CF450" s="12"/>
      <c r="CG450" s="12"/>
      <c r="CH450" s="12"/>
      <c r="CI450" s="12"/>
      <c r="CJ450" s="12"/>
      <c r="CK450" s="12"/>
      <c r="CL450" s="12"/>
      <c r="CM450" s="12"/>
      <c r="CN450" s="12"/>
    </row>
    <row r="451" spans="1:92" ht="15.75" customHeight="1" x14ac:dyDescent="0.3">
      <c r="A451" s="17"/>
      <c r="B451" s="12"/>
      <c r="C451" s="12"/>
      <c r="D451" s="12"/>
      <c r="E451" s="12"/>
      <c r="F451" s="12"/>
      <c r="G451" s="12"/>
      <c r="H451" s="12"/>
      <c r="I451" s="12"/>
      <c r="J451" s="1"/>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c r="AX451" s="12"/>
      <c r="AY451" s="12"/>
      <c r="AZ451" s="12"/>
      <c r="BA451" s="12"/>
      <c r="BB451" s="12"/>
      <c r="BC451" s="12"/>
      <c r="BD451" s="12"/>
      <c r="BE451" s="12"/>
      <c r="BF451" s="12"/>
      <c r="BG451" s="12"/>
      <c r="BH451" s="12"/>
      <c r="BI451" s="12"/>
      <c r="BJ451" s="12"/>
      <c r="BK451" s="12"/>
      <c r="BL451" s="12"/>
      <c r="BM451" s="12"/>
      <c r="BN451" s="12"/>
      <c r="BO451" s="12"/>
      <c r="BP451" s="12"/>
      <c r="BQ451" s="12"/>
      <c r="BR451" s="12"/>
      <c r="BS451" s="12"/>
      <c r="BT451" s="12"/>
      <c r="BU451" s="12"/>
      <c r="BV451" s="12"/>
      <c r="BW451" s="12"/>
      <c r="BX451" s="12"/>
      <c r="BY451" s="12"/>
      <c r="BZ451" s="12"/>
      <c r="CA451" s="12"/>
      <c r="CB451" s="12"/>
      <c r="CC451" s="12"/>
      <c r="CD451" s="12"/>
      <c r="CE451" s="12"/>
      <c r="CF451" s="12"/>
      <c r="CG451" s="12"/>
      <c r="CH451" s="12"/>
      <c r="CI451" s="12"/>
      <c r="CJ451" s="12"/>
      <c r="CK451" s="12"/>
      <c r="CL451" s="12"/>
      <c r="CM451" s="12"/>
      <c r="CN451" s="12"/>
    </row>
    <row r="452" spans="1:92" ht="15.75" customHeight="1" x14ac:dyDescent="0.3">
      <c r="A452" s="17"/>
      <c r="B452" s="12"/>
      <c r="C452" s="12"/>
      <c r="D452" s="12"/>
      <c r="E452" s="12"/>
      <c r="F452" s="12"/>
      <c r="G452" s="12"/>
      <c r="H452" s="12"/>
      <c r="I452" s="12"/>
      <c r="J452" s="1"/>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c r="AX452" s="12"/>
      <c r="AY452" s="12"/>
      <c r="AZ452" s="12"/>
      <c r="BA452" s="12"/>
      <c r="BB452" s="12"/>
      <c r="BC452" s="12"/>
      <c r="BD452" s="12"/>
      <c r="BE452" s="12"/>
      <c r="BF452" s="12"/>
      <c r="BG452" s="12"/>
      <c r="BH452" s="12"/>
      <c r="BI452" s="12"/>
      <c r="BJ452" s="12"/>
      <c r="BK452" s="12"/>
      <c r="BL452" s="12"/>
      <c r="BM452" s="12"/>
      <c r="BN452" s="12"/>
      <c r="BO452" s="12"/>
      <c r="BP452" s="12"/>
      <c r="BQ452" s="12"/>
      <c r="BR452" s="12"/>
      <c r="BS452" s="12"/>
      <c r="BT452" s="12"/>
      <c r="BU452" s="12"/>
      <c r="BV452" s="12"/>
      <c r="BW452" s="12"/>
      <c r="BX452" s="12"/>
      <c r="BY452" s="12"/>
      <c r="BZ452" s="12"/>
      <c r="CA452" s="12"/>
      <c r="CB452" s="12"/>
      <c r="CC452" s="12"/>
      <c r="CD452" s="12"/>
      <c r="CE452" s="12"/>
      <c r="CF452" s="12"/>
      <c r="CG452" s="12"/>
      <c r="CH452" s="12"/>
      <c r="CI452" s="12"/>
      <c r="CJ452" s="12"/>
      <c r="CK452" s="12"/>
      <c r="CL452" s="12"/>
      <c r="CM452" s="12"/>
      <c r="CN452" s="12"/>
    </row>
    <row r="453" spans="1:92" ht="15.75" customHeight="1" x14ac:dyDescent="0.3">
      <c r="A453" s="17"/>
      <c r="B453" s="12"/>
      <c r="C453" s="12"/>
      <c r="D453" s="12"/>
      <c r="E453" s="12"/>
      <c r="F453" s="12"/>
      <c r="G453" s="12"/>
      <c r="H453" s="12"/>
      <c r="I453" s="12"/>
      <c r="J453" s="1"/>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c r="AX453" s="12"/>
      <c r="AY453" s="12"/>
      <c r="AZ453" s="12"/>
      <c r="BA453" s="12"/>
      <c r="BB453" s="12"/>
      <c r="BC453" s="12"/>
      <c r="BD453" s="12"/>
      <c r="BE453" s="12"/>
      <c r="BF453" s="12"/>
      <c r="BG453" s="12"/>
      <c r="BH453" s="12"/>
      <c r="BI453" s="12"/>
      <c r="BJ453" s="12"/>
      <c r="BK453" s="12"/>
      <c r="BL453" s="12"/>
      <c r="BM453" s="12"/>
      <c r="BN453" s="12"/>
      <c r="BO453" s="12"/>
      <c r="BP453" s="12"/>
      <c r="BQ453" s="12"/>
      <c r="BR453" s="12"/>
      <c r="BS453" s="12"/>
      <c r="BT453" s="12"/>
      <c r="BU453" s="12"/>
      <c r="BV453" s="12"/>
      <c r="BW453" s="12"/>
      <c r="BX453" s="12"/>
      <c r="BY453" s="12"/>
      <c r="BZ453" s="12"/>
      <c r="CA453" s="12"/>
      <c r="CB453" s="12"/>
      <c r="CC453" s="12"/>
      <c r="CD453" s="12"/>
      <c r="CE453" s="12"/>
      <c r="CF453" s="12"/>
      <c r="CG453" s="12"/>
      <c r="CH453" s="12"/>
      <c r="CI453" s="12"/>
      <c r="CJ453" s="12"/>
      <c r="CK453" s="12"/>
      <c r="CL453" s="12"/>
      <c r="CM453" s="12"/>
      <c r="CN453" s="12"/>
    </row>
    <row r="454" spans="1:92" ht="15.75" customHeight="1" x14ac:dyDescent="0.3">
      <c r="A454" s="17"/>
      <c r="B454" s="12"/>
      <c r="C454" s="12"/>
      <c r="D454" s="12"/>
      <c r="E454" s="12"/>
      <c r="F454" s="12"/>
      <c r="G454" s="12"/>
      <c r="H454" s="12"/>
      <c r="I454" s="12"/>
      <c r="J454" s="1"/>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c r="BB454" s="12"/>
      <c r="BC454" s="12"/>
      <c r="BD454" s="12"/>
      <c r="BE454" s="12"/>
      <c r="BF454" s="12"/>
      <c r="BG454" s="12"/>
      <c r="BH454" s="12"/>
      <c r="BI454" s="12"/>
      <c r="BJ454" s="12"/>
      <c r="BK454" s="12"/>
      <c r="BL454" s="12"/>
      <c r="BM454" s="12"/>
      <c r="BN454" s="12"/>
      <c r="BO454" s="12"/>
      <c r="BP454" s="12"/>
      <c r="BQ454" s="12"/>
      <c r="BR454" s="12"/>
      <c r="BS454" s="12"/>
      <c r="BT454" s="12"/>
      <c r="BU454" s="12"/>
      <c r="BV454" s="12"/>
      <c r="BW454" s="12"/>
      <c r="BX454" s="12"/>
      <c r="BY454" s="12"/>
      <c r="BZ454" s="12"/>
      <c r="CA454" s="12"/>
      <c r="CB454" s="12"/>
      <c r="CC454" s="12"/>
      <c r="CD454" s="12"/>
      <c r="CE454" s="12"/>
      <c r="CF454" s="12"/>
      <c r="CG454" s="12"/>
      <c r="CH454" s="12"/>
      <c r="CI454" s="12"/>
      <c r="CJ454" s="12"/>
      <c r="CK454" s="12"/>
      <c r="CL454" s="12"/>
      <c r="CM454" s="12"/>
      <c r="CN454" s="12"/>
    </row>
    <row r="455" spans="1:92" ht="15.75" customHeight="1" x14ac:dyDescent="0.3">
      <c r="A455" s="17"/>
      <c r="B455" s="12"/>
      <c r="C455" s="12"/>
      <c r="D455" s="12"/>
      <c r="E455" s="12"/>
      <c r="F455" s="12"/>
      <c r="G455" s="12"/>
      <c r="H455" s="12"/>
      <c r="I455" s="12"/>
      <c r="J455" s="1"/>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c r="AX455" s="12"/>
      <c r="AY455" s="12"/>
      <c r="AZ455" s="12"/>
      <c r="BA455" s="12"/>
      <c r="BB455" s="12"/>
      <c r="BC455" s="12"/>
      <c r="BD455" s="12"/>
      <c r="BE455" s="12"/>
      <c r="BF455" s="12"/>
      <c r="BG455" s="12"/>
      <c r="BH455" s="12"/>
      <c r="BI455" s="12"/>
      <c r="BJ455" s="12"/>
      <c r="BK455" s="12"/>
      <c r="BL455" s="12"/>
      <c r="BM455" s="12"/>
      <c r="BN455" s="12"/>
      <c r="BO455" s="12"/>
      <c r="BP455" s="12"/>
      <c r="BQ455" s="12"/>
      <c r="BR455" s="12"/>
      <c r="BS455" s="12"/>
      <c r="BT455" s="12"/>
      <c r="BU455" s="12"/>
      <c r="BV455" s="12"/>
      <c r="BW455" s="12"/>
      <c r="BX455" s="12"/>
      <c r="BY455" s="12"/>
      <c r="BZ455" s="12"/>
      <c r="CA455" s="12"/>
      <c r="CB455" s="12"/>
      <c r="CC455" s="12"/>
      <c r="CD455" s="12"/>
      <c r="CE455" s="12"/>
      <c r="CF455" s="12"/>
      <c r="CG455" s="12"/>
      <c r="CH455" s="12"/>
      <c r="CI455" s="12"/>
      <c r="CJ455" s="12"/>
      <c r="CK455" s="12"/>
      <c r="CL455" s="12"/>
      <c r="CM455" s="12"/>
      <c r="CN455" s="12"/>
    </row>
    <row r="456" spans="1:92" ht="15.75" customHeight="1" x14ac:dyDescent="0.3">
      <c r="A456" s="17"/>
      <c r="B456" s="12"/>
      <c r="C456" s="12"/>
      <c r="D456" s="12"/>
      <c r="E456" s="12"/>
      <c r="F456" s="12"/>
      <c r="G456" s="12"/>
      <c r="H456" s="12"/>
      <c r="I456" s="12"/>
      <c r="J456" s="1"/>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c r="AX456" s="12"/>
      <c r="AY456" s="12"/>
      <c r="AZ456" s="12"/>
      <c r="BA456" s="12"/>
      <c r="BB456" s="12"/>
      <c r="BC456" s="12"/>
      <c r="BD456" s="12"/>
      <c r="BE456" s="12"/>
      <c r="BF456" s="12"/>
      <c r="BG456" s="12"/>
      <c r="BH456" s="12"/>
      <c r="BI456" s="12"/>
      <c r="BJ456" s="12"/>
      <c r="BK456" s="12"/>
      <c r="BL456" s="12"/>
      <c r="BM456" s="12"/>
      <c r="BN456" s="12"/>
      <c r="BO456" s="12"/>
      <c r="BP456" s="12"/>
      <c r="BQ456" s="12"/>
      <c r="BR456" s="12"/>
      <c r="BS456" s="12"/>
      <c r="BT456" s="12"/>
      <c r="BU456" s="12"/>
      <c r="BV456" s="12"/>
      <c r="BW456" s="12"/>
      <c r="BX456" s="12"/>
      <c r="BY456" s="12"/>
      <c r="BZ456" s="12"/>
      <c r="CA456" s="12"/>
      <c r="CB456" s="12"/>
      <c r="CC456" s="12"/>
      <c r="CD456" s="12"/>
      <c r="CE456" s="12"/>
      <c r="CF456" s="12"/>
      <c r="CG456" s="12"/>
      <c r="CH456" s="12"/>
      <c r="CI456" s="12"/>
      <c r="CJ456" s="12"/>
      <c r="CK456" s="12"/>
      <c r="CL456" s="12"/>
      <c r="CM456" s="12"/>
      <c r="CN456" s="12"/>
    </row>
    <row r="457" spans="1:92" ht="15.75" customHeight="1" x14ac:dyDescent="0.3">
      <c r="A457" s="17"/>
      <c r="B457" s="12"/>
      <c r="C457" s="12"/>
      <c r="D457" s="12"/>
      <c r="E457" s="12"/>
      <c r="F457" s="12"/>
      <c r="G457" s="12"/>
      <c r="H457" s="12"/>
      <c r="I457" s="12"/>
      <c r="J457" s="1"/>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c r="AX457" s="12"/>
      <c r="AY457" s="12"/>
      <c r="AZ457" s="12"/>
      <c r="BA457" s="12"/>
      <c r="BB457" s="12"/>
      <c r="BC457" s="12"/>
      <c r="BD457" s="12"/>
      <c r="BE457" s="12"/>
      <c r="BF457" s="12"/>
      <c r="BG457" s="12"/>
      <c r="BH457" s="12"/>
      <c r="BI457" s="12"/>
      <c r="BJ457" s="12"/>
      <c r="BK457" s="12"/>
      <c r="BL457" s="12"/>
      <c r="BM457" s="12"/>
      <c r="BN457" s="12"/>
      <c r="BO457" s="12"/>
      <c r="BP457" s="12"/>
      <c r="BQ457" s="12"/>
      <c r="BR457" s="12"/>
      <c r="BS457" s="12"/>
      <c r="BT457" s="12"/>
      <c r="BU457" s="12"/>
      <c r="BV457" s="12"/>
      <c r="BW457" s="12"/>
      <c r="BX457" s="12"/>
      <c r="BY457" s="12"/>
      <c r="BZ457" s="12"/>
      <c r="CA457" s="12"/>
      <c r="CB457" s="12"/>
      <c r="CC457" s="12"/>
      <c r="CD457" s="12"/>
      <c r="CE457" s="12"/>
      <c r="CF457" s="12"/>
      <c r="CG457" s="12"/>
      <c r="CH457" s="12"/>
      <c r="CI457" s="12"/>
      <c r="CJ457" s="12"/>
      <c r="CK457" s="12"/>
      <c r="CL457" s="12"/>
      <c r="CM457" s="12"/>
      <c r="CN457" s="12"/>
    </row>
    <row r="458" spans="1:92" ht="15.75" customHeight="1" x14ac:dyDescent="0.3">
      <c r="A458" s="17"/>
      <c r="B458" s="12"/>
      <c r="C458" s="12"/>
      <c r="D458" s="12"/>
      <c r="E458" s="12"/>
      <c r="F458" s="12"/>
      <c r="G458" s="12"/>
      <c r="H458" s="12"/>
      <c r="I458" s="12"/>
      <c r="J458" s="1"/>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c r="AX458" s="12"/>
      <c r="AY458" s="12"/>
      <c r="AZ458" s="12"/>
      <c r="BA458" s="12"/>
      <c r="BB458" s="12"/>
      <c r="BC458" s="12"/>
      <c r="BD458" s="12"/>
      <c r="BE458" s="12"/>
      <c r="BF458" s="12"/>
      <c r="BG458" s="12"/>
      <c r="BH458" s="12"/>
      <c r="BI458" s="12"/>
      <c r="BJ458" s="12"/>
      <c r="BK458" s="12"/>
      <c r="BL458" s="12"/>
      <c r="BM458" s="12"/>
      <c r="BN458" s="12"/>
      <c r="BO458" s="12"/>
      <c r="BP458" s="12"/>
      <c r="BQ458" s="12"/>
      <c r="BR458" s="12"/>
      <c r="BS458" s="12"/>
      <c r="BT458" s="12"/>
      <c r="BU458" s="12"/>
      <c r="BV458" s="12"/>
      <c r="BW458" s="12"/>
      <c r="BX458" s="12"/>
      <c r="BY458" s="12"/>
      <c r="BZ458" s="12"/>
      <c r="CA458" s="12"/>
      <c r="CB458" s="12"/>
      <c r="CC458" s="12"/>
      <c r="CD458" s="12"/>
      <c r="CE458" s="12"/>
      <c r="CF458" s="12"/>
      <c r="CG458" s="12"/>
      <c r="CH458" s="12"/>
      <c r="CI458" s="12"/>
      <c r="CJ458" s="12"/>
      <c r="CK458" s="12"/>
      <c r="CL458" s="12"/>
      <c r="CM458" s="12"/>
      <c r="CN458" s="12"/>
    </row>
    <row r="459" spans="1:92" ht="15.75" customHeight="1" x14ac:dyDescent="0.3">
      <c r="A459" s="17"/>
      <c r="B459" s="12"/>
      <c r="C459" s="12"/>
      <c r="D459" s="12"/>
      <c r="E459" s="12"/>
      <c r="F459" s="12"/>
      <c r="G459" s="12"/>
      <c r="H459" s="12"/>
      <c r="I459" s="12"/>
      <c r="J459" s="1"/>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c r="AX459" s="12"/>
      <c r="AY459" s="12"/>
      <c r="AZ459" s="12"/>
      <c r="BA459" s="12"/>
      <c r="BB459" s="12"/>
      <c r="BC459" s="12"/>
      <c r="BD459" s="12"/>
      <c r="BE459" s="12"/>
      <c r="BF459" s="12"/>
      <c r="BG459" s="12"/>
      <c r="BH459" s="12"/>
      <c r="BI459" s="12"/>
      <c r="BJ459" s="12"/>
      <c r="BK459" s="12"/>
      <c r="BL459" s="12"/>
      <c r="BM459" s="12"/>
      <c r="BN459" s="12"/>
      <c r="BO459" s="12"/>
      <c r="BP459" s="12"/>
      <c r="BQ459" s="12"/>
      <c r="BR459" s="12"/>
      <c r="BS459" s="12"/>
      <c r="BT459" s="12"/>
      <c r="BU459" s="12"/>
      <c r="BV459" s="12"/>
      <c r="BW459" s="12"/>
      <c r="BX459" s="12"/>
      <c r="BY459" s="12"/>
      <c r="BZ459" s="12"/>
      <c r="CA459" s="12"/>
      <c r="CB459" s="12"/>
      <c r="CC459" s="12"/>
      <c r="CD459" s="12"/>
      <c r="CE459" s="12"/>
      <c r="CF459" s="12"/>
      <c r="CG459" s="12"/>
      <c r="CH459" s="12"/>
      <c r="CI459" s="12"/>
      <c r="CJ459" s="12"/>
      <c r="CK459" s="12"/>
      <c r="CL459" s="12"/>
      <c r="CM459" s="12"/>
      <c r="CN459" s="12"/>
    </row>
    <row r="460" spans="1:92" ht="15.75" customHeight="1" x14ac:dyDescent="0.3">
      <c r="A460" s="17"/>
      <c r="B460" s="12"/>
      <c r="C460" s="12"/>
      <c r="D460" s="12"/>
      <c r="E460" s="12"/>
      <c r="F460" s="12"/>
      <c r="G460" s="12"/>
      <c r="H460" s="12"/>
      <c r="I460" s="12"/>
      <c r="J460" s="1"/>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c r="AX460" s="12"/>
      <c r="AY460" s="12"/>
      <c r="AZ460" s="12"/>
      <c r="BA460" s="12"/>
      <c r="BB460" s="12"/>
      <c r="BC460" s="12"/>
      <c r="BD460" s="12"/>
      <c r="BE460" s="12"/>
      <c r="BF460" s="12"/>
      <c r="BG460" s="12"/>
      <c r="BH460" s="12"/>
      <c r="BI460" s="12"/>
      <c r="BJ460" s="12"/>
      <c r="BK460" s="12"/>
      <c r="BL460" s="12"/>
      <c r="BM460" s="12"/>
      <c r="BN460" s="12"/>
      <c r="BO460" s="12"/>
      <c r="BP460" s="12"/>
      <c r="BQ460" s="12"/>
      <c r="BR460" s="12"/>
      <c r="BS460" s="12"/>
      <c r="BT460" s="12"/>
      <c r="BU460" s="12"/>
      <c r="BV460" s="12"/>
      <c r="BW460" s="12"/>
      <c r="BX460" s="12"/>
      <c r="BY460" s="12"/>
      <c r="BZ460" s="12"/>
      <c r="CA460" s="12"/>
      <c r="CB460" s="12"/>
      <c r="CC460" s="12"/>
      <c r="CD460" s="12"/>
      <c r="CE460" s="12"/>
      <c r="CF460" s="12"/>
      <c r="CG460" s="12"/>
      <c r="CH460" s="12"/>
      <c r="CI460" s="12"/>
      <c r="CJ460" s="12"/>
      <c r="CK460" s="12"/>
      <c r="CL460" s="12"/>
      <c r="CM460" s="12"/>
      <c r="CN460" s="12"/>
    </row>
    <row r="461" spans="1:92" ht="15.75" customHeight="1" x14ac:dyDescent="0.3">
      <c r="A461" s="17"/>
      <c r="B461" s="12"/>
      <c r="C461" s="12"/>
      <c r="D461" s="12"/>
      <c r="E461" s="12"/>
      <c r="F461" s="12"/>
      <c r="G461" s="12"/>
      <c r="H461" s="12"/>
      <c r="I461" s="12"/>
      <c r="J461" s="1"/>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c r="AX461" s="12"/>
      <c r="AY461" s="12"/>
      <c r="AZ461" s="12"/>
      <c r="BA461" s="12"/>
      <c r="BB461" s="12"/>
      <c r="BC461" s="12"/>
      <c r="BD461" s="12"/>
      <c r="BE461" s="12"/>
      <c r="BF461" s="12"/>
      <c r="BG461" s="12"/>
      <c r="BH461" s="12"/>
      <c r="BI461" s="12"/>
      <c r="BJ461" s="12"/>
      <c r="BK461" s="12"/>
      <c r="BL461" s="12"/>
      <c r="BM461" s="12"/>
      <c r="BN461" s="12"/>
      <c r="BO461" s="12"/>
      <c r="BP461" s="12"/>
      <c r="BQ461" s="12"/>
      <c r="BR461" s="12"/>
      <c r="BS461" s="12"/>
      <c r="BT461" s="12"/>
      <c r="BU461" s="12"/>
      <c r="BV461" s="12"/>
      <c r="BW461" s="12"/>
      <c r="BX461" s="12"/>
      <c r="BY461" s="12"/>
      <c r="BZ461" s="12"/>
      <c r="CA461" s="12"/>
      <c r="CB461" s="12"/>
      <c r="CC461" s="12"/>
      <c r="CD461" s="12"/>
      <c r="CE461" s="12"/>
      <c r="CF461" s="12"/>
      <c r="CG461" s="12"/>
      <c r="CH461" s="12"/>
      <c r="CI461" s="12"/>
      <c r="CJ461" s="12"/>
      <c r="CK461" s="12"/>
      <c r="CL461" s="12"/>
      <c r="CM461" s="12"/>
      <c r="CN461" s="12"/>
    </row>
    <row r="462" spans="1:92" ht="15.75" customHeight="1" x14ac:dyDescent="0.3">
      <c r="A462" s="17"/>
      <c r="B462" s="12"/>
      <c r="C462" s="12"/>
      <c r="D462" s="12"/>
      <c r="E462" s="12"/>
      <c r="F462" s="12"/>
      <c r="G462" s="12"/>
      <c r="H462" s="12"/>
      <c r="I462" s="12"/>
      <c r="J462" s="1"/>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c r="AX462" s="12"/>
      <c r="AY462" s="12"/>
      <c r="AZ462" s="12"/>
      <c r="BA462" s="12"/>
      <c r="BB462" s="12"/>
      <c r="BC462" s="12"/>
      <c r="BD462" s="12"/>
      <c r="BE462" s="12"/>
      <c r="BF462" s="12"/>
      <c r="BG462" s="12"/>
      <c r="BH462" s="12"/>
      <c r="BI462" s="12"/>
      <c r="BJ462" s="12"/>
      <c r="BK462" s="12"/>
      <c r="BL462" s="12"/>
      <c r="BM462" s="12"/>
      <c r="BN462" s="12"/>
      <c r="BO462" s="12"/>
      <c r="BP462" s="12"/>
      <c r="BQ462" s="12"/>
      <c r="BR462" s="12"/>
      <c r="BS462" s="12"/>
      <c r="BT462" s="12"/>
      <c r="BU462" s="12"/>
      <c r="BV462" s="12"/>
      <c r="BW462" s="12"/>
      <c r="BX462" s="12"/>
      <c r="BY462" s="12"/>
      <c r="BZ462" s="12"/>
      <c r="CA462" s="12"/>
      <c r="CB462" s="12"/>
      <c r="CC462" s="12"/>
      <c r="CD462" s="12"/>
      <c r="CE462" s="12"/>
      <c r="CF462" s="12"/>
      <c r="CG462" s="12"/>
      <c r="CH462" s="12"/>
      <c r="CI462" s="12"/>
      <c r="CJ462" s="12"/>
      <c r="CK462" s="12"/>
      <c r="CL462" s="12"/>
      <c r="CM462" s="12"/>
      <c r="CN462" s="12"/>
    </row>
    <row r="463" spans="1:92" ht="15.75" customHeight="1" x14ac:dyDescent="0.3">
      <c r="A463" s="17"/>
      <c r="B463" s="12"/>
      <c r="C463" s="12"/>
      <c r="D463" s="12"/>
      <c r="E463" s="12"/>
      <c r="F463" s="12"/>
      <c r="G463" s="12"/>
      <c r="H463" s="12"/>
      <c r="I463" s="12"/>
      <c r="J463" s="1"/>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c r="AX463" s="12"/>
      <c r="AY463" s="12"/>
      <c r="AZ463" s="12"/>
      <c r="BA463" s="12"/>
      <c r="BB463" s="12"/>
      <c r="BC463" s="12"/>
      <c r="BD463" s="12"/>
      <c r="BE463" s="12"/>
      <c r="BF463" s="12"/>
      <c r="BG463" s="12"/>
      <c r="BH463" s="12"/>
      <c r="BI463" s="12"/>
      <c r="BJ463" s="12"/>
      <c r="BK463" s="12"/>
      <c r="BL463" s="12"/>
      <c r="BM463" s="12"/>
      <c r="BN463" s="12"/>
      <c r="BO463" s="12"/>
      <c r="BP463" s="12"/>
      <c r="BQ463" s="12"/>
      <c r="BR463" s="12"/>
      <c r="BS463" s="12"/>
      <c r="BT463" s="12"/>
      <c r="BU463" s="12"/>
      <c r="BV463" s="12"/>
      <c r="BW463" s="12"/>
      <c r="BX463" s="12"/>
      <c r="BY463" s="12"/>
      <c r="BZ463" s="12"/>
      <c r="CA463" s="12"/>
      <c r="CB463" s="12"/>
      <c r="CC463" s="12"/>
      <c r="CD463" s="12"/>
      <c r="CE463" s="12"/>
      <c r="CF463" s="12"/>
      <c r="CG463" s="12"/>
      <c r="CH463" s="12"/>
      <c r="CI463" s="12"/>
      <c r="CJ463" s="12"/>
      <c r="CK463" s="12"/>
      <c r="CL463" s="12"/>
      <c r="CM463" s="12"/>
      <c r="CN463" s="12"/>
    </row>
    <row r="464" spans="1:92" ht="15.75" customHeight="1" x14ac:dyDescent="0.3">
      <c r="A464" s="17"/>
      <c r="B464" s="12"/>
      <c r="C464" s="12"/>
      <c r="D464" s="12"/>
      <c r="E464" s="12"/>
      <c r="F464" s="12"/>
      <c r="G464" s="12"/>
      <c r="H464" s="12"/>
      <c r="I464" s="12"/>
      <c r="J464" s="1"/>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c r="AX464" s="12"/>
      <c r="AY464" s="12"/>
      <c r="AZ464" s="12"/>
      <c r="BA464" s="12"/>
      <c r="BB464" s="12"/>
      <c r="BC464" s="12"/>
      <c r="BD464" s="12"/>
      <c r="BE464" s="12"/>
      <c r="BF464" s="12"/>
      <c r="BG464" s="12"/>
      <c r="BH464" s="12"/>
      <c r="BI464" s="12"/>
      <c r="BJ464" s="12"/>
      <c r="BK464" s="12"/>
      <c r="BL464" s="12"/>
      <c r="BM464" s="12"/>
      <c r="BN464" s="12"/>
      <c r="BO464" s="12"/>
      <c r="BP464" s="12"/>
      <c r="BQ464" s="12"/>
      <c r="BR464" s="12"/>
      <c r="BS464" s="12"/>
      <c r="BT464" s="12"/>
      <c r="BU464" s="12"/>
      <c r="BV464" s="12"/>
      <c r="BW464" s="12"/>
      <c r="BX464" s="12"/>
      <c r="BY464" s="12"/>
      <c r="BZ464" s="12"/>
      <c r="CA464" s="12"/>
      <c r="CB464" s="12"/>
      <c r="CC464" s="12"/>
      <c r="CD464" s="12"/>
      <c r="CE464" s="12"/>
      <c r="CF464" s="12"/>
      <c r="CG464" s="12"/>
      <c r="CH464" s="12"/>
      <c r="CI464" s="12"/>
      <c r="CJ464" s="12"/>
      <c r="CK464" s="12"/>
      <c r="CL464" s="12"/>
      <c r="CM464" s="12"/>
      <c r="CN464" s="12"/>
    </row>
    <row r="465" spans="1:92" ht="15.75" customHeight="1" x14ac:dyDescent="0.3">
      <c r="A465" s="17"/>
      <c r="B465" s="12"/>
      <c r="C465" s="12"/>
      <c r="D465" s="12"/>
      <c r="E465" s="12"/>
      <c r="F465" s="12"/>
      <c r="G465" s="12"/>
      <c r="H465" s="12"/>
      <c r="I465" s="12"/>
      <c r="J465" s="1"/>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c r="AR465" s="12"/>
      <c r="AS465" s="12"/>
      <c r="AT465" s="12"/>
      <c r="AU465" s="12"/>
      <c r="AV465" s="12"/>
      <c r="AW465" s="12"/>
      <c r="AX465" s="12"/>
      <c r="AY465" s="12"/>
      <c r="AZ465" s="12"/>
      <c r="BA465" s="12"/>
      <c r="BB465" s="12"/>
      <c r="BC465" s="12"/>
      <c r="BD465" s="12"/>
      <c r="BE465" s="12"/>
      <c r="BF465" s="12"/>
      <c r="BG465" s="12"/>
      <c r="BH465" s="12"/>
      <c r="BI465" s="12"/>
      <c r="BJ465" s="12"/>
      <c r="BK465" s="12"/>
      <c r="BL465" s="12"/>
      <c r="BM465" s="12"/>
      <c r="BN465" s="12"/>
      <c r="BO465" s="12"/>
      <c r="BP465" s="12"/>
      <c r="BQ465" s="12"/>
      <c r="BR465" s="12"/>
      <c r="BS465" s="12"/>
      <c r="BT465" s="12"/>
      <c r="BU465" s="12"/>
      <c r="BV465" s="12"/>
      <c r="BW465" s="12"/>
      <c r="BX465" s="12"/>
      <c r="BY465" s="12"/>
      <c r="BZ465" s="12"/>
      <c r="CA465" s="12"/>
      <c r="CB465" s="12"/>
      <c r="CC465" s="12"/>
      <c r="CD465" s="12"/>
      <c r="CE465" s="12"/>
      <c r="CF465" s="12"/>
      <c r="CG465" s="12"/>
      <c r="CH465" s="12"/>
      <c r="CI465" s="12"/>
      <c r="CJ465" s="12"/>
      <c r="CK465" s="12"/>
      <c r="CL465" s="12"/>
      <c r="CM465" s="12"/>
      <c r="CN465" s="12"/>
    </row>
    <row r="466" spans="1:92" ht="15.75" customHeight="1" x14ac:dyDescent="0.3">
      <c r="A466" s="17"/>
      <c r="B466" s="12"/>
      <c r="C466" s="12"/>
      <c r="D466" s="12"/>
      <c r="E466" s="12"/>
      <c r="F466" s="12"/>
      <c r="G466" s="12"/>
      <c r="H466" s="12"/>
      <c r="I466" s="12"/>
      <c r="J466" s="1"/>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c r="AR466" s="12"/>
      <c r="AS466" s="12"/>
      <c r="AT466" s="12"/>
      <c r="AU466" s="12"/>
      <c r="AV466" s="12"/>
      <c r="AW466" s="12"/>
      <c r="AX466" s="12"/>
      <c r="AY466" s="12"/>
      <c r="AZ466" s="12"/>
      <c r="BA466" s="12"/>
      <c r="BB466" s="12"/>
      <c r="BC466" s="12"/>
      <c r="BD466" s="12"/>
      <c r="BE466" s="12"/>
      <c r="BF466" s="12"/>
      <c r="BG466" s="12"/>
      <c r="BH466" s="12"/>
      <c r="BI466" s="12"/>
      <c r="BJ466" s="12"/>
      <c r="BK466" s="12"/>
      <c r="BL466" s="12"/>
      <c r="BM466" s="12"/>
      <c r="BN466" s="12"/>
      <c r="BO466" s="12"/>
      <c r="BP466" s="12"/>
      <c r="BQ466" s="12"/>
      <c r="BR466" s="12"/>
      <c r="BS466" s="12"/>
      <c r="BT466" s="12"/>
      <c r="BU466" s="12"/>
      <c r="BV466" s="12"/>
      <c r="BW466" s="12"/>
      <c r="BX466" s="12"/>
      <c r="BY466" s="12"/>
      <c r="BZ466" s="12"/>
      <c r="CA466" s="12"/>
      <c r="CB466" s="12"/>
      <c r="CC466" s="12"/>
      <c r="CD466" s="12"/>
      <c r="CE466" s="12"/>
      <c r="CF466" s="12"/>
      <c r="CG466" s="12"/>
      <c r="CH466" s="12"/>
      <c r="CI466" s="12"/>
      <c r="CJ466" s="12"/>
      <c r="CK466" s="12"/>
      <c r="CL466" s="12"/>
      <c r="CM466" s="12"/>
      <c r="CN466" s="12"/>
    </row>
    <row r="467" spans="1:92" ht="15.75" customHeight="1" x14ac:dyDescent="0.3">
      <c r="A467" s="17"/>
      <c r="B467" s="12"/>
      <c r="C467" s="12"/>
      <c r="D467" s="12"/>
      <c r="E467" s="12"/>
      <c r="F467" s="12"/>
      <c r="G467" s="12"/>
      <c r="H467" s="12"/>
      <c r="I467" s="12"/>
      <c r="J467" s="1"/>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c r="AR467" s="12"/>
      <c r="AS467" s="12"/>
      <c r="AT467" s="12"/>
      <c r="AU467" s="12"/>
      <c r="AV467" s="12"/>
      <c r="AW467" s="12"/>
      <c r="AX467" s="12"/>
      <c r="AY467" s="12"/>
      <c r="AZ467" s="12"/>
      <c r="BA467" s="12"/>
      <c r="BB467" s="12"/>
      <c r="BC467" s="12"/>
      <c r="BD467" s="12"/>
      <c r="BE467" s="12"/>
      <c r="BF467" s="12"/>
      <c r="BG467" s="12"/>
      <c r="BH467" s="12"/>
      <c r="BI467" s="12"/>
      <c r="BJ467" s="12"/>
      <c r="BK467" s="12"/>
      <c r="BL467" s="12"/>
      <c r="BM467" s="12"/>
      <c r="BN467" s="12"/>
      <c r="BO467" s="12"/>
      <c r="BP467" s="12"/>
      <c r="BQ467" s="12"/>
      <c r="BR467" s="12"/>
      <c r="BS467" s="12"/>
      <c r="BT467" s="12"/>
      <c r="BU467" s="12"/>
      <c r="BV467" s="12"/>
      <c r="BW467" s="12"/>
      <c r="BX467" s="12"/>
      <c r="BY467" s="12"/>
      <c r="BZ467" s="12"/>
      <c r="CA467" s="12"/>
      <c r="CB467" s="12"/>
      <c r="CC467" s="12"/>
      <c r="CD467" s="12"/>
      <c r="CE467" s="12"/>
      <c r="CF467" s="12"/>
      <c r="CG467" s="12"/>
      <c r="CH467" s="12"/>
      <c r="CI467" s="12"/>
      <c r="CJ467" s="12"/>
      <c r="CK467" s="12"/>
      <c r="CL467" s="12"/>
      <c r="CM467" s="12"/>
      <c r="CN467" s="12"/>
    </row>
    <row r="468" spans="1:92" ht="15.75" customHeight="1" x14ac:dyDescent="0.3">
      <c r="A468" s="17"/>
      <c r="B468" s="12"/>
      <c r="C468" s="12"/>
      <c r="D468" s="12"/>
      <c r="E468" s="12"/>
      <c r="F468" s="12"/>
      <c r="G468" s="12"/>
      <c r="H468" s="12"/>
      <c r="I468" s="12"/>
      <c r="J468" s="1"/>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c r="AX468" s="12"/>
      <c r="AY468" s="12"/>
      <c r="AZ468" s="12"/>
      <c r="BA468" s="12"/>
      <c r="BB468" s="12"/>
      <c r="BC468" s="12"/>
      <c r="BD468" s="12"/>
      <c r="BE468" s="12"/>
      <c r="BF468" s="12"/>
      <c r="BG468" s="12"/>
      <c r="BH468" s="12"/>
      <c r="BI468" s="12"/>
      <c r="BJ468" s="12"/>
      <c r="BK468" s="12"/>
      <c r="BL468" s="12"/>
      <c r="BM468" s="12"/>
      <c r="BN468" s="12"/>
      <c r="BO468" s="12"/>
      <c r="BP468" s="12"/>
      <c r="BQ468" s="12"/>
      <c r="BR468" s="12"/>
      <c r="BS468" s="12"/>
      <c r="BT468" s="12"/>
      <c r="BU468" s="12"/>
      <c r="BV468" s="12"/>
      <c r="BW468" s="12"/>
      <c r="BX468" s="12"/>
      <c r="BY468" s="12"/>
      <c r="BZ468" s="12"/>
      <c r="CA468" s="12"/>
      <c r="CB468" s="12"/>
      <c r="CC468" s="12"/>
      <c r="CD468" s="12"/>
      <c r="CE468" s="12"/>
      <c r="CF468" s="12"/>
      <c r="CG468" s="12"/>
      <c r="CH468" s="12"/>
      <c r="CI468" s="12"/>
      <c r="CJ468" s="12"/>
      <c r="CK468" s="12"/>
      <c r="CL468" s="12"/>
      <c r="CM468" s="12"/>
      <c r="CN468" s="12"/>
    </row>
    <row r="469" spans="1:92" ht="15.75" customHeight="1" x14ac:dyDescent="0.3">
      <c r="A469" s="17"/>
      <c r="B469" s="12"/>
      <c r="C469" s="12"/>
      <c r="D469" s="12"/>
      <c r="E469" s="12"/>
      <c r="F469" s="12"/>
      <c r="G469" s="12"/>
      <c r="H469" s="12"/>
      <c r="I469" s="12"/>
      <c r="J469" s="1"/>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c r="AX469" s="12"/>
      <c r="AY469" s="12"/>
      <c r="AZ469" s="12"/>
      <c r="BA469" s="12"/>
      <c r="BB469" s="12"/>
      <c r="BC469" s="12"/>
      <c r="BD469" s="12"/>
      <c r="BE469" s="12"/>
      <c r="BF469" s="12"/>
      <c r="BG469" s="12"/>
      <c r="BH469" s="12"/>
      <c r="BI469" s="12"/>
      <c r="BJ469" s="12"/>
      <c r="BK469" s="12"/>
      <c r="BL469" s="12"/>
      <c r="BM469" s="12"/>
      <c r="BN469" s="12"/>
      <c r="BO469" s="12"/>
      <c r="BP469" s="12"/>
      <c r="BQ469" s="12"/>
      <c r="BR469" s="12"/>
      <c r="BS469" s="12"/>
      <c r="BT469" s="12"/>
      <c r="BU469" s="12"/>
      <c r="BV469" s="12"/>
      <c r="BW469" s="12"/>
      <c r="BX469" s="12"/>
      <c r="BY469" s="12"/>
      <c r="BZ469" s="12"/>
      <c r="CA469" s="12"/>
      <c r="CB469" s="12"/>
      <c r="CC469" s="12"/>
      <c r="CD469" s="12"/>
      <c r="CE469" s="12"/>
      <c r="CF469" s="12"/>
      <c r="CG469" s="12"/>
      <c r="CH469" s="12"/>
      <c r="CI469" s="12"/>
      <c r="CJ469" s="12"/>
      <c r="CK469" s="12"/>
      <c r="CL469" s="12"/>
      <c r="CM469" s="12"/>
      <c r="CN469" s="12"/>
    </row>
    <row r="470" spans="1:92" ht="15.75" customHeight="1" x14ac:dyDescent="0.3">
      <c r="A470" s="17"/>
      <c r="B470" s="12"/>
      <c r="C470" s="12"/>
      <c r="D470" s="12"/>
      <c r="E470" s="12"/>
      <c r="F470" s="12"/>
      <c r="G470" s="12"/>
      <c r="H470" s="12"/>
      <c r="I470" s="12"/>
      <c r="J470" s="1"/>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c r="AX470" s="12"/>
      <c r="AY470" s="12"/>
      <c r="AZ470" s="12"/>
      <c r="BA470" s="12"/>
      <c r="BB470" s="12"/>
      <c r="BC470" s="12"/>
      <c r="BD470" s="12"/>
      <c r="BE470" s="12"/>
      <c r="BF470" s="12"/>
      <c r="BG470" s="12"/>
      <c r="BH470" s="12"/>
      <c r="BI470" s="12"/>
      <c r="BJ470" s="12"/>
      <c r="BK470" s="12"/>
      <c r="BL470" s="12"/>
      <c r="BM470" s="12"/>
      <c r="BN470" s="12"/>
      <c r="BO470" s="12"/>
      <c r="BP470" s="12"/>
      <c r="BQ470" s="12"/>
      <c r="BR470" s="12"/>
      <c r="BS470" s="12"/>
      <c r="BT470" s="12"/>
      <c r="BU470" s="12"/>
      <c r="BV470" s="12"/>
      <c r="BW470" s="12"/>
      <c r="BX470" s="12"/>
      <c r="BY470" s="12"/>
      <c r="BZ470" s="12"/>
      <c r="CA470" s="12"/>
      <c r="CB470" s="12"/>
      <c r="CC470" s="12"/>
      <c r="CD470" s="12"/>
      <c r="CE470" s="12"/>
      <c r="CF470" s="12"/>
      <c r="CG470" s="12"/>
      <c r="CH470" s="12"/>
      <c r="CI470" s="12"/>
      <c r="CJ470" s="12"/>
      <c r="CK470" s="12"/>
      <c r="CL470" s="12"/>
      <c r="CM470" s="12"/>
      <c r="CN470" s="12"/>
    </row>
    <row r="471" spans="1:92" ht="15.75" customHeight="1" x14ac:dyDescent="0.3">
      <c r="A471" s="17"/>
      <c r="B471" s="12"/>
      <c r="C471" s="12"/>
      <c r="D471" s="12"/>
      <c r="E471" s="12"/>
      <c r="F471" s="12"/>
      <c r="G471" s="12"/>
      <c r="H471" s="12"/>
      <c r="I471" s="12"/>
      <c r="J471" s="1"/>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c r="AX471" s="12"/>
      <c r="AY471" s="12"/>
      <c r="AZ471" s="12"/>
      <c r="BA471" s="12"/>
      <c r="BB471" s="12"/>
      <c r="BC471" s="12"/>
      <c r="BD471" s="12"/>
      <c r="BE471" s="12"/>
      <c r="BF471" s="12"/>
      <c r="BG471" s="12"/>
      <c r="BH471" s="12"/>
      <c r="BI471" s="12"/>
      <c r="BJ471" s="12"/>
      <c r="BK471" s="12"/>
      <c r="BL471" s="12"/>
      <c r="BM471" s="12"/>
      <c r="BN471" s="12"/>
      <c r="BO471" s="12"/>
      <c r="BP471" s="12"/>
      <c r="BQ471" s="12"/>
      <c r="BR471" s="12"/>
      <c r="BS471" s="12"/>
      <c r="BT471" s="12"/>
      <c r="BU471" s="12"/>
      <c r="BV471" s="12"/>
      <c r="BW471" s="12"/>
      <c r="BX471" s="12"/>
      <c r="BY471" s="12"/>
      <c r="BZ471" s="12"/>
      <c r="CA471" s="12"/>
      <c r="CB471" s="12"/>
      <c r="CC471" s="12"/>
      <c r="CD471" s="12"/>
      <c r="CE471" s="12"/>
      <c r="CF471" s="12"/>
      <c r="CG471" s="12"/>
      <c r="CH471" s="12"/>
      <c r="CI471" s="12"/>
      <c r="CJ471" s="12"/>
      <c r="CK471" s="12"/>
      <c r="CL471" s="12"/>
      <c r="CM471" s="12"/>
      <c r="CN471" s="12"/>
    </row>
    <row r="472" spans="1:92" ht="15.75" customHeight="1" x14ac:dyDescent="0.3">
      <c r="A472" s="17"/>
      <c r="B472" s="12"/>
      <c r="C472" s="12"/>
      <c r="D472" s="12"/>
      <c r="E472" s="12"/>
      <c r="F472" s="12"/>
      <c r="G472" s="12"/>
      <c r="H472" s="12"/>
      <c r="I472" s="12"/>
      <c r="J472" s="1"/>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c r="AX472" s="12"/>
      <c r="AY472" s="12"/>
      <c r="AZ472" s="12"/>
      <c r="BA472" s="12"/>
      <c r="BB472" s="12"/>
      <c r="BC472" s="12"/>
      <c r="BD472" s="12"/>
      <c r="BE472" s="12"/>
      <c r="BF472" s="12"/>
      <c r="BG472" s="12"/>
      <c r="BH472" s="12"/>
      <c r="BI472" s="12"/>
      <c r="BJ472" s="12"/>
      <c r="BK472" s="12"/>
      <c r="BL472" s="12"/>
      <c r="BM472" s="12"/>
      <c r="BN472" s="12"/>
      <c r="BO472" s="12"/>
      <c r="BP472" s="12"/>
      <c r="BQ472" s="12"/>
      <c r="BR472" s="12"/>
      <c r="BS472" s="12"/>
      <c r="BT472" s="12"/>
      <c r="BU472" s="12"/>
      <c r="BV472" s="12"/>
      <c r="BW472" s="12"/>
      <c r="BX472" s="12"/>
      <c r="BY472" s="12"/>
      <c r="BZ472" s="12"/>
      <c r="CA472" s="12"/>
      <c r="CB472" s="12"/>
      <c r="CC472" s="12"/>
      <c r="CD472" s="12"/>
      <c r="CE472" s="12"/>
      <c r="CF472" s="12"/>
      <c r="CG472" s="12"/>
      <c r="CH472" s="12"/>
      <c r="CI472" s="12"/>
      <c r="CJ472" s="12"/>
      <c r="CK472" s="12"/>
      <c r="CL472" s="12"/>
      <c r="CM472" s="12"/>
      <c r="CN472" s="12"/>
    </row>
    <row r="473" spans="1:92" ht="15.75" customHeight="1" x14ac:dyDescent="0.3">
      <c r="A473" s="17"/>
      <c r="B473" s="12"/>
      <c r="C473" s="12"/>
      <c r="D473" s="12"/>
      <c r="E473" s="12"/>
      <c r="F473" s="12"/>
      <c r="G473" s="12"/>
      <c r="H473" s="12"/>
      <c r="I473" s="12"/>
      <c r="J473" s="1"/>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c r="AX473" s="12"/>
      <c r="AY473" s="12"/>
      <c r="AZ473" s="12"/>
      <c r="BA473" s="12"/>
      <c r="BB473" s="12"/>
      <c r="BC473" s="12"/>
      <c r="BD473" s="12"/>
      <c r="BE473" s="12"/>
      <c r="BF473" s="12"/>
      <c r="BG473" s="12"/>
      <c r="BH473" s="12"/>
      <c r="BI473" s="12"/>
      <c r="BJ473" s="12"/>
      <c r="BK473" s="12"/>
      <c r="BL473" s="12"/>
      <c r="BM473" s="12"/>
      <c r="BN473" s="12"/>
      <c r="BO473" s="12"/>
      <c r="BP473" s="12"/>
      <c r="BQ473" s="12"/>
      <c r="BR473" s="12"/>
      <c r="BS473" s="12"/>
      <c r="BT473" s="12"/>
      <c r="BU473" s="12"/>
      <c r="BV473" s="12"/>
      <c r="BW473" s="12"/>
      <c r="BX473" s="12"/>
      <c r="BY473" s="12"/>
      <c r="BZ473" s="12"/>
      <c r="CA473" s="12"/>
      <c r="CB473" s="12"/>
      <c r="CC473" s="12"/>
      <c r="CD473" s="12"/>
      <c r="CE473" s="12"/>
      <c r="CF473" s="12"/>
      <c r="CG473" s="12"/>
      <c r="CH473" s="12"/>
      <c r="CI473" s="12"/>
      <c r="CJ473" s="12"/>
      <c r="CK473" s="12"/>
      <c r="CL473" s="12"/>
      <c r="CM473" s="12"/>
      <c r="CN473" s="12"/>
    </row>
    <row r="474" spans="1:92" ht="15.75" customHeight="1" x14ac:dyDescent="0.3">
      <c r="A474" s="17"/>
      <c r="B474" s="12"/>
      <c r="C474" s="12"/>
      <c r="D474" s="12"/>
      <c r="E474" s="12"/>
      <c r="F474" s="12"/>
      <c r="G474" s="12"/>
      <c r="H474" s="12"/>
      <c r="I474" s="12"/>
      <c r="J474" s="1"/>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c r="AX474" s="12"/>
      <c r="AY474" s="12"/>
      <c r="AZ474" s="12"/>
      <c r="BA474" s="12"/>
      <c r="BB474" s="12"/>
      <c r="BC474" s="12"/>
      <c r="BD474" s="12"/>
      <c r="BE474" s="12"/>
      <c r="BF474" s="12"/>
      <c r="BG474" s="12"/>
      <c r="BH474" s="12"/>
      <c r="BI474" s="12"/>
      <c r="BJ474" s="12"/>
      <c r="BK474" s="12"/>
      <c r="BL474" s="12"/>
      <c r="BM474" s="12"/>
      <c r="BN474" s="12"/>
      <c r="BO474" s="12"/>
      <c r="BP474" s="12"/>
      <c r="BQ474" s="12"/>
      <c r="BR474" s="12"/>
      <c r="BS474" s="12"/>
      <c r="BT474" s="12"/>
      <c r="BU474" s="12"/>
      <c r="BV474" s="12"/>
      <c r="BW474" s="12"/>
      <c r="BX474" s="12"/>
      <c r="BY474" s="12"/>
      <c r="BZ474" s="12"/>
      <c r="CA474" s="12"/>
      <c r="CB474" s="12"/>
      <c r="CC474" s="12"/>
      <c r="CD474" s="12"/>
      <c r="CE474" s="12"/>
      <c r="CF474" s="12"/>
      <c r="CG474" s="12"/>
      <c r="CH474" s="12"/>
      <c r="CI474" s="12"/>
      <c r="CJ474" s="12"/>
      <c r="CK474" s="12"/>
      <c r="CL474" s="12"/>
      <c r="CM474" s="12"/>
      <c r="CN474" s="12"/>
    </row>
    <row r="475" spans="1:92" ht="15.75" customHeight="1" x14ac:dyDescent="0.3">
      <c r="A475" s="17"/>
      <c r="B475" s="12"/>
      <c r="C475" s="12"/>
      <c r="D475" s="12"/>
      <c r="E475" s="12"/>
      <c r="F475" s="12"/>
      <c r="G475" s="12"/>
      <c r="H475" s="12"/>
      <c r="I475" s="12"/>
      <c r="J475" s="1"/>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c r="AX475" s="12"/>
      <c r="AY475" s="12"/>
      <c r="AZ475" s="12"/>
      <c r="BA475" s="12"/>
      <c r="BB475" s="12"/>
      <c r="BC475" s="12"/>
      <c r="BD475" s="12"/>
      <c r="BE475" s="12"/>
      <c r="BF475" s="12"/>
      <c r="BG475" s="12"/>
      <c r="BH475" s="12"/>
      <c r="BI475" s="12"/>
      <c r="BJ475" s="12"/>
      <c r="BK475" s="12"/>
      <c r="BL475" s="12"/>
      <c r="BM475" s="12"/>
      <c r="BN475" s="12"/>
      <c r="BO475" s="12"/>
      <c r="BP475" s="12"/>
      <c r="BQ475" s="12"/>
      <c r="BR475" s="12"/>
      <c r="BS475" s="12"/>
      <c r="BT475" s="12"/>
      <c r="BU475" s="12"/>
      <c r="BV475" s="12"/>
      <c r="BW475" s="12"/>
      <c r="BX475" s="12"/>
      <c r="BY475" s="12"/>
      <c r="BZ475" s="12"/>
      <c r="CA475" s="12"/>
      <c r="CB475" s="12"/>
      <c r="CC475" s="12"/>
      <c r="CD475" s="12"/>
      <c r="CE475" s="12"/>
      <c r="CF475" s="12"/>
      <c r="CG475" s="12"/>
      <c r="CH475" s="12"/>
      <c r="CI475" s="12"/>
      <c r="CJ475" s="12"/>
      <c r="CK475" s="12"/>
      <c r="CL475" s="12"/>
      <c r="CM475" s="12"/>
      <c r="CN475" s="12"/>
    </row>
  </sheetData>
  <mergeCells count="3">
    <mergeCell ref="A225:X225"/>
    <mergeCell ref="A229:X229"/>
    <mergeCell ref="A270:X27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AGUILAR SALDANA</dc:creator>
  <cp:lastModifiedBy>JAIME AGUILAR SALDANA</cp:lastModifiedBy>
  <dcterms:created xsi:type="dcterms:W3CDTF">2026-06-18T17:05:33Z</dcterms:created>
  <dcterms:modified xsi:type="dcterms:W3CDTF">2026-06-18T17:11:45Z</dcterms:modified>
</cp:coreProperties>
</file>