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E:\VIGENCIA 2021\2021 PLAN ANTICORRUPCION Y ATENCION AL CIUDADANO\REPORTE Y DOCUMENTOS SEPTIEMBRE 2021\MATRICES PAAC SEPTIEMBRE 13 2021\"/>
    </mc:Choice>
  </mc:AlternateContent>
  <xr:revisionPtr revIDLastSave="0" documentId="13_ncr:1_{B69E1EE9-6490-4552-933B-8E21F8ACE91B}" xr6:coauthVersionLast="47" xr6:coauthVersionMax="47" xr10:uidLastSave="{00000000-0000-0000-0000-000000000000}"/>
  <bookViews>
    <workbookView xWindow="735" yWindow="735" windowWidth="26190" windowHeight="14580" xr2:uid="{00000000-000D-0000-FFFF-FFFF00000000}"/>
  </bookViews>
  <sheets>
    <sheet name="Riesgos corrupcion" sheetId="1" r:id="rId1"/>
    <sheet name="Racionalizacion de tramites_" sheetId="2" r:id="rId2"/>
    <sheet name="Servicio al ciudadano" sheetId="3" r:id="rId3"/>
    <sheet name="Rendición de Cuentas" sheetId="4" r:id="rId4"/>
    <sheet name="Transparencia" sheetId="5" r:id="rId5"/>
    <sheet name="Iniciativas Adici."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0" roundtripDataSignature="AMtx7mjSqy5wY0eNWPzBYfHqLB7Le3dwow=="/>
    </ext>
  </extLst>
</workbook>
</file>

<file path=xl/calcChain.xml><?xml version="1.0" encoding="utf-8"?>
<calcChain xmlns="http://schemas.openxmlformats.org/spreadsheetml/2006/main">
  <c r="K9" i="4" l="1"/>
  <c r="K6" i="3"/>
  <c r="K19" i="3"/>
  <c r="K18" i="1"/>
  <c r="K17" i="1"/>
  <c r="K8" i="6"/>
  <c r="I8" i="6"/>
  <c r="K7" i="6"/>
  <c r="I7" i="6"/>
  <c r="K6" i="6"/>
  <c r="K9" i="6" s="1"/>
  <c r="I6" i="6"/>
  <c r="K5" i="6"/>
  <c r="I5" i="6"/>
  <c r="J14" i="5"/>
  <c r="H14" i="5"/>
  <c r="J13" i="5"/>
  <c r="H13" i="5"/>
  <c r="J12" i="5"/>
  <c r="H12" i="5"/>
  <c r="J11" i="5"/>
  <c r="H11" i="5"/>
  <c r="J10" i="5"/>
  <c r="H10" i="5"/>
  <c r="J9" i="5"/>
  <c r="H9" i="5"/>
  <c r="J8" i="5"/>
  <c r="H8" i="5"/>
  <c r="J7" i="5"/>
  <c r="H7" i="5"/>
  <c r="J6" i="5"/>
  <c r="H6" i="5"/>
  <c r="J5" i="5"/>
  <c r="H5" i="5"/>
  <c r="J4" i="5"/>
  <c r="H4" i="5"/>
  <c r="K19" i="4"/>
  <c r="I19" i="4"/>
  <c r="K18" i="4"/>
  <c r="I18" i="4"/>
  <c r="K17" i="4"/>
  <c r="I17" i="4"/>
  <c r="K16" i="4"/>
  <c r="I16" i="4"/>
  <c r="K15" i="4"/>
  <c r="I15" i="4"/>
  <c r="K14" i="4"/>
  <c r="I14" i="4"/>
  <c r="K13" i="4"/>
  <c r="I13" i="4"/>
  <c r="K12" i="4"/>
  <c r="I12" i="4"/>
  <c r="I20" i="4" s="1"/>
  <c r="I11" i="4"/>
  <c r="K10" i="4"/>
  <c r="I10" i="4"/>
  <c r="I9" i="4"/>
  <c r="K8" i="4"/>
  <c r="I8" i="4"/>
  <c r="K7" i="4"/>
  <c r="I7" i="4"/>
  <c r="K6" i="4"/>
  <c r="I6" i="4"/>
  <c r="K23" i="3"/>
  <c r="I23" i="3"/>
  <c r="K22" i="3"/>
  <c r="I22" i="3"/>
  <c r="K21" i="3"/>
  <c r="I21" i="3"/>
  <c r="K20" i="3"/>
  <c r="I20" i="3"/>
  <c r="I19" i="3"/>
  <c r="K18" i="3"/>
  <c r="I18" i="3"/>
  <c r="K17" i="3"/>
  <c r="I17" i="3"/>
  <c r="K16" i="3"/>
  <c r="I16" i="3"/>
  <c r="K15" i="3"/>
  <c r="I15" i="3"/>
  <c r="K14" i="3"/>
  <c r="I14" i="3"/>
  <c r="K13" i="3"/>
  <c r="I13" i="3"/>
  <c r="K12" i="3"/>
  <c r="I12" i="3"/>
  <c r="K11" i="3"/>
  <c r="I11" i="3"/>
  <c r="K10" i="3"/>
  <c r="I10" i="3"/>
  <c r="K9" i="3"/>
  <c r="I9" i="3"/>
  <c r="K8" i="3"/>
  <c r="I8" i="3"/>
  <c r="K7" i="3"/>
  <c r="K24" i="3" s="1"/>
  <c r="I7" i="3"/>
  <c r="I6" i="3"/>
  <c r="K5" i="3"/>
  <c r="I5" i="3"/>
  <c r="U39" i="2"/>
  <c r="S39" i="2"/>
  <c r="U38" i="2"/>
  <c r="S38" i="2"/>
  <c r="U37" i="2"/>
  <c r="S37" i="2"/>
  <c r="U36" i="2"/>
  <c r="S36" i="2"/>
  <c r="U35" i="2"/>
  <c r="S35" i="2"/>
  <c r="U34" i="2"/>
  <c r="S34" i="2"/>
  <c r="U33" i="2"/>
  <c r="S33" i="2"/>
  <c r="U32" i="2"/>
  <c r="S32" i="2"/>
  <c r="U31" i="2"/>
  <c r="S31" i="2"/>
  <c r="U30" i="2"/>
  <c r="S30" i="2"/>
  <c r="U29" i="2"/>
  <c r="S29" i="2"/>
  <c r="U28" i="2"/>
  <c r="S28" i="2"/>
  <c r="U27" i="2"/>
  <c r="S27" i="2"/>
  <c r="U26" i="2"/>
  <c r="S26" i="2"/>
  <c r="U25" i="2"/>
  <c r="S25" i="2"/>
  <c r="U24" i="2"/>
  <c r="S24" i="2"/>
  <c r="U23" i="2"/>
  <c r="S23" i="2"/>
  <c r="U22" i="2"/>
  <c r="S22" i="2"/>
  <c r="U21" i="2"/>
  <c r="S21" i="2"/>
  <c r="U20" i="2"/>
  <c r="S20" i="2"/>
  <c r="U19" i="2"/>
  <c r="S19" i="2"/>
  <c r="U18" i="2"/>
  <c r="S18" i="2"/>
  <c r="U17" i="2"/>
  <c r="S17" i="2"/>
  <c r="U16" i="2"/>
  <c r="S16" i="2"/>
  <c r="K19" i="1"/>
  <c r="I19" i="1"/>
  <c r="I18" i="1"/>
  <c r="I17" i="1"/>
  <c r="K16" i="1"/>
  <c r="I16" i="1"/>
  <c r="K15" i="1"/>
  <c r="I15" i="1"/>
  <c r="K14" i="1"/>
  <c r="I14" i="1"/>
  <c r="K13" i="1"/>
  <c r="I13" i="1"/>
  <c r="K12" i="1"/>
  <c r="I12" i="1"/>
  <c r="I20" i="1" s="1"/>
  <c r="K11" i="1"/>
  <c r="I11" i="1"/>
  <c r="K10" i="1"/>
  <c r="I10" i="1"/>
  <c r="K9" i="1"/>
  <c r="I9" i="1"/>
  <c r="K8" i="1"/>
  <c r="I8" i="1"/>
  <c r="K7" i="1"/>
  <c r="I7" i="1"/>
  <c r="K6" i="1"/>
  <c r="I6" i="1"/>
  <c r="K5" i="1"/>
  <c r="K20" i="1" s="1"/>
  <c r="I5" i="1"/>
  <c r="J15" i="5" l="1"/>
  <c r="S40" i="2"/>
  <c r="H15" i="5"/>
  <c r="I9" i="6"/>
  <c r="U40" i="2"/>
  <c r="I24" i="3"/>
  <c r="K20" i="4"/>
</calcChain>
</file>

<file path=xl/sharedStrings.xml><?xml version="1.0" encoding="utf-8"?>
<sst xmlns="http://schemas.openxmlformats.org/spreadsheetml/2006/main" count="906" uniqueCount="484">
  <si>
    <r>
      <rPr>
        <b/>
        <sz val="14"/>
        <color theme="1"/>
        <rFont val="Arial Narrow"/>
        <family val="2"/>
      </rPr>
      <t xml:space="preserve">Plan Anticorrupción y de Atención al Ciudadano - </t>
    </r>
    <r>
      <rPr>
        <b/>
        <i/>
        <sz val="14"/>
        <color theme="1"/>
        <rFont val="Arial Narrow"/>
        <family val="2"/>
      </rPr>
      <t>2021</t>
    </r>
    <r>
      <rPr>
        <b/>
        <sz val="14"/>
        <color theme="1"/>
        <rFont val="Arial Narrow"/>
        <family val="2"/>
      </rPr>
      <t xml:space="preserve">                                                                                                                                                                                 </t>
    </r>
  </si>
  <si>
    <t>Componente 1: Gestión del Riesgo de Corrupción  -Mapa de Riesgos de Corrupción</t>
  </si>
  <si>
    <t>Subcomponente</t>
  </si>
  <si>
    <t xml:space="preserve"> Actividades</t>
  </si>
  <si>
    <t>Meta o producto</t>
  </si>
  <si>
    <t xml:space="preserve">Responsable </t>
  </si>
  <si>
    <t>Fecha programada</t>
  </si>
  <si>
    <t>Avance descriptivo a abril 30/2021</t>
  </si>
  <si>
    <t>Porcentaje de avance</t>
  </si>
  <si>
    <t>Avance descriptivo a agosto 31/2021</t>
  </si>
  <si>
    <t>1.1.</t>
  </si>
  <si>
    <t>Socializar a los procesos la política de Administración de Riesgos vigente para de allí partir para su actualización.</t>
  </si>
  <si>
    <t>e-mail, orfeos, comunicaciones, listados de asistencia, presentaciones</t>
  </si>
  <si>
    <t>Oficina Asesora de Planeación, Direcciones Territoriales y responsables de los procesos</t>
  </si>
  <si>
    <r>
      <rPr>
        <b/>
        <sz val="10"/>
        <color theme="1"/>
        <rFont val="Arial Narrow"/>
        <family val="2"/>
      </rPr>
      <t>OAP:</t>
    </r>
    <r>
      <rPr>
        <sz val="10"/>
        <color theme="1"/>
        <rFont val="Arial Narrow"/>
        <family val="2"/>
      </rPr>
      <t xml:space="preserve"> La actividad de socializar a los procesos la política de Administración de Riesgos vigente se tiene programada para ejecutar en el mes de Mayo por tal motivo no se presentan evidencias.
DTAM: Se llevan a cabo socializaciones de la política administrsción del riesgo, de su articulación a la gestión a través de la septima dimensión CONTROL INTERNO - MIPG
Anexo 1 PRESENTACION GESTION DEL RIESGO - MIPG APAPORIS
Anexo 2 ASISTENCIA CAPACITACIÓN GESTIÓN DEL RIESGO - MIPG APAPORIS
Anexo 3 presentación GESTION DEL RIESGO - MIPGCHIRIBIQUETE ORITO CAHUINARI
Anexo 4 ASIATENCIA GESTIÓN DEL RIESGO FEBRERO 15 CHIRIBIQUETE ORITO CAHUINARI
DTAN: Se hace revición de los riesgo oportunidades a cargo de la DTAN junto con la oficina asesora de planeación, OAP  se formulan propuestas para ajustes de los riesgo que pertenecen a proceso Autoridad ambiental y las oportunidades 49 y 50. EVIDENCIA: 1. Correo OAP invitando a territoriales para hacer revision resigos, 2. lista de asistena.
DTAO La socializacion de la politica de administración se tiene prevista para el segundo cuatrimestre del 2021, acorde con el crongrama de la OAP.
DTCA DTCA: Se socializó a funcionarios y contratistas de la DTCA las política administración de riesgos en el marco de una sensibilización virtual del Modelo Integrado de Planeación y Gestión. Se esperan lineamientos por parte de la OAP para actualización de la misma. Anexo 1. lista de asistencia 12/03/2021, anexo 2. lista de asistencia 16/03/2021 y anexo 3. presentación.
DTOR: Se socializó el procedimiento y la política de administración de riesgos y oportunidades vía correo electrónico. 
Anexo 1.1.1 Soc_Pr_Polít_adm_ries_op
DTPA: No se reportó avance de esta actividad.
GCEA:La actividad no se tenía programada para el primer cuatrimestre.
OPDI Para este cuatrimestre la actividad no esta contemplada para ejecutar.
SSNA Subdirección administrativa y financiera con el fin de dar avance a la evaluación. Adicionalmente se avanza en la revisión del documento de evaluación de recursos propios del año pasado. Anexo 1. correo solicitud información financiera y de recaudo instrumenrtos.docx
3)Se realizó acompañamiento permanente a la generación de alianzas en especial convenios; actualmente se están desarrollan los estudios previos para fortalecimiento de la tienda de parques. Aliados: Instituto Alexander Vion Humboldt y Escuela taller, para los cuales en respuesta a los requerimientos se esta generando propuesta de estudios previos y plan de trabajo a ejecutar. Anexo 1. 19MARZ  EP CONVENIO PNN-HUMBOLDT ECOTIENDAS V3 (1).docx. Anexo 2. PLAN DE TRABAJO 2021  (1).xlsx</t>
    </r>
  </si>
  <si>
    <t>1.2.</t>
  </si>
  <si>
    <t>Generar observaciones, propuestas y comentarios para la mejora y actualización de la política de Administración Integral de riesgos por parte de los procesos.</t>
  </si>
  <si>
    <t>e-mail, orfeos y comunicaciones</t>
  </si>
  <si>
    <t>Oficina Asesora de Planeación, Direcciones Territoriales, procesos NC</t>
  </si>
  <si>
    <t>30/06/20201</t>
  </si>
  <si>
    <t xml:space="preserve">1.3. </t>
  </si>
  <si>
    <t>Versión del documento política administración de riesgos  publicado en el portal web y socializado - documentos o comunicaciones de aprobación de la política</t>
  </si>
  <si>
    <t xml:space="preserve">Oficina Asesora de Planeación </t>
  </si>
  <si>
    <r>
      <rPr>
        <b/>
        <sz val="10"/>
        <color theme="1"/>
        <rFont val="Arial Narrow"/>
        <family val="2"/>
      </rPr>
      <t>OAP</t>
    </r>
    <r>
      <rPr>
        <sz val="10"/>
        <color theme="1"/>
        <rFont val="Arial Narrow"/>
        <family val="2"/>
      </rPr>
      <t>: La actividad de formalizar la política de Administración de riesgos conforme a los lineamientos existentes del tema se tiene programada para ejecutar en el mes de julio por tal motivo no se presentan evidencias.
DTAM Teniendo en cuenta la actualización de la Guía para la Administración del Riesgo y el Diseño de Controles para Entidades Públicas que actualizó el DAFP versión 5 de diciembre de 2020, esta actividad se llevará a cabo cuando se lleve la actualización del instrumento en PNNC
DTAN No reportó, sin embargo se tiene en cuenta lo reportado por la OAP</t>
    </r>
  </si>
  <si>
    <t>1.4.</t>
  </si>
  <si>
    <t>Socializar con los responsables y los procesos la política de Administración de Riesgos oficializada.</t>
  </si>
  <si>
    <t>e-mail, orfeos, comunicaciones, Listados de asistencia, presentaciones</t>
  </si>
  <si>
    <r>
      <rPr>
        <b/>
        <sz val="12"/>
        <color rgb="FF000000"/>
        <rFont val="Arial Narrow"/>
        <family val="2"/>
      </rPr>
      <t xml:space="preserve">Subcomponente/proceso  2                                                 </t>
    </r>
    <r>
      <rPr>
        <sz val="12"/>
        <color rgb="FF000000"/>
        <rFont val="Arial Narrow"/>
        <family val="2"/>
      </rPr>
      <t>Actualización del Mapa de Riesgos de Corrupción</t>
    </r>
  </si>
  <si>
    <t>2.1</t>
  </si>
  <si>
    <t xml:space="preserve">Socialización de la metodología para la identificación y actualización del mapa de riesgos </t>
  </si>
  <si>
    <t xml:space="preserve">Actividades de socialización y acompañamiento para la actualización del Mapa de riesgos </t>
  </si>
  <si>
    <t>2.2</t>
  </si>
  <si>
    <t xml:space="preserve">Revisar  y actualizar la documentación de riesgos  conforme a lo establecido la Guía de Administración de Riesgos </t>
  </si>
  <si>
    <t xml:space="preserve">Procedimiento, instructivo y formato mapa de riesgo actualizado </t>
  </si>
  <si>
    <r>
      <rPr>
        <b/>
        <sz val="10"/>
        <color theme="1"/>
        <rFont val="Arial Narrow"/>
        <family val="2"/>
      </rPr>
      <t xml:space="preserve">OAP: </t>
    </r>
    <r>
      <rPr>
        <sz val="10"/>
        <color theme="1"/>
        <rFont val="Arial Narrow"/>
        <family val="2"/>
      </rPr>
      <t>La actividad de revisar y actualizar la documentación de riesgos conforme a lo establecido la Guía de Administración de Riesgos se tiene programada para ejecutar en el mes de julio por tal motivo no se presentan evidencias.</t>
    </r>
  </si>
  <si>
    <t>2.3</t>
  </si>
  <si>
    <t xml:space="preserve">Asesorar  y acompañar la identificación y actualización del mapa de riesgos </t>
  </si>
  <si>
    <t xml:space="preserve">Talleres de socialización y acompañamiento para la actualización del Mapa de riesgos </t>
  </si>
  <si>
    <t>Oficina Asesora de Planeación, Nivel Central  y Direcciones Territoriales</t>
  </si>
  <si>
    <r>
      <rPr>
        <b/>
        <sz val="12"/>
        <color rgb="FF000000"/>
        <rFont val="Arial Narrow"/>
        <family val="2"/>
      </rPr>
      <t xml:space="preserve">Subcomponente /proceso 3                                            </t>
    </r>
    <r>
      <rPr>
        <sz val="12"/>
        <color rgb="FF000000"/>
        <rFont val="Arial Narrow"/>
        <family val="2"/>
      </rPr>
      <t xml:space="preserve"> Consulta y divulgación </t>
    </r>
  </si>
  <si>
    <t>3.1</t>
  </si>
  <si>
    <t xml:space="preserve">Someter a consulta ciudadana el mapa de riesgos de corrupción </t>
  </si>
  <si>
    <t>Mapa de riesgos verificado con aportes de la ciudadanía</t>
  </si>
  <si>
    <t>Oficina Asesora de Planeación</t>
  </si>
  <si>
    <r>
      <rPr>
        <b/>
        <sz val="10"/>
        <color theme="1"/>
        <rFont val="Arial Narrow"/>
        <family val="2"/>
      </rPr>
      <t xml:space="preserve">OAP: </t>
    </r>
    <r>
      <rPr>
        <sz val="10"/>
        <color theme="1"/>
        <rFont val="Arial Narrow"/>
        <family val="2"/>
      </rPr>
      <t>Se sometió a consulta de la ciudadana el mapa de riesgos de corrupción el 20 de enero y 26 de marzo. Evidencia 3.1.</t>
    </r>
  </si>
  <si>
    <t>3.2</t>
  </si>
  <si>
    <t xml:space="preserve">Aprobar el mapa de riesgos actualizado conforme al procedimiento de administración de riesgos </t>
  </si>
  <si>
    <t>Mapa de riesgos aprobado</t>
  </si>
  <si>
    <t>Nivel Central - responsables de los procesos</t>
  </si>
  <si>
    <t>3.3</t>
  </si>
  <si>
    <t>Publicación del mapa de riesgos de corrupción</t>
  </si>
  <si>
    <t>Mapa de riesgos de corrupción publicado en portal Web</t>
  </si>
  <si>
    <r>
      <rPr>
        <b/>
        <sz val="10"/>
        <color theme="1"/>
        <rFont val="Arial Narrow"/>
        <family val="2"/>
      </rPr>
      <t>OAP</t>
    </r>
    <r>
      <rPr>
        <sz val="10"/>
        <color theme="1"/>
        <rFont val="Arial Narrow"/>
        <family val="2"/>
      </rPr>
      <t>: Se realizó la publicación del mapa de riesgos en pagina web conforme los resultado de consulta publica en enero y abril del 2021. Evidencia 3.3.</t>
    </r>
  </si>
  <si>
    <r>
      <rPr>
        <b/>
        <sz val="12"/>
        <color rgb="FF000000"/>
        <rFont val="Arial Narrow"/>
        <family val="2"/>
      </rPr>
      <t>Subcomponente /proceso 4</t>
    </r>
    <r>
      <rPr>
        <sz val="12"/>
        <color rgb="FF000000"/>
        <rFont val="Arial Narrow"/>
        <family val="2"/>
      </rPr>
      <t xml:space="preserve">                                           Monitoreo o revisión</t>
    </r>
  </si>
  <si>
    <t>4.1</t>
  </si>
  <si>
    <t>Monitorear y revisar el mapa de riesgos de corrupción</t>
  </si>
  <si>
    <t xml:space="preserve">Mapa de riesgos revisado </t>
  </si>
  <si>
    <t>Niveles Central, Territorial y local</t>
  </si>
  <si>
    <t>4.2</t>
  </si>
  <si>
    <t>Generar alertas tempranas como resultado del monitoreo</t>
  </si>
  <si>
    <t>Identificación de alertas tempranas</t>
  </si>
  <si>
    <t>Niveles Central (responsables de los procesos), Territorial y local</t>
  </si>
  <si>
    <r>
      <rPr>
        <b/>
        <sz val="10"/>
        <color theme="1"/>
        <rFont val="Arial Narrow"/>
        <family val="2"/>
      </rPr>
      <t xml:space="preserve">OAP: </t>
    </r>
    <r>
      <rPr>
        <sz val="10"/>
        <color theme="1"/>
        <rFont val="Arial Narrow"/>
        <family val="2"/>
      </rPr>
      <t>Se generó campaña de reporte de seguimiento y monitoreo para el 1er trimestre de reporte a riesgos a nivel nacional mediante correo electrónico. Adicionalmente se generaron correos electrónicos por proceso, con alertas tempranas al reporte de los controles de riesgos, previa evaluación de los mismos por el Grupo de Control Interno. Evidencia: 4.2.
DTAM Con ocasión a la responsabilidad de la primerá línea de defensa, se generan alertas tempranas para realización de lreporte acorde al cronograma establecido en la ruta de planeación.
Anexo 9 alerta reporte MAPA DE RIESGOS Y OPORTUNIDADES 2021
Anexo 10 alerta reporte MAPA DE RIESGOS RNN NUKAK
Anexo 11 alerta MAPA DE RIESGOS - OPORTUNIDAD No. 61 Rio Pure
DTAN: se adjunta correo electronico de la OAP con el resultado de la validacion de reisgos y con la solicitud de revsion y correccion de informacion aporatada por la DTAN. EVIDENCIA: Correo electronico con alertas tempranas a riesgos autoridad ambiental. La DTAN envia replica con ajustes presentados a las observaciones.
DTAO Se realizaron las alertas por el nivel central para ajuste al monitoreo de riesgos, las cuales fueron atendidas oportunamente por la DTAO.
Evidencias:  Correo  - DTAO -Riesgo 88 -Acción 1
Correo  - Fwd_ Riesgos GDTAL, AUS y GRFIS
Correo  - Re_ Validación_1erReporte_MapadeRiesgos_2021
Correo - Ajustes DTAO Matriz de riesgos y oportunidades I Cuatrimestre 2021
Correo - Reporte primer Sgto Mapa de Riesgos DTAO
DTCA: No se tiene reporte en este período para esta actividad específica teniendo en cuenta que como resultado del monitoreo no se generaron alertas para los riesgos de corrupción reportados.Se hace la claridad que se realizaron para los otros tipos de riesgo.</t>
    </r>
    <r>
      <rPr>
        <b/>
        <i/>
        <sz val="10"/>
        <color theme="1"/>
        <rFont val="Arial Narrow"/>
        <family val="2"/>
      </rPr>
      <t xml:space="preserve">OAP Teniendo en cuenta que se realizó monitore, se registra reporte de cumplimeinto
DTOR: Se generó las alertas tempranas con la solicitud de reporte de riesgos y oportunidades con el fin de consolidar de manera anticipada y realizar la validación e las evidencias de cumplimiento entregadas.
Anexo 4.2.1 Sol_rep_Riesgos_Gest_Cont; Anexo 4.2.2 Sol_rep_Riesgos_Sum
Anexo 4.2.3 Sol_rep_Riesgos_Tin; Anexo 4.2.4 Sol_rep_Riesgos_Chi
Anexo 4.2.5 Sol_rep_Riesgos_GRFisicos; Anexo 4.2.6 Sol_rep_Riesgos_Mac
Anexo 4.2.7 Sol_rep_Riesgos_Tup; Anexo 4.2.8 Sol_rep_Riesgos_Cin
Anexo 4.2.9 Sol_rep_Riesgos_Pic; Anexo 4.2.10 Sol_rep_Riesgos_DTOR
DTPA:Se hace el envío formal del Primer Reporte del Mapa de Riesgos y Matriz de oportunidades 2021 a los diferentes líderes de proceso en Nivel Central, con sus respectivas evidencias en el drive. (Evidencias 4.2).
GCEA:Como parte de las campañas de comunicación sobre atención al usuario, se agregó y actualizó  información publicada en la página web con referencia a PNN y SFF abiertos al ecoturismo y las respectivas </t>
    </r>
    <r>
      <rPr>
        <sz val="10"/>
        <color theme="1"/>
        <rFont val="Arial Narrow"/>
        <family val="2"/>
      </rPr>
      <t xml:space="preserve">recomendaciones para visitar los parques (29/03/21) (Anexo 1). Por otra parte, se publicó el 24 de marzo del 2021 información en la Intranet sobre la reapertura del Área Única los Estoraques y el proceso de facturación electrónica para proveedores en la Página Web (anexo 2). Por último, la Oficina de Control Disciplinario solicitó el apoyo del GCEA para socializar  mensajes de sensibilizacion referente al Servidor público, las cuales fueron divulgadas las siguientes fechas, la primera el  27 de enero, la segunda el 26 de febrero y la tercera el 26 de marzo (anexo 3). Por otra parte, se han recibido certificaciones de algunas DT, AP y dependencias que aseguran que los contenidos de los cuales son responsables se encuentran actualizados, los cuales son insumo para la generación del reporte anual de cumplimiento. Además, se generó una pieza gráfica la cual fue socializada a nivel nacional, recordando el envío de la certificación (14/04/21). Se adjunta: Anexo . 4 Correo PNNC - Actualización de contenidos en página web e intranet Y Anexo 5.Cuadro de seguimiento de certificación por dependencias. (1), para finalizar, se generó una pieza gráfica de comunicación(15 de abril)  y un correo electrónico(17 de marzo) recordando la importancia de actualizar los contenidos, incluyendo la información del recorrido virtual. Se adjunta: Anexo 6. ACTUALIZACIÓN PÁGINA WEB E INTRANET (PIEZA GRÁFICA) y Anexo 7. Correo de Parques Nacionales Naturales de Colombia - ACTUALIZACIÓN RECORRIDO VIRTUAL
SINAP-GGIS El dia 21 de abril como parte del seguimiento a el riesgo del Proceso de Coordinacion SINAP se remite correo a los lideres de las DTs como parte del seguimento al reporte 
OAJ  </t>
    </r>
    <r>
      <rPr>
        <b/>
        <i/>
        <sz val="10"/>
        <color theme="1"/>
        <rFont val="Arial Narrow"/>
        <family val="2"/>
      </rPr>
      <t>OAP OAJ no reportó
OPDI La oficina de control disciplinario solicta la provision de un empleo vacante con el fin de dar mejor organizacion al manejo de las actuaciones disciplinarias. Pero es necesario advertir que el Grupo de Gestión Humana adelantó el correspondiente procedimiento para el encargo del empleo de Secretario Código 4210 Grado 18, nombrando mediante Resolución No. 0445 del 18 de diciembre de 2020 al señor MAURICIO ANDRES ORTEGA PABÓN, pero en razón a que el funcionario en mención pese haberse concedido prorroga no tomó posesión del empleo, por medio de Resolución No. 092 del 26 de marzo de 2021, se derogó el encargo. Como quiera que se llevó a cabo la calificación anual de funcionarios adscritos a la carrera administrativa en el mes de febrero de 2021, se hace necesaria una nueva convocatoria a fin de invitar nuevamente a los funcionarios a aspirar a este cargo. Se está pendiente de autorización del Director General para la nueva convocatoria.  Anexo 1. 0445 - MAURICIO ANDRES ORTEGA PABON (2).pdf, Anexo 2. Derogatoria encargo Mauricio Ortega CONVOCATORIA SECRETARIO OCDI.pdf, Anexo 3. 11. CONVOCATORIA XI resultado 2.pdf  OAP La actividad no se cumplió en consecuencia no se incluye el % de avance reportado
SINAP El dia 21 de abril como parte del seguimiento a el riesgo del Proceso de Coordinacion SINAP se remite correo a los lideres de las DTs como parte del seguimento al reporte 
GSIR: Se genera al Grupo GSIR alertas sobre monitoreo del mapa de riesgos.
SSNA En atención que el mapa fue aprobado sin observaciones , para la Subdirección de Sostenibilidad y Negocios Ambientales para el ,procesos deSostenibilidad Financiera no se genraron alertas temparanas, ya que se han venido desarrollando las actvidadaes correspondientes con el fin de que no se materailice el riesgo.</t>
    </r>
  </si>
  <si>
    <r>
      <rPr>
        <b/>
        <sz val="12"/>
        <color rgb="FF000000"/>
        <rFont val="Arial Narrow"/>
        <family val="2"/>
      </rPr>
      <t>Subcomponente/proceso 5</t>
    </r>
    <r>
      <rPr>
        <sz val="12"/>
        <color rgb="FF000000"/>
        <rFont val="Arial Narrow"/>
        <family val="2"/>
      </rPr>
      <t xml:space="preserve"> 
Seguimiento</t>
    </r>
  </si>
  <si>
    <t>5.1.</t>
  </si>
  <si>
    <t>Primer Seguimiento al mapa de riesgos</t>
  </si>
  <si>
    <t>Mapa de riesgos con resultados del seguimiento publicado en portal Web</t>
  </si>
  <si>
    <t>Grupo de Control Interno</t>
  </si>
  <si>
    <r>
      <rPr>
        <b/>
        <sz val="10"/>
        <color theme="1"/>
        <rFont val="Arial Narrow"/>
        <family val="2"/>
      </rPr>
      <t>GCI:</t>
    </r>
    <r>
      <rPr>
        <sz val="10"/>
        <color theme="1"/>
        <rFont val="Arial Narrow"/>
        <family val="2"/>
      </rPr>
      <t xml:space="preserve"> Se realizó reporte a la Oficina Asesora de Planeación de los Riesgos No 6 "...Manipulación de la información de la Auditoría Interna y/o Calidad en beneficio de un tercero..." y  el Riesgo No 7 "...Incumplimiento en el desarrollo del Plan Anual de Auditorías..." correspondientes al proceso de Evaluación Independiente con sus respectivas evidencias estableciendo cumplimiento en el seguimiento y monitoreo.</t>
    </r>
  </si>
  <si>
    <t>5.2.</t>
  </si>
  <si>
    <t>Segundo Seguimiento al mapa de riesgos</t>
  </si>
  <si>
    <t>5.3.</t>
  </si>
  <si>
    <t>Tercer Seguimiento al mapa de riesgos</t>
  </si>
  <si>
    <t/>
  </si>
  <si>
    <t>Nombre de la entidad:</t>
  </si>
  <si>
    <t>PARQUES NACIONALES NATURALES DE COLOMBIA</t>
  </si>
  <si>
    <t>Orden:</t>
  </si>
  <si>
    <t>Nacional</t>
  </si>
  <si>
    <t>Sector administrativo:</t>
  </si>
  <si>
    <t>Ambiente y Desarrollo Sostenible</t>
  </si>
  <si>
    <t>Año vigencia:</t>
  </si>
  <si>
    <t>2021</t>
  </si>
  <si>
    <t>Departamento:</t>
  </si>
  <si>
    <t>Bogotá D.C</t>
  </si>
  <si>
    <t>Municipio:</t>
  </si>
  <si>
    <t>BOGOTÁ</t>
  </si>
  <si>
    <t>DATOS TRÁMITES A RACIONALIZAR</t>
  </si>
  <si>
    <t>ACCIONES DE RACIONALIZACIÓN A DESARROLLAR</t>
  </si>
  <si>
    <t>PLAN DE EJECUCIÓN</t>
  </si>
  <si>
    <t>Tipo</t>
  </si>
  <si>
    <t>Número</t>
  </si>
  <si>
    <t>Nombre</t>
  </si>
  <si>
    <t>Estado</t>
  </si>
  <si>
    <t>Situación actual</t>
  </si>
  <si>
    <t>Mejora por implementar</t>
  </si>
  <si>
    <t>Beneficio al ciudadano o entidad</t>
  </si>
  <si>
    <t>Tipo racionalización</t>
  </si>
  <si>
    <t>Acciones racionalización</t>
  </si>
  <si>
    <t>Fecha
inicio</t>
  </si>
  <si>
    <t>Fecha final racionalización</t>
  </si>
  <si>
    <t>Responsable</t>
  </si>
  <si>
    <t>Único</t>
  </si>
  <si>
    <t>457</t>
  </si>
  <si>
    <t>Registro de Reservas Naturales de  la Sociedad Civil</t>
  </si>
  <si>
    <t>Inscrito</t>
  </si>
  <si>
    <t xml:space="preserve">Dificultad para el usuario de liquidar los servicios de evaluación y seguimiento de los trámites para proceder a su pago 
</t>
  </si>
  <si>
    <t>Desarrollo y puesta en funcionamiento de una herramienta de software liquidadora que facilite el proceso al usuario sin necesidad de realizarlo manualmente</t>
  </si>
  <si>
    <t>Eliminar errores y devoluciones agilizando el proceso de obtención y respuesta en el permiso solicitado</t>
  </si>
  <si>
    <t>Tecnologica</t>
  </si>
  <si>
    <t>Formularios diligenciados en línea</t>
  </si>
  <si>
    <t>04/01/2021</t>
  </si>
  <si>
    <t>31/12/2021</t>
  </si>
  <si>
    <t xml:space="preserve">Grupos de Trámites y Evaluación Ambiental/Grupo de Gestión Financiera/Grupo de Sistemas de Información y radiocomunicaciones </t>
  </si>
  <si>
    <r>
      <rPr>
        <b/>
        <sz val="10"/>
        <color rgb="FF000000"/>
        <rFont val="Arial Narrow"/>
        <family val="2"/>
      </rPr>
      <t xml:space="preserve">GSIR: </t>
    </r>
    <r>
      <rPr>
        <sz val="10"/>
        <color rgb="FF000000"/>
        <rFont val="Arial Narrow"/>
        <family val="2"/>
      </rPr>
      <t xml:space="preserve">Se debe habilitar desde la Ventanilla Unica (VU) la opción de diligenciar los tramites en linea registrandose en VU, VITAL ("MADS") y la herramienta Tramites.
</t>
    </r>
    <r>
      <rPr>
        <b/>
        <sz val="10"/>
        <color rgb="FF000000"/>
        <rFont val="Arial Narrow"/>
        <family val="2"/>
      </rPr>
      <t xml:space="preserve">GTEA: </t>
    </r>
    <r>
      <rPr>
        <sz val="10"/>
        <color rgb="FF000000"/>
        <rFont val="Arial Narrow"/>
        <family val="2"/>
      </rPr>
      <t>El desarrollo del software liquidador de estos pagos debe ser liderado por la SAF-GGF, sin embargo estamos dispuestos en apoyar el ejercicio una vez se formule el correspondiente Plan de trabajo entre las dependencias involucradas de acuerdo a las etapas de la estrategia de racionalización del DAFP. Se ha propuesto reunión desde la OAP para recibir la orientación del DAFP el próximo jueves 06 de mayo del presente.</t>
    </r>
  </si>
  <si>
    <t>No existe mecanismo de pagos en línea</t>
  </si>
  <si>
    <t>Habilitar botón de pagos en línea</t>
  </si>
  <si>
    <t>Reducción de tiempos, contactos innecesarios con la Entidad, incremento de seguridad.</t>
  </si>
  <si>
    <t>Pago en línea</t>
  </si>
  <si>
    <t xml:space="preserve">Grupos de Trámites y Evaluación Ambiental/Grupo de Sistemas de Información y radiocomunicaciones  </t>
  </si>
  <si>
    <r>
      <rPr>
        <b/>
        <sz val="10"/>
        <color rgb="FF000000"/>
        <rFont val="Arial Narrow"/>
        <family val="2"/>
      </rPr>
      <t xml:space="preserve">GSIR: </t>
    </r>
    <r>
      <rPr>
        <sz val="10"/>
        <color rgb="FF000000"/>
        <rFont val="Arial Narrow"/>
        <family val="2"/>
      </rPr>
      <t xml:space="preserve">Desde GSIR se ha venido adelantando la gestión de pagos en linea de los tramites ambientales pero no es factible el pago de los tramites en linea por no ser atractivo para las empresas que prestan este servicio, ya que el numero de tramites en linea es muy poco.
</t>
    </r>
    <r>
      <rPr>
        <b/>
        <sz val="10"/>
        <color rgb="FF000000"/>
        <rFont val="Arial Narrow"/>
        <family val="2"/>
      </rPr>
      <t xml:space="preserve">GTEA: </t>
    </r>
    <r>
      <rPr>
        <sz val="10"/>
        <color rgb="FF000000"/>
        <rFont val="Arial Narrow"/>
        <family val="2"/>
      </rPr>
      <t>Aunque la implementación de esta estrategia o acción de racionalización es compleja por el desinterés de los bancos en la generación del botón de Pago en Linea de los trámites, es importante señalar que se debe formular el correspondiente Plan de trabajo entre las dependencias involucradas, de acuerdo a las etapas de la estrategia de racionalización del DAFP. Se ha propuesto reunión desde la OAP para recibir la orientación del DAFP el próximo jueves 06 de mayo del presente.</t>
    </r>
  </si>
  <si>
    <t>490</t>
  </si>
  <si>
    <t>Autorización para ubicar, mantener, reubicar y reponer estructuras de comunicación de largo alcance</t>
  </si>
  <si>
    <r>
      <rPr>
        <b/>
        <sz val="10"/>
        <color rgb="FF000000"/>
        <rFont val="Arial Narrow"/>
        <family val="2"/>
      </rPr>
      <t xml:space="preserve">GSIR: </t>
    </r>
    <r>
      <rPr>
        <sz val="10"/>
        <color rgb="FF000000"/>
        <rFont val="Arial Narrow"/>
        <family val="2"/>
      </rPr>
      <t xml:space="preserve">Se debe habilitar desde la Ventanilla Unica (VU) la opción de diligenciar los tramites en linea registrandose en VU, VITAL ("MADS") y la herramienta Tramites.
</t>
    </r>
    <r>
      <rPr>
        <b/>
        <sz val="10"/>
        <color rgb="FF000000"/>
        <rFont val="Arial Narrow"/>
        <family val="2"/>
      </rPr>
      <t>GTEA:</t>
    </r>
    <r>
      <rPr>
        <sz val="10"/>
        <color rgb="FF000000"/>
        <rFont val="Arial Narrow"/>
        <family val="2"/>
      </rPr>
      <t xml:space="preserve"> El desarrollo del software liquidador de estos pagos debe ser liderado por la SAF-GGF, sin embargo estamos dispuestos en apoyar el ejercicio una vez se formule el correspondiente Plan de trabajo entre las dependencias involucradas de acuerdo a las etapas de la estrategia de racionalización del DAFP. Se ha propuesto reunión desde la OAP para recibir la orientación del DAFP el próximo jueves 06 de mayo del presente.</t>
    </r>
  </si>
  <si>
    <t>Reducción de tiempos, contactos innecesarios con la Entidad, incremento de seguridad</t>
  </si>
  <si>
    <r>
      <rPr>
        <b/>
        <sz val="10"/>
        <color rgb="FF000000"/>
        <rFont val="Arial Narrow"/>
        <family val="2"/>
      </rPr>
      <t>GSIR:</t>
    </r>
    <r>
      <rPr>
        <sz val="10"/>
        <color rgb="FF000000"/>
        <rFont val="Arial Narrow"/>
        <family val="2"/>
      </rPr>
      <t xml:space="preserve"> Se apoyo la construcción de los estudios previos para la plataforma de Ecoturimos esta plataforma incluiría la plataforma de pagos que pemrtiría avanzar con esta actividad pero no tanto se contrate esta plataforma no se puede avanzar en el requerimiento. Se aclara que este tema debe ser responsabilidad del area funcional de la entidad, el grupo GSIR apoya desde la parte técnica.
</t>
    </r>
    <r>
      <rPr>
        <b/>
        <sz val="10"/>
        <color rgb="FF000000"/>
        <rFont val="Arial Narrow"/>
        <family val="2"/>
      </rPr>
      <t>GTEA:</t>
    </r>
    <r>
      <rPr>
        <sz val="10"/>
        <color rgb="FF000000"/>
        <rFont val="Arial Narrow"/>
        <family val="2"/>
      </rPr>
      <t xml:space="preserve"> Aunque la implementación de esta estrategia o acción de racionalización es compleja por el desinterés de los bancos en la generación del botón de Pago en Linea de los trámites, es importante señalar que se debe formular el correspondiente Plan de trabajo entre las dependencias involucradas, de acuerdo a las etapas de la estrategia de racionalización del DAFP. Se ha propuesto reunión desde la OAP para recibir la orientación del DAFP el próximo jueves 06 de mayo del presente.</t>
    </r>
  </si>
  <si>
    <t>491</t>
  </si>
  <si>
    <t>Permiso de toma y uso de fotografias, grabaciones de video, filmaciones y su uso posterior en Parques Nacionales Naturales</t>
  </si>
  <si>
    <r>
      <rPr>
        <sz val="10"/>
        <color rgb="FF000000"/>
        <rFont val="Arial Narrow"/>
        <family val="2"/>
      </rPr>
      <t xml:space="preserve">GSIR: Se apoyo la construcción de los estudios previos para la plataforma de Ecoturimos esta plataforma incluiría la plataforma de pagos que pemrtiría avanzar con esta actividad pero no tanto se contrate esta plataforma no se puede avanzar en el requerimiento. Se aclara que este tema debe ser responsabilidad del area funcional de la entidad, el grupo GSIR apoya desde la parte técnica.
</t>
    </r>
    <r>
      <rPr>
        <b/>
        <sz val="10"/>
        <color rgb="FF000000"/>
        <rFont val="Arial Narrow"/>
        <family val="2"/>
      </rPr>
      <t>GTEA:</t>
    </r>
    <r>
      <rPr>
        <sz val="10"/>
        <color rgb="FF000000"/>
        <rFont val="Arial Narrow"/>
        <family val="2"/>
      </rPr>
      <t xml:space="preserve"> Aunque la implementación de esta estrategia o acción de racionalización es compleja por el desinterés de los bancos en la generación del botón de Pago en Linea de los trámites, es importante señalar que se debe formular el correspondiente Plan de trabajo entre las dependencias involucradas, de acuerdo a las etapas de la estrategia de racionalización del DAFP. Se ha propuesto reunión desde la OAP para recibir la orientación del DAFP el próximo jueves 06 de mayo del presente.</t>
    </r>
  </si>
  <si>
    <t>Dificultad para el usuario de liquidar los servicios de evaluación y seguimiento de los trámites para proceder a su pago</t>
  </si>
  <si>
    <r>
      <rPr>
        <b/>
        <i/>
        <sz val="10"/>
        <color rgb="FF000000"/>
        <rFont val="Arial Narrow"/>
        <family val="2"/>
      </rPr>
      <t xml:space="preserve">GSIR: </t>
    </r>
    <r>
      <rPr>
        <i/>
        <sz val="10"/>
        <color rgb="FF000000"/>
        <rFont val="Arial Narrow"/>
        <family val="2"/>
      </rPr>
      <t xml:space="preserve">Se debe habilitar desde la Ventanilla Unica (VU) la opción de diligenciar los tramites en linea registrandose en VU, VITAL ("MADS") y la herramienta Tramites.
</t>
    </r>
    <r>
      <rPr>
        <b/>
        <sz val="10"/>
        <color rgb="FF000000"/>
        <rFont val="Arial Narrow"/>
        <family val="2"/>
      </rPr>
      <t>GTEA:</t>
    </r>
    <r>
      <rPr>
        <sz val="10"/>
        <color rgb="FF000000"/>
        <rFont val="Arial Narrow"/>
        <family val="2"/>
      </rPr>
      <t xml:space="preserve"> El desarrollo del software liquidador de estos pagos debe ser liderado por la SAF-GGF, sin embargo estamos dispuestos en apoyar el ejercicio una vez se formule el correspondiente Plan de trabajo entre las dependencias involucradas de acuerdo a las etapas de la estrategia de racionalización del DAFP. Se ha propuesto reunión desde la OAP para recibir la orientación del DAFP el próximo jueves 06 de mayo del presente.
DTCA - OAP Territorial no reportó avance.</t>
    </r>
  </si>
  <si>
    <t>916</t>
  </si>
  <si>
    <t>Permiso para adelantar labores de adecuación, reposición o mejoras a las construcciones existentes en el Parque Nacional Natural Los Corales del Rosario y de San Bernardo</t>
  </si>
  <si>
    <r>
      <rPr>
        <b/>
        <sz val="10"/>
        <color rgb="FF000000"/>
        <rFont val="Arial Narrow"/>
        <family val="2"/>
      </rPr>
      <t xml:space="preserve">GSIR: </t>
    </r>
    <r>
      <rPr>
        <sz val="10"/>
        <color rgb="FF000000"/>
        <rFont val="Arial Narrow"/>
        <family val="2"/>
      </rPr>
      <t xml:space="preserve">Se debe habilitar desde la Ventanilla Unica (VU) la opción de diligenciar los tramites en linea registrandose en VU, VITAL ("MADS") y la herramienta Tramites.
</t>
    </r>
    <r>
      <rPr>
        <b/>
        <sz val="10"/>
        <color rgb="FF000000"/>
        <rFont val="Arial Narrow"/>
        <family val="2"/>
      </rPr>
      <t xml:space="preserve">GTEA: </t>
    </r>
    <r>
      <rPr>
        <sz val="10"/>
        <color rgb="FF000000"/>
        <rFont val="Arial Narrow"/>
        <family val="2"/>
      </rPr>
      <t>El desarrollo del software liquidador de estos pagos debe ser liderado por la SAF-GGF, sin embargo estamos dispuestos en apoyar el ejercicio una vez se formule el correspondiente Plan de trabajo entre las dependencias involucradas de acuerdo a las etapas de la estrategia de racionalización del DAFP. Se ha propuesto reunión desde la OAP para recibir la orientación del DAFP el próximo jueves 06 de mayo del presente.
DTCA - OAP Territorial no reportó avance.</t>
    </r>
  </si>
  <si>
    <r>
      <rPr>
        <sz val="10"/>
        <color rgb="FF000000"/>
        <rFont val="Arial Narrow"/>
        <family val="2"/>
      </rPr>
      <t xml:space="preserve">GSIR: Se apoyo la construcción de los estudios previos para la plataforma de Ecoturimos esta plataforma incluiría la plataforma de pagos que pemrtiría avanzar con esta actividad pero no tanto se contrate esta plataforma no se puede avanzar en el requerimiento. Se aclara que este tema debe ser responsabilidad del area funcional de la entidad, el grupo GSIR apoya desde la parte técnica.
</t>
    </r>
    <r>
      <rPr>
        <b/>
        <sz val="10"/>
        <color rgb="FF000000"/>
        <rFont val="Arial Narrow"/>
        <family val="2"/>
      </rPr>
      <t>GTEA:</t>
    </r>
    <r>
      <rPr>
        <sz val="10"/>
        <color rgb="FF000000"/>
        <rFont val="Arial Narrow"/>
        <family val="2"/>
      </rPr>
      <t xml:space="preserve"> Aunque la implementación de esta estrategia o acción de racionalización es compleja por el desinterés de los bancos en la generación del botón de Pago en Linea de los trámites, es importante señalar que se debe formular el correspondiente Plan de trabajo entre las dependencias involucradas, de acuerdo a las etapas de la estrategia de racionalización del DAFP. Se ha propuesto reunión desde la OAP para recibir la orientación del DAFP el próximo jueves 06 de mayo del presente.</t>
    </r>
  </si>
  <si>
    <t>Otros procedimientos administrativos de cara al usuario</t>
  </si>
  <si>
    <t>7317</t>
  </si>
  <si>
    <t>Solicitud de reserva y derecho de ingreso y alojamiento en áreas de Parques Nacionales Naturales con vocación ecoturística</t>
  </si>
  <si>
    <t>Modelo Único – Hijo</t>
  </si>
  <si>
    <t>30152</t>
  </si>
  <si>
    <t>Concesión de aguas superficiales - Corporaciones</t>
  </si>
  <si>
    <t xml:space="preserve">Dificultad para el usuario de liquidar los servicios de evaluación y seguimiento de los trámites para proceder a su pago </t>
  </si>
  <si>
    <r>
      <rPr>
        <b/>
        <i/>
        <sz val="10"/>
        <color rgb="FF000000"/>
        <rFont val="Arial Narrow"/>
        <family val="2"/>
      </rPr>
      <t xml:space="preserve">GSIR: </t>
    </r>
    <r>
      <rPr>
        <i/>
        <sz val="10"/>
        <color rgb="FF000000"/>
        <rFont val="Arial Narrow"/>
        <family val="2"/>
      </rPr>
      <t xml:space="preserve">Se debe habilitar desde la Ventanilla Unica (VU) la opción de diligenciar los tramites en linea registrandose en VU, VITAL ("MADS") y la herramienta Tramites.
</t>
    </r>
    <r>
      <rPr>
        <b/>
        <sz val="10"/>
        <color rgb="FF000000"/>
        <rFont val="Arial Narrow"/>
        <family val="2"/>
      </rPr>
      <t>GTEA:</t>
    </r>
    <r>
      <rPr>
        <sz val="10"/>
        <color rgb="FF000000"/>
        <rFont val="Arial Narrow"/>
        <family val="2"/>
      </rPr>
      <t xml:space="preserve"> El desarrollo del software liquidador de estos pagos debe ser liderado por la SAF-GGF, sin embargo estamos dispuestos en apoyar el ejercicio una vez se formule el correspondiente Plan de trabajo entre las dependencias involucradas de acuerdo a las etapas de la estrategia de racionalización del DAFP. Se ha propuesto reunión desde la OAP para recibir la orientación del DAFP el próximo jueves 06 de mayo del presente.</t>
    </r>
  </si>
  <si>
    <r>
      <rPr>
        <sz val="10"/>
        <color rgb="FF000000"/>
        <rFont val="Arial Narrow"/>
        <family val="2"/>
      </rPr>
      <t xml:space="preserve">GSIR: Se apoyo la construcción de los estudios previos para la plataforma de Ecoturimos esta plataforma incluiría la plataforma de pagos que pemrtiría avanzar con esta actividad pero no tanto se contrate esta plataforma no se puede avanzar en el requerimiento. Se aclara que este tema debe ser responsabilidad del area funcional de la entidad, el grupo GSIR apoya desde la parte técnica.
</t>
    </r>
    <r>
      <rPr>
        <b/>
        <sz val="10"/>
        <color rgb="FF000000"/>
        <rFont val="Arial Narrow"/>
        <family val="2"/>
      </rPr>
      <t>GTEA:</t>
    </r>
    <r>
      <rPr>
        <sz val="10"/>
        <color rgb="FF000000"/>
        <rFont val="Arial Narrow"/>
        <family val="2"/>
      </rPr>
      <t xml:space="preserve"> Aunque la implementación de esta estrategia o acción de racionalización es compleja por el desinterés de los bancos en la generación del botón de Pago en Linea de los trámites, es importante señalar que se debe formular el correspondiente Plan de trabajo entre las dependencias involucradas, de acuerdo a las etapas de la estrategia de racionalización del DAFP. Se ha propuesto reunión desde la OAP para recibir la orientación del DAFP el próximo jueves 06 de mayo del presente.</t>
    </r>
  </si>
  <si>
    <t>30153</t>
  </si>
  <si>
    <t>Permiso de prospección y exploración de aguas subterráneas</t>
  </si>
  <si>
    <r>
      <rPr>
        <b/>
        <sz val="10"/>
        <color rgb="FF000000"/>
        <rFont val="Arial Narrow"/>
        <family val="2"/>
      </rPr>
      <t>GSIR:</t>
    </r>
    <r>
      <rPr>
        <sz val="10"/>
        <color rgb="FF000000"/>
        <rFont val="Arial Narrow"/>
        <family val="2"/>
      </rPr>
      <t xml:space="preserve"> Se debe habilitar desde la Ventanilla Unica (VU) la opción de diligenciar los tramites en linea registrandose en VU, VITAL ("MADS") y la herramienta Tramites.
</t>
    </r>
    <r>
      <rPr>
        <b/>
        <sz val="10"/>
        <color rgb="FF000000"/>
        <rFont val="Arial Narrow"/>
        <family val="2"/>
      </rPr>
      <t>GTEA:</t>
    </r>
    <r>
      <rPr>
        <sz val="10"/>
        <color rgb="FF000000"/>
        <rFont val="Arial Narrow"/>
        <family val="2"/>
      </rPr>
      <t xml:space="preserve"> El desarrollo del software liquidador de estos pagos debe ser liderado por la SAF-GGF, sin embargo estamos dispuestos en apoyar el ejercicio una vez se formule el correspondiente Plan de trabajo entre las dependencias involucradas de acuerdo a las etapas de la estrategia de racionalización del DAFP. Se ha propuesto reunión desde la OAP para recibir la orientación del DAFP el próximo jueves 06 de mayo del presente.</t>
    </r>
  </si>
  <si>
    <r>
      <rPr>
        <sz val="10"/>
        <color rgb="FF000000"/>
        <rFont val="Arial Narrow"/>
        <family val="2"/>
      </rPr>
      <t xml:space="preserve">GSIR: Se apoyo la construcción de los estudios previos para la plataforma de Ecoturimos esta plataforma incluiría la plataforma de pagos que pemrtiría avanzar con esta actividad pero no tanto se contrate esta plataforma no se puede avanzar en el requerimiento. Se aclara que este tema debe ser responsabilidad del area funcional de la entidad, el grupo GSIR apoya desde la parte técnica.
</t>
    </r>
    <r>
      <rPr>
        <b/>
        <sz val="10"/>
        <color rgb="FF000000"/>
        <rFont val="Arial Narrow"/>
        <family val="2"/>
      </rPr>
      <t>GTEA:</t>
    </r>
    <r>
      <rPr>
        <sz val="10"/>
        <color rgb="FF000000"/>
        <rFont val="Arial Narrow"/>
        <family val="2"/>
      </rPr>
      <t xml:space="preserve"> Aunque la implementación de esta estrategia o acción de racionalización es compleja por el desinterés de los bancos en la generación del botón de Pago en Linea de los trámites, es importante señalar que se debe formular el correspondiente Plan de trabajo entre las dependencias involucradas, de acuerdo a las etapas de la estrategia de racionalización del DAFP. Se ha propuesto reunión desde la OAP para recibir la orientación del DAFP el próximo jueves 06 de mayo del presente.</t>
    </r>
  </si>
  <si>
    <t>30155</t>
  </si>
  <si>
    <t>Concesión de aguas subterráneas</t>
  </si>
  <si>
    <r>
      <rPr>
        <b/>
        <sz val="10"/>
        <color rgb="FF000000"/>
        <rFont val="Arial Narrow"/>
        <family val="2"/>
      </rPr>
      <t>GSIR:</t>
    </r>
    <r>
      <rPr>
        <sz val="10"/>
        <color rgb="FF000000"/>
        <rFont val="Arial Narrow"/>
        <family val="2"/>
      </rPr>
      <t xml:space="preserve"> Se debe habilitar desde la Ventanilla Unica (VU) la opción de diligenciar los tramites en linea registrandose en VU, VITAL ("MADS") y la herramienta Tramites.
</t>
    </r>
    <r>
      <rPr>
        <b/>
        <sz val="10"/>
        <color rgb="FF000000"/>
        <rFont val="Arial Narrow"/>
        <family val="2"/>
      </rPr>
      <t xml:space="preserve">GTEA: </t>
    </r>
    <r>
      <rPr>
        <sz val="10"/>
        <color rgb="FF000000"/>
        <rFont val="Arial Narrow"/>
        <family val="2"/>
      </rPr>
      <t>El desarrollo del software liquidador de estos pagos debe ser liderado por la SAF-GGF, sin embargo estamos dispuestos en apoyar el ejercicio una vez se formule el correspondiente Plan de trabajo entre las dependencias involucradas de acuerdo a las etapas de la estrategia de racionalización del DAFP. Se ha propuesto reunión desde la OAP para recibir la orientación del DAFP el próximo jueves 06 de mayo del presente.</t>
    </r>
  </si>
  <si>
    <r>
      <rPr>
        <b/>
        <sz val="10"/>
        <color rgb="FF000000"/>
        <rFont val="Arial Narrow"/>
        <family val="2"/>
      </rPr>
      <t xml:space="preserve">GSIR: </t>
    </r>
    <r>
      <rPr>
        <sz val="10"/>
        <color rgb="FF000000"/>
        <rFont val="Arial Narrow"/>
        <family val="2"/>
      </rPr>
      <t xml:space="preserve">Se apoyo la construcción de los estudios previos para la plataforma de Ecoturimos esta plataforma incluiría la plataforma de pagos que pemrtiría avanzar con esta actividad pero no tanto se contrate esta plataforma no se puede avanzar en el requerimiento. Se aclara que este tema debe ser responsabilidad del area funcional de la entidad, el grupo GSIR apoya desde la parte técnica.
</t>
    </r>
    <r>
      <rPr>
        <b/>
        <sz val="10"/>
        <color rgb="FF000000"/>
        <rFont val="Arial Narrow"/>
        <family val="2"/>
      </rPr>
      <t>GTEA:</t>
    </r>
    <r>
      <rPr>
        <sz val="10"/>
        <color rgb="FF000000"/>
        <rFont val="Arial Narrow"/>
        <family val="2"/>
      </rPr>
      <t xml:space="preserve"> Aunque la implementación de esta estrategia o acción de racionalización es compleja por el desinterés de los bancos en la generación del botón de Pago en Linea de los trámites, es importante señalar que se debe formular el correspondiente Plan de trabajo entre las dependencias involucradas, de acuerdo a las etapas de la estrategia de racionalización del DAFP. Se ha propuesto reunión desde la OAP para recibir la orientación del DAFP el próximo jueves 06 de mayo del presente.</t>
    </r>
  </si>
  <si>
    <t>30156</t>
  </si>
  <si>
    <t>Permiso de vertimientos</t>
  </si>
  <si>
    <r>
      <rPr>
        <b/>
        <sz val="10"/>
        <color rgb="FF000000"/>
        <rFont val="Arial Narrow"/>
        <family val="2"/>
      </rPr>
      <t>GSIR:</t>
    </r>
    <r>
      <rPr>
        <sz val="10"/>
        <color rgb="FF000000"/>
        <rFont val="Arial Narrow"/>
        <family val="2"/>
      </rPr>
      <t xml:space="preserve"> Se debe habilitar desde la Ventanilla Unica (VU) la opción de diligenciar los tramites en linea registrandose en VU, VITAL ("MADS") y la herramienta Tramites.
</t>
    </r>
    <r>
      <rPr>
        <b/>
        <sz val="10"/>
        <color rgb="FF000000"/>
        <rFont val="Arial Narrow"/>
        <family val="2"/>
      </rPr>
      <t>GTEA:</t>
    </r>
    <r>
      <rPr>
        <sz val="10"/>
        <color rgb="FF000000"/>
        <rFont val="Arial Narrow"/>
        <family val="2"/>
      </rPr>
      <t xml:space="preserve"> El desarrollo del software liquidador de estos pagos debe ser liderado por la SAF-GGF, sin embargo estamos dispuestos en apoyar el ejercicio una vez se formule el correspondiente Plan de trabajo entre las dependencias involucradas de acuerdo a las etapas de la estrategia de racionalización del DAFP. Se ha propuesto reunión desde la OAP para recibir la orientación del DAFP el próximo jueves 06 de mayo del presente.</t>
    </r>
  </si>
  <si>
    <r>
      <rPr>
        <b/>
        <sz val="10"/>
        <color rgb="FF000000"/>
        <rFont val="Arial Narrow"/>
        <family val="2"/>
      </rPr>
      <t>GSIR:</t>
    </r>
    <r>
      <rPr>
        <sz val="10"/>
        <color rgb="FF000000"/>
        <rFont val="Arial Narrow"/>
        <family val="2"/>
      </rPr>
      <t xml:space="preserve"> Se apoyo la construcción de los estudios previos para la plataforma de Ecoturimos esta plataforma incluiría la plataforma de pagos que pemrtiría avanzar con esta actividad pero no tanto se contrate esta plataforma no se puede avanzar en el requerimientos.
</t>
    </r>
    <r>
      <rPr>
        <b/>
        <sz val="10"/>
        <color rgb="FF000000"/>
        <rFont val="Arial Narrow"/>
        <family val="2"/>
      </rPr>
      <t>GTEA:</t>
    </r>
    <r>
      <rPr>
        <sz val="10"/>
        <color rgb="FF000000"/>
        <rFont val="Arial Narrow"/>
        <family val="2"/>
      </rPr>
      <t xml:space="preserve"> Aunque la implementación de esta estrategia o acción de racionalización es compleja por el desinterés de los bancos en la generación del botón de Pago en Linea de los trámites, es importante señalar que se debe formular el correspondiente Plan de trabajo entre las dependencias involucradas, de acuerdo a las etapas de la estrategia de racionalización del DAFP. Se ha propuesto reunión desde la OAP para recibir la orientación del DAFP el próximo jueves 06 de mayo del presente.</t>
    </r>
  </si>
  <si>
    <t>30157</t>
  </si>
  <si>
    <t>Permiso de recolección de especímenes de especies silvestres de la diversidad biológica con fines de investigación científica no comercial - Corporaciones</t>
  </si>
  <si>
    <r>
      <rPr>
        <b/>
        <sz val="10"/>
        <color rgb="FF000000"/>
        <rFont val="Arial Narrow"/>
        <family val="2"/>
      </rPr>
      <t>GSIR:</t>
    </r>
    <r>
      <rPr>
        <sz val="10"/>
        <color rgb="FF000000"/>
        <rFont val="Arial Narrow"/>
        <family val="2"/>
      </rPr>
      <t xml:space="preserve"> Se apoyo la construcción de los estudios previos para la plataforma de Ecoturimos esta plataforma incluiría la plataforma de pagos que pemrtiría avanzar con esta actividad pero no tanto se contrate esta plataforma no se puede avanzar en el requerimiento. Se aclara que este tema debe ser responsabilidad del area funcional de la entidad, el grupo GSIR apoya desde la parte técnica.
</t>
    </r>
    <r>
      <rPr>
        <b/>
        <sz val="10"/>
        <color rgb="FF000000"/>
        <rFont val="Arial Narrow"/>
        <family val="2"/>
      </rPr>
      <t>GTEA:</t>
    </r>
    <r>
      <rPr>
        <sz val="10"/>
        <color rgb="FF000000"/>
        <rFont val="Arial Narrow"/>
        <family val="2"/>
      </rPr>
      <t xml:space="preserve"> Aunque la implementación de esta estrategia o acción de racionalización es compleja por el desinterés de los bancos en la generación del botón de Pago en Linea de los trámites, es importante señalar que se debe formular el correspondiente Plan de trabajo entre las dependencias involucradas, de acuerdo a las etapas de la estrategia de racionalización del DAFP. Se ha propuesto reunión desde la OAP para recibir la orientación del DAFP el próximo jueves 06 de mayo del presente.</t>
    </r>
  </si>
  <si>
    <t>31637</t>
  </si>
  <si>
    <t>Permiso de estudio para la recolección de especímenes de especies silvestres de la diversidad biológica con fines de elaboración de estudios ambientales en Parques Nacionales Naturales</t>
  </si>
  <si>
    <r>
      <rPr>
        <b/>
        <sz val="10"/>
        <color rgb="FF000000"/>
        <rFont val="Arial Narrow"/>
        <family val="2"/>
      </rPr>
      <t>GSIR:</t>
    </r>
    <r>
      <rPr>
        <sz val="10"/>
        <color rgb="FF000000"/>
        <rFont val="Arial Narrow"/>
        <family val="2"/>
      </rPr>
      <t xml:space="preserve"> Se debe habilitar desde la Ventanilla Unica (VU) la opción de diligenciar los tramites en linea registrandose en VU, VITAL ("MADS") y la herramienta Tramites.
</t>
    </r>
    <r>
      <rPr>
        <b/>
        <sz val="10"/>
        <color rgb="FF000000"/>
        <rFont val="Arial Narrow"/>
        <family val="2"/>
      </rPr>
      <t>GTEA:</t>
    </r>
    <r>
      <rPr>
        <sz val="10"/>
        <color rgb="FF000000"/>
        <rFont val="Arial Narrow"/>
        <family val="2"/>
      </rPr>
      <t xml:space="preserve"> El desarrollo del software liquidador de estos pagos debe ser liderado por la SAF-GGF, sin embargo estamos dispuestos en apoyar el ejercicio una vez se formule el correspondiente Plan de trabajo entre las dependencias involucradas de acuerdo a las etapas de la estrategia de racionalización del DAFP. Se ha propuesto reunión desde la OAP para recibir la orientación del DAFP el próximo jueves 06 de mayo del presente.</t>
    </r>
  </si>
  <si>
    <r>
      <rPr>
        <b/>
        <sz val="10"/>
        <color rgb="FF000000"/>
        <rFont val="Arial Narrow"/>
        <family val="2"/>
      </rPr>
      <t>GSIR:</t>
    </r>
    <r>
      <rPr>
        <sz val="10"/>
        <color rgb="FF000000"/>
        <rFont val="Arial Narrow"/>
        <family val="2"/>
      </rPr>
      <t xml:space="preserve"> Se apoyo la construcción de los estudios previos para la plataforma de Ecoturimos esta plataforma incluiría la plataforma de pagos que pemrtiría avanzar con esta actividad pero no tanto se contrate esta plataforma no se puede avanzar en el requerimiento. Se aclara que este tema debe ser responsabilidad del area funcional de la entidad, el grupo GSIR apoya desde la parte técnica.
</t>
    </r>
    <r>
      <rPr>
        <b/>
        <sz val="10"/>
        <color rgb="FF000000"/>
        <rFont val="Arial Narrow"/>
        <family val="2"/>
      </rPr>
      <t>GTEA:</t>
    </r>
    <r>
      <rPr>
        <sz val="10"/>
        <color rgb="FF000000"/>
        <rFont val="Arial Narrow"/>
        <family val="2"/>
      </rPr>
      <t xml:space="preserve"> Aunque la implementación de esta estrategia o acción de racionalización es compleja por el desinterés de los bancos en la generación del botón de Pago en Linea de los trámites, es importante señalar que se debe formular el correspondiente Plan de trabajo entre las dependencias involucradas, de acuerdo a las etapas de la estrategia de racionalización del DAFP. Se ha propuesto reunión desde la OAP para recibir la orientación del DAFP el próximo jueves 06 de mayo del presente.</t>
    </r>
  </si>
  <si>
    <t>40408</t>
  </si>
  <si>
    <t>Inscripción de guardarques voluntario</t>
  </si>
  <si>
    <t xml:space="preserve">Actualmente se cuenta con un aplicativo que funciona bajo una plataforma tecnológica que requiere actualización para soportar las nuevas demandas del programa de guardaparques. </t>
  </si>
  <si>
    <t>Actualización y modernización de la aplicación de Guardaparques, para garantizar el fácil acceso y disponibilidad permanente a los interesados</t>
  </si>
  <si>
    <t xml:space="preserve">Disponer del servicio totalmente en línea, lo cual le permite al usuario realizar seguimiento permanente del estado de su inscripción. </t>
  </si>
  <si>
    <t>Optimización del aplicativo</t>
  </si>
  <si>
    <t>Grupo de planeación del manejo/Grupo de Sistemas de Información y Radiocomunicaciones</t>
  </si>
  <si>
    <r>
      <rPr>
        <b/>
        <sz val="10"/>
        <color rgb="FF000000"/>
        <rFont val="Arial Narrow"/>
        <family val="2"/>
      </rPr>
      <t>GSIR:</t>
    </r>
    <r>
      <rPr>
        <sz val="10"/>
        <color rgb="FF000000"/>
        <rFont val="Arial Narrow"/>
        <family val="2"/>
      </rPr>
      <t xml:space="preserve"> Se ha actualizado la herramienta de guardaparques  en producción a una versión más reciente y más moderna, que incluye versiones de software y framework actuales , que mejoran la seguridad y las transacciones de los usuarios y son más competitivas para el momento actual. Construida bajo php7 , framework laravel 5.6 y frontend construido con angularjs 7 :  url en producción: "https://guardaparques.parquesnacionales.gov.co/inicial". Se sigue trabajando en la herramienta
GPM En el trasncurso del año no se ha utilzado el aplicativo, pues cuando se iba usar nuevamente reporto fallas y están fueron presentadas a los ingenieros. De acuerdo a esto, la inscripción de guardaparques ha sido netmente a tráves de correo eléctronico.   OAP, No se verifica avance ni cumplimiento a la actividad programada no se tienen en cuenta % reportado.</t>
    </r>
  </si>
  <si>
    <t>42096</t>
  </si>
  <si>
    <t>Certificación como guardaparques voluntario</t>
  </si>
  <si>
    <t xml:space="preserve">Actualización y modernización de la aplicación de Guardaparques, para garantizar la generación y entrega oportuna del certificado a los guardaparques. </t>
  </si>
  <si>
    <t xml:space="preserve">Disponer del servicio totalmente en línea permitiendo al usuario descargar  la certificación de su servicio como guardaparque voluntario en PNN. </t>
  </si>
  <si>
    <r>
      <rPr>
        <b/>
        <sz val="10"/>
        <color rgb="FF000000"/>
        <rFont val="Arial Narrow"/>
        <family val="2"/>
      </rPr>
      <t>GSIR:</t>
    </r>
    <r>
      <rPr>
        <sz val="10"/>
        <color rgb="FF000000"/>
        <rFont val="Arial Narrow"/>
        <family val="2"/>
      </rPr>
      <t xml:space="preserve"> En la herramienta que se encuentra en producción la herramienta crea a los usuarios que terminaron su servicio de guardaparques un certificado que acredita todo el servicio que se realizo como voluntarios , con una calificación. En este momento se esta creando sin firma digital y con una verificación de código aleatorio, Se esta construyendo de nuevo el certificado que cumpla con todo el estandar para este tipo de certificados.
GPM El aplicativo destinado para optimizar la gestión del proceso de certificación aún no esta siendo utilizado, pues nuevamente presenta fallas que estan siendo ajustadas por los responsables. Dada esta situación, se ha gestionado por correo electrónico y ORFEO. Los certificados entregados hasta la fecha son 14. Cabe resaltar que el programa áun no esta activo en su totalidad por la siatuación de covid-19, lo cual se ve reflejado en la cantidad de guardaparques ceertificados. OAP, No se verifica avance ni cumplimiento a la actividad programada no se tienen en cuenta % reportado. </t>
    </r>
  </si>
  <si>
    <t>48175</t>
  </si>
  <si>
    <t>Permiso de ocupación de cauces, playas y lechos</t>
  </si>
  <si>
    <r>
      <rPr>
        <b/>
        <sz val="10"/>
        <color rgb="FF000000"/>
        <rFont val="Arial Narrow"/>
        <family val="2"/>
      </rPr>
      <t>GSIR:</t>
    </r>
    <r>
      <rPr>
        <sz val="10"/>
        <color rgb="FF000000"/>
        <rFont val="Arial Narrow"/>
        <family val="2"/>
      </rPr>
      <t xml:space="preserve"> Se debe habilitar desde la Ventanilla Unica (VU) la opción de diligenciar los tramites en linea registrandose en VU, VITAL ("MADS") y la herramienta Tramites.
</t>
    </r>
    <r>
      <rPr>
        <b/>
        <sz val="10"/>
        <color rgb="FF000000"/>
        <rFont val="Arial Narrow"/>
        <family val="2"/>
      </rPr>
      <t>GTEA:</t>
    </r>
    <r>
      <rPr>
        <sz val="10"/>
        <color rgb="FF000000"/>
        <rFont val="Arial Narrow"/>
        <family val="2"/>
      </rPr>
      <t xml:space="preserve"> El desarrollo del software liquidador de estos pagos debe ser liderado por la SAF-GGF, sin embargo estamos dispuestos en apoyar el ejercicio una vez se formule el correspondiente Plan de trabajo entre las dependencias involucradas de acuerdo a las etapas de la estrategia de racionalización del DAFP. Se ha propuesto reunión desde la OAP para recibir la orientación del DAFP el próximo jueves 06 de mayo del presente.</t>
    </r>
  </si>
  <si>
    <r>
      <rPr>
        <b/>
        <sz val="10"/>
        <color rgb="FF000000"/>
        <rFont val="Arial Narrow"/>
        <family val="2"/>
      </rPr>
      <t>GSIR:</t>
    </r>
    <r>
      <rPr>
        <sz val="10"/>
        <color rgb="FF000000"/>
        <rFont val="Arial Narrow"/>
        <family val="2"/>
      </rPr>
      <t xml:space="preserve"> Se apoyo la construcción de los estudios previos para la plataforma de Ecoturimos esta plataforma incluiría la plataforma de pagos que pemrtiría avanzar con esta actividad pero no tanto se contrate esta plataforma no se puede avanzar en el requerimiento. Se aclara que este tema debe ser responsabilidad del area funcional de la entidad, el grupo GSIR apoya desde la parte técnica.
</t>
    </r>
    <r>
      <rPr>
        <b/>
        <sz val="10"/>
        <color rgb="FF000000"/>
        <rFont val="Arial Narrow"/>
        <family val="2"/>
      </rPr>
      <t>GTEA:</t>
    </r>
    <r>
      <rPr>
        <sz val="10"/>
        <color rgb="FF000000"/>
        <rFont val="Arial Narrow"/>
        <family val="2"/>
      </rPr>
      <t xml:space="preserve"> Aunque la implementación de esta estrategia o acción de racionalización es compleja por el desinterés de los bancos en la generación del botón de Pago en Linea de los trámites, es importante señalar que se debe formular el correspondiente Plan de trabajo entre las dependencias involucradas, de acuerdo a las etapas de la estrategia de racionalización del DAFP. Se ha propuesto reunión desde la OAP para recibir la orientación del DAFP el próximo jueves 06 de mayo del presente.</t>
    </r>
  </si>
  <si>
    <r>
      <rPr>
        <b/>
        <sz val="14"/>
        <color theme="1"/>
        <rFont val="Arial Narrow"/>
        <family val="2"/>
      </rPr>
      <t>Plan Anticorrupción y de Atención al Ciudadano -</t>
    </r>
    <r>
      <rPr>
        <b/>
        <i/>
        <sz val="14"/>
        <color theme="1"/>
        <rFont val="Arial Narrow"/>
        <family val="2"/>
      </rPr>
      <t xml:space="preserve">  2021 </t>
    </r>
    <r>
      <rPr>
        <b/>
        <sz val="14"/>
        <color theme="1"/>
        <rFont val="Arial Narrow"/>
        <family val="2"/>
      </rPr>
      <t xml:space="preserve">                                                                                                                                                                               </t>
    </r>
  </si>
  <si>
    <t>Componente 4:  Servicio al Ciudadano</t>
  </si>
  <si>
    <t>Actividades</t>
  </si>
  <si>
    <r>
      <rPr>
        <b/>
        <sz val="14"/>
        <color theme="1"/>
        <rFont val="Calibri"/>
        <family val="2"/>
      </rPr>
      <t>Subcomponente 1</t>
    </r>
    <r>
      <rPr>
        <sz val="14"/>
        <color theme="1"/>
        <rFont val="Calibri"/>
        <family val="2"/>
      </rPr>
      <t xml:space="preserve">                           Estructura administrativa y Direccionamiento estratégico </t>
    </r>
  </si>
  <si>
    <t>1.1</t>
  </si>
  <si>
    <t>Incorporar recursos en el presupuesto para el desarrollo de iniciativas que mejoren el servicio al ciudadano.</t>
  </si>
  <si>
    <t>Presupuesto asignado para la vigencia 2022, que respalden iniciativas que mejoren el servicio al ciudadano.</t>
  </si>
  <si>
    <t>Grupo de Procesos Corporativos y Grupo de Gestión Financiera, y Oficina Asesora de Planeación y Direcciones Territoriales</t>
  </si>
  <si>
    <t>del 01/07/2021 
al
30/11/2021</t>
  </si>
  <si>
    <t>1.2</t>
  </si>
  <si>
    <t>Establecer mecanismos de comunicación directa entre las áreas de servicio al ciudadano y la Alta Dirección para facilitar la toma de decisiones y el desarrollo de iniciativas de mejora.</t>
  </si>
  <si>
    <t xml:space="preserve">Informe semestral de resultados de la aplicación de las encuestas de satisfacción a usuarios. 
resultados de PQRs. que será presentado y retroalimentado en el Comité Directivo.  </t>
  </si>
  <si>
    <r>
      <rPr>
        <sz val="10"/>
        <color theme="1"/>
        <rFont val="Arial Narrow"/>
        <family val="2"/>
      </rPr>
      <t xml:space="preserve">Consolida: Grupo de Procesos Corporativo .Responsables de c/u de las dependencias según las actividades definidas y </t>
    </r>
    <r>
      <rPr>
        <i/>
        <sz val="10"/>
        <color theme="1"/>
        <rFont val="Arial Narrow"/>
        <family val="2"/>
      </rPr>
      <t>Direcciones Territoriales</t>
    </r>
  </si>
  <si>
    <t>30/07/2021
y
20/01/2022</t>
  </si>
  <si>
    <r>
      <rPr>
        <b/>
        <sz val="14"/>
        <color theme="1"/>
        <rFont val="Calibri"/>
        <family val="2"/>
      </rPr>
      <t xml:space="preserve">Subcomponente 2                            </t>
    </r>
    <r>
      <rPr>
        <sz val="14"/>
        <color theme="1"/>
        <rFont val="Calibri"/>
        <family val="2"/>
      </rPr>
      <t xml:space="preserve"> Fortalecimiento de los canales de atención+B24</t>
    </r>
  </si>
  <si>
    <t xml:space="preserve">Realizar ajustes razonables a los espacios físicos de atención y servicio al ciudadano para garantizar su accesibilidad de acuerdo con la NTC 6047. </t>
  </si>
  <si>
    <t xml:space="preserve">Ejecución de las obras programadas de acuerdo con el presupuesto asignado para la vigencia, teniendo en cuenta los Diseños arquitectónicos y cronograma de las obras  a realizar, y de acuerdo con los autodiagnósticos y diagnósticos aplicados. </t>
  </si>
  <si>
    <t xml:space="preserve">
Grupo de Infraestructura y Direcciones Territoriales</t>
  </si>
  <si>
    <r>
      <rPr>
        <sz val="10"/>
        <color theme="1"/>
        <rFont val="Arial Narrow"/>
        <family val="2"/>
      </rPr>
      <t>Evaluar y realizar seguimiento</t>
    </r>
    <r>
      <rPr>
        <sz val="10"/>
        <color theme="1"/>
        <rFont val="Arial Narrow"/>
        <family val="2"/>
      </rPr>
      <t xml:space="preserve"> a los instrumentos y herramientas implementadas para garantizar la accesibilidad (para personas con discapacidad visual) a la página web de la entidad (Implementación de la NTC 5854 y Convertic).dos evaluaciones una semestral</t>
    </r>
  </si>
  <si>
    <t xml:space="preserve">Elaborar y socializar lineamientos relacionados con la atención en situación de discapacidad visual. 
Dos evaluaciones (una cada semestre) para reducir los hallazgos reportados en el diagnóstico realizado a través del sitio http://www.tawdis.net/  - (GSIR)
</t>
  </si>
  <si>
    <t xml:space="preserve">Grupo de Sistemas de Información y Radiocomunicaciones y Grupo de Procesos Corporativos </t>
  </si>
  <si>
    <t>Capacitar y reafirmar el desarrollo de las habilidades en el uso y manejo del Centro de relevo para garantizar calidad en el servicio de accesibilidad de personas con discapacidad auditiva</t>
  </si>
  <si>
    <t xml:space="preserve">Capacitar al personal de atención al ciudadano (mínimo dos personas) en el uso y manejo del Servicio de Interpretación en Línea - SIEL.
   </t>
  </si>
  <si>
    <t xml:space="preserve">Direcciones Territoriales, con el apoyo del Grupo de Procesos Corporativos </t>
  </si>
  <si>
    <t>2.4</t>
  </si>
  <si>
    <t>Realizar mantenimiento y soporte a la ventanilla de PQyR e integrarla a los trámites y servicios de la entidad</t>
  </si>
  <si>
    <t xml:space="preserve">Tres reportes en los que se detallen los soportes, mantenimientos e integración de la ventanilla de PQyR con los trámites de la entidad
</t>
  </si>
  <si>
    <r>
      <rPr>
        <sz val="10"/>
        <color theme="1"/>
        <rFont val="Arial Narrow"/>
        <family val="2"/>
      </rPr>
      <t xml:space="preserve">Grupo de Sistemas de Información y Radiocomunicaciones,   y </t>
    </r>
    <r>
      <rPr>
        <i/>
        <sz val="10"/>
        <color theme="1"/>
        <rFont val="Arial Narrow"/>
        <family val="2"/>
      </rPr>
      <t>Direcciones Territoriales (fase de implementación)</t>
    </r>
    <r>
      <rPr>
        <sz val="10"/>
        <color theme="1"/>
        <rFont val="Arial Narrow"/>
        <family val="2"/>
      </rPr>
      <t xml:space="preserve"> 
</t>
    </r>
  </si>
  <si>
    <t>2.5</t>
  </si>
  <si>
    <t>Implementar nuevos canales de atención de acuerdo con las características y necesidades de los ciudadanos para garantizar cobertura.</t>
  </si>
  <si>
    <t>1) Desarrollo de aplicativos para  dispositivos móviles que faciliten los procesos las solicitudes y  consultas de la ciudadanía .
2)Realizar la estrategia para socializar a través de medios virtuales con el Grupo de comunicaciones y educación ambiental.</t>
  </si>
  <si>
    <t>Grupo de Sistemas de Información y Radiocomunicaciones,  y apoya Grupo de Comunicaciones y Educación Ambiental</t>
  </si>
  <si>
    <t xml:space="preserve">2.6 </t>
  </si>
  <si>
    <t>Implementar mecanismos para revisar la consistencia de la información que se entrega al ciudadano a través de los diferentes canales de atención y evaluar  el desempeño de los servidores públicos en relación con su comportamiento y actitud en la interacción con los ciudadanos. .</t>
  </si>
  <si>
    <t xml:space="preserve"> Informe semestral de resultados de la aplicación de las encuestas de satisfacción-visitantes a los PNN - (Con vocación ecoturística).
Presentación de los resultados de las encuestas al Comité de revisión por la Dirección.</t>
  </si>
  <si>
    <t xml:space="preserve">Grupo procesos corporativos, Subdirección de Sostenibilidad y Negocios Ambientales (ecoturismo)
</t>
  </si>
  <si>
    <t>2.7</t>
  </si>
  <si>
    <t>Asignar responsables de la gestión de los diferentes canales de atención de acuerdo con los requisitosestablecidos y lineamientos impartidos por la Dirección Nacional de Planeación  - Dirección de Servicio al Ciudadano</t>
  </si>
  <si>
    <t xml:space="preserve">1) Revisar los perfiles  para designar a las personas encargadas de la atención al ciudadano en cada Dirección Territorial-(DT).
Nota: Las DT, remitirán previamente las hojas de vida a GGH para el trámite respectivo </t>
  </si>
  <si>
    <r>
      <rPr>
        <sz val="10"/>
        <color theme="1"/>
        <rFont val="Arial Narrow"/>
        <family val="2"/>
      </rPr>
      <t xml:space="preserve">Gestión Humana,  Grupo de procesos Corporativos en la Sede Central y </t>
    </r>
    <r>
      <rPr>
        <b/>
        <i/>
        <sz val="10"/>
        <color theme="1"/>
        <rFont val="Arial Narrow"/>
        <family val="2"/>
      </rPr>
      <t xml:space="preserve">Direcciones Territoriales </t>
    </r>
  </si>
  <si>
    <t>2) Asignar en cada Dirección Territorial una persona encargado de la atención al ciudadano (información de trámites y servicios, PQR)</t>
  </si>
  <si>
    <t xml:space="preserve">Direcciones Territoriales </t>
  </si>
  <si>
    <t>2.8</t>
  </si>
  <si>
    <t xml:space="preserve">Realizar medición y seguimiento a los resultados de los indicadores de el desempeño por los diferentes canales de atención y consolidar estadísticas sobre tiempos de espera, tiempos de atención y cantidad de ciudadanos.
</t>
  </si>
  <si>
    <r>
      <rPr>
        <sz val="10"/>
        <color theme="1"/>
        <rFont val="Arial Narrow"/>
        <family val="2"/>
      </rPr>
      <t xml:space="preserve"> Informe semestral con los resultados del seguimiento y tendencia de los indicadores de desempeño por los diferentes canales de atención incluida la Ventanilla de Única. ventanilla de PQyR., con indicación de  tiempos de espera, tiempos de atención y cantidad de ciudadanos.
</t>
    </r>
    <r>
      <rPr>
        <b/>
        <i/>
        <sz val="10"/>
        <color theme="1"/>
        <rFont val="Arial Narrow"/>
        <family val="2"/>
      </rPr>
      <t xml:space="preserve">NOTA: </t>
    </r>
    <r>
      <rPr>
        <sz val="10"/>
        <color theme="1"/>
        <rFont val="Arial Narrow"/>
        <family val="2"/>
      </rPr>
      <t xml:space="preserve">se presenta infomes semestralmente para la vigencia 20021 , se presenta un informes  el 30 de julio y el otro 17 de enero  de 2022. </t>
    </r>
  </si>
  <si>
    <t>Subdirección de Sostenibilidad y Negocios Ambientales, Grupo de Procesos Corporativos, apoyo de Grupo de Sistemas de Información y Radiocomunicaciones</t>
  </si>
  <si>
    <t>No aplica para este trimestre.</t>
  </si>
  <si>
    <r>
      <rPr>
        <b/>
        <sz val="14"/>
        <color theme="1"/>
        <rFont val="Calibri"/>
        <family val="2"/>
      </rPr>
      <t xml:space="preserve">Subcomponente 3                          </t>
    </r>
    <r>
      <rPr>
        <sz val="14"/>
        <color theme="1"/>
        <rFont val="Calibri"/>
        <family val="2"/>
      </rPr>
      <t xml:space="preserve"> Talento humano</t>
    </r>
  </si>
  <si>
    <t>Fortalecer las competencias de los servidores públicos que atienden directamente a los ciudadanos a través de procesos de cualificación.</t>
  </si>
  <si>
    <t xml:space="preserve">1) Tres jornadas de sensibilización en que se ha participado de acuerdo con la programación enviada por el DNP.  
2) Una sensibilización, (preferible por medios virtuales) para las personas encargadas de la atención del ciudadano (las Direcciones Territoriales Direcciones Territoriales DT asumen las sensibilizaciones frente a las AP de su jurisdicción)
3)Mecanismos eficaces implementados en relación con la atención al ciudadano.(Direcciones Territoriales y Parques) </t>
  </si>
  <si>
    <r>
      <rPr>
        <sz val="10"/>
        <color theme="1"/>
        <rFont val="Arial Narrow"/>
        <family val="2"/>
      </rPr>
      <t xml:space="preserve">Grupos de Procesos Corporativos, Gestión Humana y </t>
    </r>
    <r>
      <rPr>
        <b/>
        <i/>
        <sz val="10"/>
        <color theme="1"/>
        <rFont val="Arial Narrow"/>
        <family val="2"/>
      </rPr>
      <t>Direcciones Territoriales</t>
    </r>
  </si>
  <si>
    <t>Promover espacios de sensibilización para fortalecer la cultura de servicio al interior de la entidad.</t>
  </si>
  <si>
    <t xml:space="preserve">Divulgación a través de los canales internos de  comunicación de Parques Nacionales Naturales, la cultura de servicio al ciudadano 
</t>
  </si>
  <si>
    <r>
      <rPr>
        <sz val="10"/>
        <color theme="1"/>
        <rFont val="Arial Narrow"/>
        <family val="2"/>
      </rPr>
      <t xml:space="preserve">Grupo de Procesos Corporativos, Gestión Humana y </t>
    </r>
    <r>
      <rPr>
        <b/>
        <i/>
        <sz val="10"/>
        <color theme="1"/>
        <rFont val="Arial Narrow"/>
        <family val="2"/>
      </rPr>
      <t>Direcciones Territoriales</t>
    </r>
    <r>
      <rPr>
        <sz val="10"/>
        <color theme="1"/>
        <rFont val="Arial Narrow"/>
        <family val="2"/>
      </rPr>
      <t xml:space="preserve">, con el apoyo del Grupo de Comunicaciones y Educación Ambiental. </t>
    </r>
  </si>
  <si>
    <r>
      <rPr>
        <b/>
        <sz val="14"/>
        <color theme="1"/>
        <rFont val="Calibri"/>
        <family val="2"/>
      </rPr>
      <t>Subcomponente 4</t>
    </r>
    <r>
      <rPr>
        <sz val="14"/>
        <color theme="1"/>
        <rFont val="Calibri"/>
        <family val="2"/>
      </rPr>
      <t xml:space="preserve">                           Normativo y Procedimental</t>
    </r>
  </si>
  <si>
    <t>Elaborar trimestralmente informes de PQRSD para identificar oportunidades de mejora en la prestación de los servicios.</t>
  </si>
  <si>
    <t>Elaborar y publicar los informes de PQRSD en el tiempo establecido por el SGI</t>
  </si>
  <si>
    <t>Grupo de Procesos Corporativos, Oficina Asesora de Planeación y Control Interno</t>
  </si>
  <si>
    <t>Aplicar encuesta de percepción de la información estadística relacionada con las áreas protegidas integrantes del SINAP inscritas en el RUNAP.</t>
  </si>
  <si>
    <t>identificar y consultar a la ciudadanía la satisfacción frente a dicha operación estadística.</t>
  </si>
  <si>
    <t>SINAP (Lidera) y Direcciones Territoriales</t>
  </si>
  <si>
    <t>4.3</t>
  </si>
  <si>
    <t>Mantener actualizado el sistema de asignación de números consecutivos (manual o electrónico).</t>
  </si>
  <si>
    <t>Llevar un consolidado de ciudadanos atendidos y presentar informe.</t>
  </si>
  <si>
    <r>
      <rPr>
        <sz val="10"/>
        <color theme="1"/>
        <rFont val="Arial Narrow"/>
        <family val="2"/>
      </rPr>
      <t>Grupo de Procesos Corporativos-</t>
    </r>
    <r>
      <rPr>
        <b/>
        <i/>
        <sz val="10"/>
        <color theme="1"/>
        <rFont val="Arial Narrow"/>
        <family val="2"/>
      </rPr>
      <t>Direcciones Territoriales</t>
    </r>
  </si>
  <si>
    <t>4.4</t>
  </si>
  <si>
    <r>
      <rPr>
        <strike/>
        <sz val="10"/>
        <color theme="1"/>
        <rFont val="Arial Narrow"/>
        <family val="2"/>
      </rPr>
      <t xml:space="preserve">
</t>
    </r>
    <r>
      <rPr>
        <sz val="10"/>
        <color theme="1"/>
        <rFont val="Arial Narrow"/>
        <family val="2"/>
      </rPr>
      <t xml:space="preserve">Actualizar las base de datos personales y realizar el registro en el aplicativo de la Superintendencia de Industria y Comercio. 
</t>
    </r>
    <r>
      <rPr>
        <b/>
        <i/>
        <u/>
        <sz val="10"/>
        <color theme="1"/>
        <rFont val="Arial Narrow"/>
        <family val="2"/>
      </rPr>
      <t>Nota:</t>
    </r>
    <r>
      <rPr>
        <sz val="10"/>
        <color theme="1"/>
        <rFont val="Arial Narrow"/>
        <family val="2"/>
      </rPr>
      <t xml:space="preserve"> se recomienda acceder al siguiente enlace orientador de la SIC https://www.sic.gov.co/sobre-la-proteccion-de-datos-personales</t>
    </r>
  </si>
  <si>
    <r>
      <rPr>
        <strike/>
        <sz val="10"/>
        <color theme="1"/>
        <rFont val="Arial Narrow"/>
        <family val="2"/>
      </rPr>
      <t xml:space="preserve">
</t>
    </r>
    <r>
      <rPr>
        <sz val="10"/>
        <color theme="1"/>
        <rFont val="Arial Narrow"/>
        <family val="2"/>
      </rPr>
      <t xml:space="preserve">base de datos personales actualizadas y registradas ante la Superintendencia de Industria y Comercio </t>
    </r>
    <r>
      <rPr>
        <strike/>
        <sz val="10"/>
        <color theme="1"/>
        <rFont val="Arial Narrow"/>
        <family val="2"/>
      </rPr>
      <t xml:space="preserve">
</t>
    </r>
    <r>
      <rPr>
        <sz val="10"/>
        <color theme="1"/>
        <rFont val="Arial Narrow"/>
        <family val="2"/>
      </rPr>
      <t xml:space="preserve">
</t>
    </r>
  </si>
  <si>
    <r>
      <rPr>
        <sz val="10"/>
        <color theme="1"/>
        <rFont val="Arial Narrow"/>
        <family val="2"/>
      </rPr>
      <t xml:space="preserve">Oficina Asesora Jurídica Lidera. Ejecutan todas las Unidades de Decisión, incluidas como administradores u operadores en el aplicativo de la Superintendencia de Industria y Comercio - </t>
    </r>
    <r>
      <rPr>
        <b/>
        <i/>
        <sz val="10"/>
        <color theme="1"/>
        <rFont val="Arial Narrow"/>
        <family val="2"/>
      </rPr>
      <t>Direcciones Territoriales</t>
    </r>
  </si>
  <si>
    <t>4.5</t>
  </si>
  <si>
    <t xml:space="preserve">Implementar mecanismos de actualización normativa y cualificación a servidores en esta área. </t>
  </si>
  <si>
    <t>Autocapacitación en en el tema de protección de datos personales.haciendo uso de las herramientas dispuestas en la Web de la SIC con el apoyo del GCEA para la sensibilización- comunicación
Elaborar y divulgar lineamiento de autocapacitación a traves del portal del la SIC</t>
  </si>
  <si>
    <t>Oficina Asesora Jurídica. Todas las Unidades de Decisión, incluidas como administradores u operadores en el aplicativo de la Superintendencia de Industria y Comercio</t>
  </si>
  <si>
    <r>
      <rPr>
        <b/>
        <sz val="14"/>
        <color theme="1"/>
        <rFont val="Calibri"/>
        <family val="2"/>
      </rPr>
      <t xml:space="preserve">Subcomponente 5   </t>
    </r>
    <r>
      <rPr>
        <sz val="14"/>
        <color theme="1"/>
        <rFont val="Calibri"/>
        <family val="2"/>
      </rPr>
      <t xml:space="preserve"> Relacionamiento con el ciudadano</t>
    </r>
  </si>
  <si>
    <t>5.1</t>
  </si>
  <si>
    <t>Caracterizar a los ciudadanos - usuarios - grupos de interés y revisar la pertinencia de la oferta, canales, mecanismos de información y comunicación empleados por la entidad.</t>
  </si>
  <si>
    <t>Actualizar la caracterización de ciudadanos a nivel nacional.</t>
  </si>
  <si>
    <r>
      <rPr>
        <sz val="10"/>
        <color theme="1"/>
        <rFont val="Arial Narrow"/>
        <family val="2"/>
      </rPr>
      <t xml:space="preserve">(Grupo de procesos corporativos/Oficina Asesora de Planeación) Responsables Unidades de Decisión del Nivel Central y </t>
    </r>
    <r>
      <rPr>
        <b/>
        <i/>
        <sz val="10"/>
        <color theme="1"/>
        <rFont val="Arial Narrow"/>
        <family val="2"/>
      </rPr>
      <t>Direcciones Territoriales</t>
    </r>
  </si>
  <si>
    <r>
      <rPr>
        <b/>
        <sz val="14"/>
        <color theme="1"/>
        <rFont val="Arial Narrow"/>
        <family val="2"/>
      </rPr>
      <t>Plan Anticorrupción y de Atención al Ciudadano -</t>
    </r>
    <r>
      <rPr>
        <b/>
        <i/>
        <sz val="14"/>
        <color rgb="FFFF0000"/>
        <rFont val="Arial Narrow"/>
        <family val="2"/>
      </rPr>
      <t xml:space="preserve"> </t>
    </r>
    <r>
      <rPr>
        <b/>
        <i/>
        <sz val="14"/>
        <color theme="1"/>
        <rFont val="Arial Narrow"/>
        <family val="2"/>
      </rPr>
      <t>2021</t>
    </r>
    <r>
      <rPr>
        <b/>
        <sz val="14"/>
        <color theme="1"/>
        <rFont val="Arial Narrow"/>
        <family val="2"/>
      </rPr>
      <t xml:space="preserve">                                                                                                                                                                                  </t>
    </r>
  </si>
  <si>
    <t>Componente 3:  Rendición de cuentas</t>
  </si>
  <si>
    <t xml:space="preserve">Subcomponente </t>
  </si>
  <si>
    <r>
      <rPr>
        <b/>
        <sz val="12"/>
        <color theme="1"/>
        <rFont val="Arial Narrow"/>
        <family val="2"/>
      </rPr>
      <t xml:space="preserve">Subcomponente 1                              </t>
    </r>
    <r>
      <rPr>
        <sz val="12"/>
        <color theme="1"/>
        <rFont val="Arial Narrow"/>
        <family val="2"/>
      </rPr>
      <t>Información de calidad y en lenguaje comprensible</t>
    </r>
  </si>
  <si>
    <t xml:space="preserve">Informar periódicamente a la ciudadanía sobre los resultados de la gestión institucional. </t>
  </si>
  <si>
    <t xml:space="preserve">Elaboración y publicación de piezas de comunicaciones, con publicación en el portal Web, las carteleras  y difusión a través de IN SITU RADIO, de acuerdo a la caracterización de usuarios de la entidad.
</t>
  </si>
  <si>
    <t>Subdirección de Gestión y Manejo, Oficina Asesora de Planeación, Grupo de Participación Social  y  del Grupo de Comunicaciones y Educación Ambiental, con el apoyo de las Direcciones Territoriales.</t>
  </si>
  <si>
    <t xml:space="preserve">Publicación de los Informes de Gestión de la entidad </t>
  </si>
  <si>
    <t>Elaboración y publicación de un informe trimestral de Gestión de la entidad publicado en portal Web</t>
  </si>
  <si>
    <t>30/07/2021
 y
30/01/2022</t>
  </si>
  <si>
    <t>1.3</t>
  </si>
  <si>
    <t xml:space="preserve">Elaboración y divulgación del Informe de avances y logros de la entidad en desarrollo de los compromisos acordados en los Acuerdos de PAZ. </t>
  </si>
  <si>
    <t>Elaboración y publicación en portal Web del Informe de logros de la entidad en desarrollo de los compromisos acordados en los Acuerdos de PAZ</t>
  </si>
  <si>
    <t xml:space="preserve">Subdirección de Gestión y Manejo de Áreas Protegidas – GPM y SINAP (elabora) y Oficina Asesora de Planeación (revisa y publica) </t>
  </si>
  <si>
    <t>1.4</t>
  </si>
  <si>
    <t xml:space="preserve">Actualizar la propuesta de contratación y dar inicio a la modernización del portal web </t>
  </si>
  <si>
    <t>Propuesta actualizada
Inicio al proceso de modernización del protal web institucional.</t>
  </si>
  <si>
    <t>GCEA -(apoyan GSIR - OAP)</t>
  </si>
  <si>
    <r>
      <rPr>
        <b/>
        <sz val="12"/>
        <color theme="1"/>
        <rFont val="Arial Narrow"/>
        <family val="2"/>
      </rPr>
      <t xml:space="preserve">Subcomponente 2                             </t>
    </r>
    <r>
      <rPr>
        <sz val="12"/>
        <color theme="1"/>
        <rFont val="Arial Narrow"/>
        <family val="2"/>
      </rPr>
      <t xml:space="preserve">  Diálogo de doble vía con la ciudadanía y sus organizaciones</t>
    </r>
  </si>
  <si>
    <t xml:space="preserve">Habilitar espacios de diálogo social y divulgación de información, mediante estrategia de redes sociales  y otros medios de divulgación de  la entidad referidas a la gestión institucional. </t>
  </si>
  <si>
    <t>Espacios de diálogo y divulgación habilitados para la ciudadanía o grupos de valor o interes.</t>
  </si>
  <si>
    <t>Subdirección de Gestión y manejo de Áreas Protegidas y Direcciones Territoriales con el apoyo del GCEA y Direcciones Territoriales</t>
  </si>
  <si>
    <t>Realizar mínimo un foro temático regional, en torno a la gestión institucional, como estrategia de diálogo social, previa aprobación de temas y mecanismos para su desarrollo en el Comité institucional de gestión y desempeño.</t>
  </si>
  <si>
    <t xml:space="preserve">6 Foros temáticos regionales realizados, según concertación definida en el comité  institucional de gestión y desempeño. 
</t>
  </si>
  <si>
    <t xml:space="preserve">Oficina Asesora de Planeación - GCEA  y todas las dependencias de la entidad y Direcciones Territoriales (que propongan su realización) . </t>
  </si>
  <si>
    <t>Convocar chats, foros a través de medios electrónicos (Twitter, Facebook, etc.) para  interactuar con la ciudadanía en torno a temas asociados con proyectos normativos o de gestión que adelanta la entidad  en desarrollo de su misión Institucional.</t>
  </si>
  <si>
    <r>
      <rPr>
        <sz val="10"/>
        <color theme="1"/>
        <rFont val="Arial Narrow"/>
        <family val="2"/>
      </rPr>
      <t xml:space="preserve">Foros, </t>
    </r>
    <r>
      <rPr>
        <b/>
        <sz val="10"/>
        <color theme="1"/>
        <rFont val="Arial Narrow"/>
        <family val="2"/>
      </rPr>
      <t xml:space="preserve"> </t>
    </r>
    <r>
      <rPr>
        <sz val="10"/>
        <color theme="1"/>
        <rFont val="Arial Narrow"/>
        <family val="2"/>
      </rPr>
      <t xml:space="preserve">chats y </t>
    </r>
    <r>
      <rPr>
        <b/>
        <sz val="10"/>
        <color theme="1"/>
        <rFont val="Arial Narrow"/>
        <family val="2"/>
      </rPr>
      <t xml:space="preserve"> </t>
    </r>
    <r>
      <rPr>
        <sz val="10"/>
        <color theme="1"/>
        <rFont val="Arial Narrow"/>
        <family val="2"/>
      </rPr>
      <t xml:space="preserve">blog convocados en diálogo con la ciudadanía teniendo en cuenta la caracterización de usuarios de la entidad y los proyectos que tengan impacto en la ciudadanía.
</t>
    </r>
  </si>
  <si>
    <t xml:space="preserve">Todas las dependencias que lo requieran  con el apoyo de Grupo de Comunicaciones y Educación Ambiental </t>
  </si>
  <si>
    <t>Promover y posicionar el servicio de guardaparques voluntario, permitiendo una participación activa de la ciudadanía interesada en este programa</t>
  </si>
  <si>
    <t xml:space="preserve">80 ciudadanos formados como guardarparques voluntarios, los cuales serán incorporados para apoyar la conservación de las Áreas Protegidas, </t>
  </si>
  <si>
    <t>Grupo de Planeación del Manejo con el apoyo del Grupo de Comunicaciones y Educación Ambiental</t>
  </si>
  <si>
    <r>
      <rPr>
        <b/>
        <sz val="12"/>
        <color theme="1"/>
        <rFont val="Arial Narrow"/>
        <family val="2"/>
      </rPr>
      <t xml:space="preserve">Subcomponente 3   </t>
    </r>
    <r>
      <rPr>
        <sz val="12"/>
        <color theme="1"/>
        <rFont val="Arial Narrow"/>
        <family val="2"/>
      </rPr>
      <t>Responsabilidad</t>
    </r>
    <r>
      <rPr>
        <b/>
        <sz val="12"/>
        <color theme="1"/>
        <rFont val="Arial Narrow"/>
        <family val="2"/>
      </rPr>
      <t xml:space="preserve">  -                       </t>
    </r>
    <r>
      <rPr>
        <sz val="12"/>
        <color theme="1"/>
        <rFont val="Arial Narrow"/>
        <family val="2"/>
      </rPr>
      <t>Incentivos para motivar la cultura de la rendición y petición de cuentas</t>
    </r>
  </si>
  <si>
    <t xml:space="preserve">Coordinación con la comunidad para la realización de acciones que promuevan la conservación y la protección de la biodiversidad de las AP, tales como: restauración ecológica, conservación de la biodiversidad y desarrollo de campañas de educación ambiental. 
</t>
  </si>
  <si>
    <t xml:space="preserve">Convocatorias realizadas para promover e incentivar la participación ciudadana en los procesos de conservación y protección de la biodiversidad </t>
  </si>
  <si>
    <t>Direcciones Territoriales (consolida lo realizado por las Áreas Protegidas), Subdirección de Gestión y Manejo y Grupo de Comunicaciones y Educación Ambiental</t>
  </si>
  <si>
    <r>
      <rPr>
        <sz val="10"/>
        <color theme="1"/>
        <rFont val="Arial Narrow"/>
        <family val="2"/>
      </rPr>
      <t>Reconocimiento público a través</t>
    </r>
    <r>
      <rPr>
        <sz val="10"/>
        <color theme="1"/>
        <rFont val="Arial Narrow"/>
        <family val="2"/>
      </rPr>
      <t xml:space="preserve"> el portal de la entidad al grupo de valor (</t>
    </r>
    <r>
      <rPr>
        <sz val="10"/>
        <color theme="1"/>
        <rFont val="Arial Narrow"/>
        <family val="2"/>
      </rPr>
      <t xml:space="preserve"> persona o entidad - pública o provada) con mayor participación que haya tenido en foros, chats o convocatoria que se de apertura y que este orientada a la rendición de cuentas</t>
    </r>
  </si>
  <si>
    <t xml:space="preserve">Identificación del grupo de valor,o del ciudadano a destacar  
Publicación en portal Web de las persona o entidades con mayor participación en las convocatorias por medios electrónicos  </t>
  </si>
  <si>
    <t>Comité de Gestión y Evaluación del desempeño Institucional con el apoyo del Grupo de Comunicaciones y Educación Ambiental</t>
  </si>
  <si>
    <t xml:space="preserve">Edición descargable en el portal Web, en formato digital  con información de interés a la comunidad sobre gestiones, estudios, investigaciones adelantadas en la entidad sobre la biodiversidad y conservación de las Áreas Protegidas. </t>
  </si>
  <si>
    <t xml:space="preserve">Publicación de revistas, videos, boletines etc  descargables en formato digital </t>
  </si>
  <si>
    <t>Grupo de Comunicaciones y Educación Ambiental</t>
  </si>
  <si>
    <r>
      <rPr>
        <b/>
        <sz val="12"/>
        <color theme="1"/>
        <rFont val="Arial Narrow"/>
        <family val="2"/>
      </rPr>
      <t>Subcomponente 4</t>
    </r>
    <r>
      <rPr>
        <sz val="12"/>
        <color theme="1"/>
        <rFont val="Arial Narrow"/>
        <family val="2"/>
      </rPr>
      <t xml:space="preserve">                              Evaluación y retroalimentación a  la gestión institucional</t>
    </r>
  </si>
  <si>
    <t xml:space="preserve">Elaboración de informe de evaluación del proceso de rendición de cuentas (Incluye la respuesta a grupos de valor o de interés). </t>
  </si>
  <si>
    <t>Informe del proceso de rendición de cuentas</t>
  </si>
  <si>
    <t xml:space="preserve">  Grupo Control Interno </t>
  </si>
  <si>
    <t>Publicación del Informe en el portal Web</t>
  </si>
  <si>
    <t>Informe publicado en portal Web</t>
  </si>
  <si>
    <t>Grupo Control Interno</t>
  </si>
  <si>
    <t xml:space="preserve">Elaboración de acciones de mejoramiento dentro del proceso de rendición de cuentas que ameritan intervención y ajustes  </t>
  </si>
  <si>
    <t xml:space="preserve">Plan de mejoramiento </t>
  </si>
  <si>
    <t>AVANCE PROMEDIO PRIMER CUATRIMESTRE - RENDICIÓN DE CUENTAS</t>
  </si>
  <si>
    <r>
      <rPr>
        <b/>
        <sz val="16"/>
        <color theme="1"/>
        <rFont val="Calibri"/>
        <family val="2"/>
      </rPr>
      <t xml:space="preserve">Plan Anticorrupción y de Atención al Ciudadano - </t>
    </r>
    <r>
      <rPr>
        <b/>
        <i/>
        <sz val="16"/>
        <color theme="1"/>
        <rFont val="Calibri"/>
        <family val="2"/>
      </rPr>
      <t xml:space="preserve">2021 </t>
    </r>
    <r>
      <rPr>
        <b/>
        <sz val="16"/>
        <color theme="1"/>
        <rFont val="Calibri"/>
        <family val="2"/>
      </rPr>
      <t xml:space="preserve"> </t>
    </r>
  </si>
  <si>
    <t>Componente 5:  Transparencia y Acceso a la Información</t>
  </si>
  <si>
    <t>Indicadores</t>
  </si>
  <si>
    <t>Porcentaje de Avance</t>
  </si>
  <si>
    <t>Avance descriptivo agosto 31/2021</t>
  </si>
  <si>
    <r>
      <rPr>
        <b/>
        <sz val="12"/>
        <color theme="1"/>
        <rFont val="Calibri"/>
        <family val="2"/>
      </rPr>
      <t>Subcomponente 1</t>
    </r>
    <r>
      <rPr>
        <sz val="12"/>
        <color theme="1"/>
        <rFont val="Calibri"/>
        <family val="2"/>
      </rPr>
      <t xml:space="preserve">                                                                          Lineamientos de Transparencia Activa</t>
    </r>
  </si>
  <si>
    <t>Actualización permanente de la información mínima obligatoria (estructura, procedimientos, servicios y funcionamiento).</t>
  </si>
  <si>
    <t>100% de la publicación en portal Web actualizada.</t>
  </si>
  <si>
    <r>
      <rPr>
        <sz val="10"/>
        <color theme="1"/>
        <rFont val="Arial Narrow"/>
        <family val="2"/>
      </rPr>
      <t>Lideres de cada unidad de decisión</t>
    </r>
    <r>
      <rPr>
        <sz val="10"/>
        <color rgb="FFFF0000"/>
        <rFont val="Arial Narrow"/>
        <family val="2"/>
      </rPr>
      <t xml:space="preserve"> </t>
    </r>
    <r>
      <rPr>
        <sz val="10"/>
        <color theme="1"/>
        <rFont val="Arial Narrow"/>
        <family val="2"/>
      </rPr>
      <t>(Central, Territorial y Local).</t>
    </r>
  </si>
  <si>
    <t>Gestionar y actualizar estado de las hojas de vida y declaración de bienes y rentas de cada servidor de la entidad en el  Sistema de Información y Gestión del Empleo Público - SIGEP</t>
  </si>
  <si>
    <t>100% de las hojas de vida de los servidores públicos y contratistas de la entidad  publicados en el aplicativo SIGEP.
100% de la declaración de bienes y rentas de los funcionarios de la entidad actualizada en el SIGEP.</t>
  </si>
  <si>
    <r>
      <rPr>
        <sz val="10"/>
        <color theme="1"/>
        <rFont val="Arial Narrow"/>
        <family val="2"/>
      </rPr>
      <t xml:space="preserve">Grupo de Gestión Humana  y Grupo de Contratos y </t>
    </r>
    <r>
      <rPr>
        <b/>
        <i/>
        <sz val="10"/>
        <color theme="1"/>
        <rFont val="Arial Narrow"/>
        <family val="2"/>
      </rPr>
      <t>Direcciones Territoriales</t>
    </r>
  </si>
  <si>
    <t>Avanzar en la construcción del conjunto de datos abiertos, divulgarlos y evaluar su uso.</t>
  </si>
  <si>
    <t>Conjunto de datos con impacto al ciudadano publicado y actualizado en www.datos.gov.co con una evaluación sobre su uso y y actualizado en el aplicativo de RUNAP y coberturas.</t>
  </si>
  <si>
    <t xml:space="preserve">CIO - Subdirección de Gestión y Manejo de Áreas Protegidas, Lideres de cada unidad de decisión (Central, Territorial y Local) con el apoyo del Grupo de comunicaciones y Educación Ambiental. </t>
  </si>
  <si>
    <r>
      <rPr>
        <b/>
        <sz val="12"/>
        <color theme="1"/>
        <rFont val="Calibri"/>
        <family val="2"/>
      </rPr>
      <t xml:space="preserve">Subcomponente 2                                                                          </t>
    </r>
    <r>
      <rPr>
        <sz val="12"/>
        <color theme="1"/>
        <rFont val="Calibri"/>
        <family val="2"/>
      </rPr>
      <t>Lineamientos de Transparencia Pasiva</t>
    </r>
  </si>
  <si>
    <t>Asegurar el cumplimiento de lo establecido en la Ley 1712 de 2014, sobre . Y el Decreto 2106 del 22/11/19</t>
  </si>
  <si>
    <t xml:space="preserve">% de avance del desarrollo de los lineamientos establecidos sobre gratuidad y los estándares de contenido y oportunidad </t>
  </si>
  <si>
    <t>Grupo de Procesos Corporativos</t>
  </si>
  <si>
    <r>
      <rPr>
        <b/>
        <sz val="12"/>
        <color theme="1"/>
        <rFont val="Calibri"/>
        <family val="2"/>
      </rPr>
      <t xml:space="preserve">Subcomponente 3                                                                          </t>
    </r>
    <r>
      <rPr>
        <sz val="12"/>
        <color theme="1"/>
        <rFont val="Calibri"/>
        <family val="2"/>
      </rPr>
      <t>Elaboración los Instrumentos de Gestión de la Información</t>
    </r>
  </si>
  <si>
    <t>Elaborar y mantener actualizado el inventario de activos de información.</t>
  </si>
  <si>
    <t>% de avance en el levantamiento y consolidación del Inventario de activos de Información</t>
  </si>
  <si>
    <r>
      <rPr>
        <sz val="10"/>
        <color theme="1"/>
        <rFont val="Arial Narrow"/>
        <family val="2"/>
      </rPr>
      <t xml:space="preserve">Grupo de Procesos Corporativos con el apoyo de GSIR y Todas las dependencias y las </t>
    </r>
    <r>
      <rPr>
        <b/>
        <i/>
        <sz val="10"/>
        <color theme="1"/>
        <rFont val="Arial Narrow"/>
        <family val="2"/>
      </rPr>
      <t>Direcciones Territoriales</t>
    </r>
    <r>
      <rPr>
        <sz val="10"/>
        <color theme="1"/>
        <rFont val="Arial Narrow"/>
        <family val="2"/>
      </rPr>
      <t>.</t>
    </r>
  </si>
  <si>
    <t>Mantener la estructura y actualización del esquema de publicación de información en el portal Institucional</t>
  </si>
  <si>
    <t>% de avance en el levantamiento y consolidación del Esquema de Información</t>
  </si>
  <si>
    <t>Grupo de comunicaciones y Educación Ambiental con el apoyo de todas las dependencias responsables de mantener actualizada la página web
Nota para la intranet es responsabilidad de cada Unidad de decisión en lo relacionado con el recorrido virtual.</t>
  </si>
  <si>
    <t>Actualizar el índice de información clasificada y reservada</t>
  </si>
  <si>
    <t>% avance en el Índice de información clasificada y reservada publicada y actualizada en el portal web.</t>
  </si>
  <si>
    <r>
      <rPr>
        <b/>
        <sz val="12"/>
        <color theme="1"/>
        <rFont val="Calibri"/>
        <family val="2"/>
      </rPr>
      <t>Subcomponente 4</t>
    </r>
    <r>
      <rPr>
        <sz val="12"/>
        <color theme="1"/>
        <rFont val="Calibri"/>
        <family val="2"/>
      </rPr>
      <t xml:space="preserve">
Criterio diferencial de accesibilidad</t>
    </r>
  </si>
  <si>
    <t>Diseñar, implementar y divulgar información en formatos alternativos comprensibles, para facilitar acceso a grupos étnicos y personas con discapacidad, cuando sea requerido.</t>
  </si>
  <si>
    <t xml:space="preserve">% de avance en la construcción de formatos alternativos </t>
  </si>
  <si>
    <t>Grupo de comunicaciones y Educación Ambiental y Grupo de Procesos Corporativos</t>
  </si>
  <si>
    <t xml:space="preserve">Portal Web con publicaciones para permitir el acceso de la página y noticias principales en idioma inglés y una lengua de un grupo étnico y cultural del país. </t>
  </si>
  <si>
    <t>Información publicada en diversos idiomas y lenguas de acuerdo a la solicitud realizada por las autoridades de las comunidades</t>
  </si>
  <si>
    <t xml:space="preserve">Grupo de comunicaciones y educación ambiental </t>
  </si>
  <si>
    <r>
      <rPr>
        <b/>
        <sz val="12"/>
        <color theme="1"/>
        <rFont val="Calibri"/>
        <family val="2"/>
      </rPr>
      <t xml:space="preserve">Subcomponente 5                                                                                      </t>
    </r>
    <r>
      <rPr>
        <sz val="12"/>
        <color theme="1"/>
        <rFont val="Calibri"/>
        <family val="2"/>
      </rPr>
      <t xml:space="preserve">   Monitoreo del Acceso a la Información Pública</t>
    </r>
  </si>
  <si>
    <t>Elaborar informe de solicitudes de acceso a información que contenga: 1. El número de solicitudes recibidas. 2. El número de solicitudes que fueron trasladadas a otra institución. 3. El tiempo de respuesta a cada solicitud.</t>
  </si>
  <si>
    <t>Informes elaborados y publicados en el portal Web</t>
  </si>
  <si>
    <t>Realizar la publicación en la página Web de los procesos de contratación así como el directorio de contratistas y las bases de datos de la contracción de acuerdo con los formatos establecidos y compartido en el drive  por el Grupo de contratos</t>
  </si>
  <si>
    <t>Grupo de Contratos/ Direcciones Territoriales</t>
  </si>
  <si>
    <t>AVANCE PROMEDIO PRIMER CUATRIMESTRE  TRANSPARENCIA</t>
  </si>
  <si>
    <r>
      <rPr>
        <b/>
        <sz val="14"/>
        <color theme="1"/>
        <rFont val="Arial Narrow"/>
        <family val="2"/>
      </rPr>
      <t xml:space="preserve">Plan Anticorrupción y de Atención al Ciudadano -  </t>
    </r>
    <r>
      <rPr>
        <b/>
        <i/>
        <sz val="14"/>
        <color theme="1"/>
        <rFont val="Arial Narrow"/>
        <family val="2"/>
      </rPr>
      <t>2021</t>
    </r>
    <r>
      <rPr>
        <b/>
        <sz val="14"/>
        <color theme="1"/>
        <rFont val="Arial Narrow"/>
        <family val="2"/>
      </rPr>
      <t xml:space="preserve">                                                                                                                          </t>
    </r>
  </si>
  <si>
    <t>Componente 5: Iniciativas Adicionales</t>
  </si>
  <si>
    <t xml:space="preserve">Iniciativas adicionales </t>
  </si>
  <si>
    <t>Divulgar e interiorizar  Código de Integridad que incorpora lineamientos claros y precisos sobre temas de conflicto de intereses, canales de denuncia de hechos de corrupción, mecanismos para la protección al denunciante.</t>
  </si>
  <si>
    <t xml:space="preserve">Código de Integridad socializado incluyendo con los parámetros anticorrupción.
Socialización del código de integridad con el apoyo de comunicaciones. </t>
  </si>
  <si>
    <t>Grupo de Gestión Humana-Oficina de Procesos Disciplinarios Internos</t>
  </si>
  <si>
    <t>Realizar actividades de fomento y compromiso de los valores del codigo de integridad, a través de las cuales también se fomentarán los compromisos ético</t>
  </si>
  <si>
    <t>Listados de asistencia, evaluación de las jornadas realizadas.</t>
  </si>
  <si>
    <t>Realizar jornadas y campañas sensibilización y apropiación del conflicto de intereses, afianzando los conceptos de impedimentos, recusación y procedimientos internos de registro y control</t>
  </si>
  <si>
    <t>Realizar tres jornadas de sensibilización con el apoyo de comunicaciones. Realizar divulgación de información con relación a la responsabilidad de los servidores públicos frente al conflicto de intereses. Las DT deben apoyar las jornadas orientando a sus areas protegidas a su participación.</t>
  </si>
  <si>
    <t xml:space="preserve">Grupo de Gestión Humana, Grupo de Contratos y Direcciones Territoriales. Apoyan divulgación el Grupo de Comunicaciones y Educación Ambiental </t>
  </si>
  <si>
    <t>Realizar campañas informativas sobre la responsabilidad de los servidores públicos frente a los derechos de los ciudadanos.</t>
  </si>
  <si>
    <t>Realizar jornadas de sensibilización con el apoyo de comunicaciones. Realizar divulgación de información con relación a la responsabilidad de los servidores públicos frente a los derechos de los ciudadanos.</t>
  </si>
  <si>
    <t>Grupo de Gestión Humana con el apoyo del Grupo de Comunicaciones y Educación Ambiental y el Grupo Control Disciplinario Interno.</t>
  </si>
  <si>
    <t>AVANCE PROMEDIO PRIMER CUATRIMESTRE  INICIATIVAS ADICIONALES</t>
  </si>
  <si>
    <r>
      <rPr>
        <b/>
        <sz val="10"/>
        <color rgb="FF000000"/>
        <rFont val="Arial Narrow"/>
        <family val="2"/>
      </rPr>
      <t>GSIR:</t>
    </r>
    <r>
      <rPr>
        <sz val="10"/>
        <color rgb="FF000000"/>
        <rFont val="Arial Narrow"/>
        <family val="2"/>
      </rPr>
      <t xml:space="preserve"> Se apoyo la construcción de los estudios previos para la plataforma de Ecoturismo esta plataforma incluiría la plataforma de pagos que pemrtiría avanzar con esta actividad pero no tanto se contrate esta plataforma no se puede avanzar en el requerimiento. Se aclara que este tema debe ser responsabilidad del area funcional de la entidad, el grupo GSIR apoya desde la parte técnica.
</t>
    </r>
    <r>
      <rPr>
        <b/>
        <sz val="10"/>
        <color rgb="FF000000"/>
        <rFont val="Arial Narrow"/>
        <family val="2"/>
      </rPr>
      <t xml:space="preserve">GTEA: </t>
    </r>
    <r>
      <rPr>
        <sz val="10"/>
        <color rgb="FF000000"/>
        <rFont val="Arial Narrow"/>
        <family val="2"/>
      </rPr>
      <t>Aunque la implementación de esta estrategia o acción de racionalización es compleja por el desinterés de los bancos en la generación del botón de Pago en Linea de los trámites, es importante señalar que se debe formular el correspondiente Plan de trabajo entre las dependencias involucradas, de acuerdo a las etapas de la estrategia de racionalización del DAFP. Se ha propuesto reunión desde la OAP para recibir la orientación del DAFP el próximo jueves 06 de mayo del presente.</t>
    </r>
  </si>
  <si>
    <t>AVANCE PROMEDIO POR CUATRIMESTRE - RACIONALIZACIÓN DE TRÁMITES</t>
  </si>
  <si>
    <t xml:space="preserve">AVANCE PROMEDIO POR CUATRIMESTRE - RIESGOS DE CORRUPCIÓN </t>
  </si>
  <si>
    <r>
      <rPr>
        <b/>
        <sz val="10"/>
        <color theme="1"/>
        <rFont val="Arial Narrow"/>
        <family val="2"/>
      </rPr>
      <t>OAP:</t>
    </r>
    <r>
      <rPr>
        <sz val="10"/>
        <color theme="1"/>
        <rFont val="Arial Narrow"/>
        <family val="2"/>
      </rPr>
      <t xml:space="preserve"> La actividad de generar observaciones, propuestas y comentarios para la mejora y actualización de la política de Administración Integral de riesgos, se tiene programada para ejecutar en el mes de junio por tal motivo no se presentan evidencias.
DTAM Finalizando la vigencia anterior, la DTAM y las AP realizamos las observaciones que consideramos para el monitoreo de mapa de riesgos establecido en la Política de Administración de Riesgos de PNNC.
DTAN: Se envía propuesta para  ajuste de riesgos del proceso de autoridad ambiental. EVIDENCIA:  1. Correo electrónico con los cambio propuestos a la OAP. 
DTAO La actualización  política de administración se tiene prevista para el segundo cuatrimestre del 2021, acorde con el cronograma de la OAP
DTCA DTCA: Se esperan lineamientos para proceso de actualización de la política de administración de riesgos por parte del OAP
DTOR: No se presenta avance en el periodo a reportar. 
DTPA: No se presenta avance en el primer cuatrimestre para esta actividad, dado que se realizará en el último cuatrimestre.
GCEA:La actividad no se tenía programada para el primer cuatrimestre.
OPDI Para este cuatrimestre la actividad no esta contemplada para ejecutar.
SSNA No se presentaron actualizaciones al mapa de riesgos del proceso de Sostenibilidad Financiera.</t>
    </r>
  </si>
  <si>
    <t>Formalizar la política de Administración de riesgos conforme a los lineamientos existentes del tema (Guía del DAFP entre otros) y el SGI de la Entidad, publicar y socializar a las partes interesadas</t>
  </si>
  <si>
    <r>
      <rPr>
        <b/>
        <sz val="10"/>
        <color theme="1"/>
        <rFont val="Arial Narrow"/>
        <family val="2"/>
      </rPr>
      <t xml:space="preserve">OAP: </t>
    </r>
    <r>
      <rPr>
        <sz val="10"/>
        <color theme="1"/>
        <rFont val="Arial Narrow"/>
        <family val="2"/>
      </rPr>
      <t xml:space="preserve">La actividad de socializar a los procesos la política de Administración de Riesgos 2021, se tiene programada para ejecutar en el mes de septiembre por tal motivo no se presentan evidencias.
DTAN:  Se envía  a las AP de la DTAN con información correspondiente a los riesgos  de autoridad ambiental para el primer reporte a riesgos 2.021. EVIDENCIA: 1. Correo electrónico con las instrucciones de las fechas,  información  que se debe aportar y explicación de la política de riesgos. </t>
    </r>
    <r>
      <rPr>
        <b/>
        <i/>
        <sz val="10"/>
        <color theme="1"/>
        <rFont val="Arial Narrow"/>
        <family val="2"/>
      </rPr>
      <t xml:space="preserve">reporte no tiene relación con actividad sin embargo se tiene en cuenta lo reportado por la OAP
</t>
    </r>
    <r>
      <rPr>
        <sz val="10"/>
        <color theme="1"/>
        <rFont val="Arial Narrow"/>
        <family val="2"/>
      </rPr>
      <t>DTAO La socialización de la política de administración se tiene prevista para el segundo cuatrimestre del 2021, acorde con el cronograma de la OAP.
DTCA DTCA: Se socializó a funcionarios y contratistas de la DTCA las política administración de riesgos en el marco de una sensibilización virtual del Modelo Integrado de Planeación y Gestión. Se esperan lineamientos por parte de la OAP para actualización de la misma. Anexo 1. lista de asistencia 12/03/2021, anexo 2. lista de asistencia 16/03/2021 y anexo 3. presentación
DTOR: Se socializó el procedimiento y la política de administración de riesgos y oportunidades vía correo electrónico. 
Anexo 1.1.1 Soc_Pr_Polít_adm_ries_op
DTPA: No se reportó avance de esta actividad.
En la OAJ se compartió a través de correos electrónicos, la información concerniente al Mapa de Riesgos
SSNA Socialización del mapa de riesgos en la SSNA, se realizó capacitación a l personal nuevo en todo lo relacionado con:
Que es el riesgo, que riesgos se tienen, cual su tratamiento y porcentaje de avance de cumplimiento en lo relacionado en que actividades se realizan con el fin de que no se materialice el riesgo.
SE ANEXA LISTA DE ASITENCIA DE LA CAPACITACIÓN.</t>
    </r>
  </si>
  <si>
    <r>
      <t xml:space="preserve">OAP: Se realizó asesoría y acompañamiento para la identificación y actualización del mapa de riesgos a Gestión del Conocimiento e Innovación, Gestión Jurídica, Gestión de Comunicaciones, Control Disciplinario, Direccionamiento Estratégico, Coordinación SINAP, Gestión de Tecnologías, Autoridad Ambiental y DTAN, dentro del 1er cuatrimestre. Evidencia 2.3.
DTAM Teniendo de cuenta la emergencia sanitaria, los recursos y situaciones de orden público, se realizaron talleres de verificación de Acciones del Control, evidencias, metas e indicadores de la Matriz mapa de riesgos y oportunidades con las áreas protegidas y la DT, y como resultado se solicitó a la OAP y líderes de procesos de nivel central los ajustes correspondientes para poder generar seguimiento y reporte a las acciones de control.
Anexo 5 SOLICITUD AJUSTE CONTROLES PREVENTIVOS MAPA DE RIESGOSS DTAM
DTAN: Se hace socialización con los profesionales de la DTAN y las áreas protegidas para revisar compromisos 2021 así mismo reporte de evidencias al mapa de riesgos. EVIDENCIA: 1. Asistencia profesionales DTAN socialización gestión de información SIG y riesgos. 2.  SFF Iguaque- compromisos 2021 SIG incluye mapa de riesgos.
DTAO Se participó en la revisión y ajuste del mapa de riesgos.
Evidencias: correo  23 de marzo 2021 y Orfeo 20216110000223
DTCA DTCA: Se desarrollaron reuniones virtuales con las áreas protegidas adscritas a la DT en aras de asesorar y acompañar los procesos de actualización del mapa de riesgos de gestión, corrupción y seguridad digital de PNNC. Esta información consolidada fue remitida por la Directora Territorial mediante memorando a la Jefe de la Oficina Asesora de Planeación en el Nivel Central. anexo1. memorando Solicitud ajustes del mapa de riesgos y matriz de oportunidades de las áreas, anexo 2. memorando Solicitud de ajustes al Riesgo No 72 del PNN Macuira y Riesgo No 84 del PNN OLD, Anexo 3.carpeta listas de asistencia reuniones actualización mapa de riesgo
DTOR: Se participó en la revisión y actualización de riesgos del proceso de Autoridad Ambiental de las área protegidas PNN El Tuparro, PNN Chingaza y DNMI Cinaruco, en articulación con la oficina de Gestión del Riesgo. 
Anexo 2.3.1 Act_Riesgos_161_Tup, Anexo 2.3.2 Act_Riesgos_157_Cin, Anexo 2.3.3 Act_Riesgos_152_Chi,Anexo 2.3.4 Lista_Asist_riesgos_OGR
DTPA:Se hace la respectiva socialización y acompañamiento a los responsables en la identificación y actualización del mapa de riesgos y  justo en el mes de abril se hace el reporte de seguimiento y monitoreo del primer cuatrimestre del Mapa de Riesgos y Oportunidades, en el nivel Central en la Oficina Asesora de Planeación. Verificar Link: https://drive.google.com/folderview?id=1xVQpxGcrXMHLsVx1FI_mTzAQnz1bI5Q5.(Evidencias 2.3)
GCEA: En conjunto con la Oficina Asesora de Planeación se analizó y reviso l actualización del mapa de riesgos para el proceso de gestión de comunicaciones en relación a la  perteneciente al Riesgo N.5, teniendo en cuenta que en las DT ya no hay Comunicador. Se adjunta ANEXO 3. LISTA ASISTENCIA REUNION 18.03.2021 RIESGOS_SGI, </t>
    </r>
    <r>
      <rPr>
        <b/>
        <i/>
        <sz val="10"/>
        <color theme="1"/>
        <rFont val="Arial Narrow"/>
        <family val="2"/>
      </rPr>
      <t xml:space="preserve">OAP proceso cumplido
</t>
    </r>
    <r>
      <rPr>
        <sz val="10"/>
        <color theme="1"/>
        <rFont val="Arial Narrow"/>
        <family val="2"/>
      </rPr>
      <t>OPDI El 26 de abril se realizo reunión para evaluar ajustes a los riesgos teniendo en cuenta el cambio de jefe de la Oficina y se tiene planeada otra reunión para actualizarlos.</t>
    </r>
    <r>
      <rPr>
        <b/>
        <i/>
        <sz val="10"/>
        <color theme="1"/>
        <rFont val="Arial Narrow"/>
        <family val="2"/>
      </rPr>
      <t xml:space="preserve"> OAP, La actividad definida no se ha cumplido en consecuencia no se tiene en cuenta % de avance reportado
ssnaSocialización del mapa de riesgos en la SSNA, se realizó capacitación al personal nuevo en todo lo relacionado con:
Que es el riesgo, que riesgos se tienen, cual su tratamiento y porcentaje de avance de cumplimiento en lo relacionado en que actividades se realizan con el fin de que no se materialice el riesgo.
SE ANEXA LISTA DE ASITENCIA DE LA CAPACITACIÓN.</t>
    </r>
  </si>
  <si>
    <r>
      <rPr>
        <b/>
        <sz val="10"/>
        <color theme="1"/>
        <rFont val="Arial Narrow"/>
        <family val="2"/>
      </rPr>
      <t xml:space="preserve">OAP: </t>
    </r>
    <r>
      <rPr>
        <sz val="10"/>
        <color theme="1"/>
        <rFont val="Arial Narrow"/>
        <family val="2"/>
      </rPr>
      <t>Se recibieron mediante el Sistema de Gestión documental, las aprobaciones de los mapas de riesgos de los procesos que realizaron ajustes, dando cumplimiento al procedimiento de Administración de Riesgos. Evidencia: 3.2.
GCEA: Mediante memorando No. 20211020002173, la coordinadora del GCEA remitió la aprobación para la actualización del mapa de riesgos del proceso de Gestión de comunicaciones. Anexo 3. memorando actualización mapa de riesgos. Y Anexo 4. memorando actualización mapa de riesgos orfeo,OAP proceso cumplido 
SINAP De acuerdo al memorando 20212100000213 se ajusta y aprueba el riego para el procedo de coordinación SINAP
OPDI Para este cuatrimestre la actividad no esta contemplada para ejecutar.
SAF: El mapa de riesgos aprobado se encuentra en el siguiente linkhttps://intranet.parquesnacionales.gov.co/instrumentos-evaluacion-y-control-gestion/mapa-de-riesgos/
SINAP De acuerdo al memorando 20212100000213 se ajusta y aprueba el riego para el proceso de coordinación SINAP
GSIR: Realiza la actualización del mapa de riesgos para la vigencia 2021 y se envía a la OAP el mapa de riesgos del proceso aprobado para el proceso de Gestión de Tecnología de la Información. 
SSNA Conforme  al proceso de sostenibilidad Financiera, y Una vez enviado el 23 de abril de 2021 a la OAP, fue aprobado sin observaciones lo correspondiente al proceso de sostenibilidad Financiera.
Se anexa Correo electrónico del envió.</t>
    </r>
  </si>
  <si>
    <r>
      <rPr>
        <b/>
        <sz val="10"/>
        <color theme="1"/>
        <rFont val="Arial Narrow"/>
        <family val="2"/>
      </rPr>
      <t xml:space="preserve">OAP: </t>
    </r>
    <r>
      <rPr>
        <sz val="10"/>
        <color theme="1"/>
        <rFont val="Arial Narrow"/>
        <family val="2"/>
      </rPr>
      <t xml:space="preserve">Se realizó publicación de los avances trimestralmente del reporte de PAA, en la página web de la entidad con la finalidad de socializar a los grupos de interés la información, conforme el índice de transparencia. Nota. dado que en el primer trimestre del año 2021 se realiza cierre del PAA de la vigencia anterior (2020) se publicó el 22/01/021; el informe el informe de Balance del 1er Trimestre 2021está en proceso de elaboración, por lo cual su publicación se presentará para el 30 de abril. 
 Adicionalmente la OAP como segunda línea de defensa realiza monitoreo de los riesgos antes de entrega para evaluación por parte de control interno, mediante la recepción y consolidación de la información por cada uno de los procesos. Evidencia 4.1.
DTAM Se lleva  a cabo el reporte de seguimiento a mapa de riesgos del primer cuatrimestre de 2021 incluidos los riesgos de corrupción.
Anexo 6 REPORTE MAPA DE RIESGOS PROCESO SC Y GRF
Anexo 7 REPORTE MAPA DE RIESGOS PROCESO AAM
Anexo 8 REPORTE MAPA RIESGOS PROCESO AMSP
DTAN: Se anexa 3 modelos de Orfeo con envió de información a OAP informando el monitoreo realizado primer recorrido a riesgos 2021.
DTAO Se realizó el monitoreo de riesgos de la DTAO y sus AP, se remitió mediante Orfeo a cada responsable de proceso.
Evidencias: 
20216110000293 AMSPNN,20216110000313- AA,20216110000303- GRF,20216110000333- GC,20216110000323- SINAP,20216110000343- SC
20216110000353- GRFN,Matriz de Riesgo reportada ,Correo - Reporte primer Sgto. Mapa de Riesgos DTAO.
DTCA DTCA cumplió con los términos del seguimiento y monitoreo al mapa de riesgos y oportunidades donde se incluyen los riesgos de corrupción de PNNC.
Se remitió a los líderes  de  proceso Gestión Contractual, Gestión de Recursos Físicos, Gestión de Recursos Financieros y Autoridad Ambiental el avance de las acciones de control para los  riesgos de corrupción previamente identificados, en el drive dispuesto por la OAP se realizó el cargue de las evidencias correspondientes. Se anexan como evidencias los memorandos de reporte. Evidencia: ANEXO 1. Seguimiento y monitoreo Mapa de Riesgos y Oportunidades I Cuatrimestre 2021 autoridad ambiental, ANEXO 2. Seguimiento y monitoreo Mapa de Riesgos y Oportunidades I Cuatrimestre 2021 G.CONTRACTUAL, ANEXO 3. Seguimiento y monitoreo Mapa de Riesgos y Oportunidades I Cuatrimestre 2021 RECURSOS FISICOS-CORRUPCION, ANEXO 4. Seguimiento y monitoreo Mapa de Riesgos y Oportunidades I Cuatrimestre 2021 RFINANCIEROS-CORRUPCIÓN
DTOR: Se realizó la revisión y monitoreo del mapa de riesgos de Dirección Territorial y sus áreas protegidas correspondiente al primer cuatrimestre 2021.
Anexo 4.1.1 DT_Autoridad_Ambiental. Anexo 4.1.2 DTOR_AMSPNN
Anexo 4.1.3 DTORCoordinacion_SINAP, Anexo 4.1.4 Servicio_Ciudadano
Anexo 4.1.5 DTOR Gestion_RFisicos. Anexo 4.1.6 Gestion_RFinancieros
Anexo 4.1.7 DTOR Gestion_Contractual Anexo 4.1.8 map_rie_mat_opo_vig_2021-v3
DTPA:Se hace el envío formal del Primer Reporte del Mapa de Riesgos y Matriz de oportunidades 2021 a los diferentes líderes de proceso en Nivel Central, con sus respectivas evidencias en el drive. (Evidencias 4.1).
GCEA: se realizó el monitoreo del mapa de riesgos de corrupción correspondiente Al proceso Gestión de Comunicaciones con el fin de evitar la materialización de los riesgos. Anexo 4.SOLICITUD INFORMACIÓN PARA EL PRIMER SEGUIMIENTO _ REPORTE MAPA DE RIESGOS_ 2021 y Anexo 5. REPORTE MAPA DE RISGOS GCEA
SINAP-GGIS De acuerdo al memorando 20212100000213 se ajusta y aprueba el riego para el proceso de coordinación SINAP 
El día 23 de Abril de presente año se remite correo electrónico remitiendo el primer reporte  consolidado de Mapa de riesgo matriz de oportunidades
La OAJ realizó el primer seguimiento al Mapa de Riesgos y fue reportado a través de correo electrónico el 19/04/2021
OPDI La oficina de control disciplinario solicita la provisión de un empleo vacante con el fin de dar mejor organización al manejo de las actuaciones disciplinarias. Pero es necesario advertir que el Grupo de Gestión Humana adelantó el correspondiente procedimiento para el encargo del empleo de Secretario Código 4210 Grado 18, nombrando mediante Resolución No. 0445 del 18 de diciembre de 2020 al señor MAURICIO ANDRES ORTEGA PABÓN, pero en razón a que el funcionario en mención pese haberse concedido prorroga no tomó posesión del empleo, por medio de Resolución No. 092 del 26 de marzo de 2021, se derogó el encargo. Como quiera que se llevó a cabo la calificación anual de funcionarios adscritos a la carrera administrativa en el mes de febrero de 2021, se hace necesaria una nueva convocatoria a fin de invitar nuevamente a los funcionarios a aspirar a este cargo. Se está pendiente de autorización del Director General para la nueva convocatoria.  Anexo 1. 0445 - MAURICIO ANDRES ORTEGA PABON (2).pdf, Anexo 2. Derogatoria encargo Mauricio Ortega CONVOCATORIA SECRETARIO OCDI.pdf, Anexo 3. 11. CONVOCATORIA XI resultado 2.pdf  </t>
    </r>
    <r>
      <rPr>
        <b/>
        <i/>
        <sz val="10"/>
        <color theme="1"/>
        <rFont val="Arial Narrow"/>
        <family val="2"/>
      </rPr>
      <t>OAP La actividad no se cumplió en consecuencia no se incluye el % de avance reportado
SINA</t>
    </r>
    <r>
      <rPr>
        <sz val="10"/>
        <color theme="1"/>
        <rFont val="Arial Narrow"/>
        <family val="2"/>
      </rPr>
      <t>P De acuerdo al memorando 20212100000213 se ajusta y aprueba el riego para el procedo de coordinación SINAP 
El día 23 de Abril de presente año se remite correo electrónico remitiendo el primer reporte  consolidado de Mapa de riesgo matriz de oportunidades
GSIR: Se realiza monitoreo del mapa de riesgos de corrupción correspondiente al proceso de Gestión de Tecnología de la Información. 
SSNA Conforme  al proceso de sostenibilidad Financiera, y Una vez enviado el 23 de abril de 2021 a la OAP, fue aprobado sin observaciones lo correspondiente al proceso de sostenibilidad Financiera. Se anexa correo electrónico del Envió</t>
    </r>
  </si>
  <si>
    <t>AVANCE PROMEDIO POR CUATRIMESTRE - SERVICIO AL CIUDADANO</t>
  </si>
  <si>
    <t>Los soportes suministrados y la descripción de los mismos en la matriz, están relacionados con la actividad planteada.</t>
  </si>
  <si>
    <t>SEGUNDO SEGUIMIENTO Y VERIFICACIÓN DEL GRUPO DE CONTROL INTERNO AGOSTO 31 DE 2021</t>
  </si>
  <si>
    <t>No se reportaron avances.</t>
  </si>
  <si>
    <r>
      <rPr>
        <b/>
        <sz val="10"/>
        <color theme="1"/>
        <rFont val="Arial Narrow"/>
        <family val="2"/>
      </rPr>
      <t>GCI:</t>
    </r>
    <r>
      <rPr>
        <sz val="10"/>
        <color theme="1"/>
        <rFont val="Arial Narrow"/>
        <family val="2"/>
      </rPr>
      <t xml:space="preserve"> Se realizará el seguimiento y la publicación del II Cuatrimestre de la vigencia 2021.</t>
    </r>
  </si>
  <si>
    <r>
      <rPr>
        <b/>
        <sz val="10"/>
        <color theme="1"/>
        <rFont val="Arial Narrow"/>
        <family val="2"/>
      </rPr>
      <t>GCI:</t>
    </r>
    <r>
      <rPr>
        <sz val="10"/>
        <color theme="1"/>
        <rFont val="Arial Narrow"/>
        <family val="2"/>
      </rPr>
      <t xml:space="preserve"> Se realizará el seguimiento y la publicación del III Cuatrimestre de la vigencia 2021.</t>
    </r>
  </si>
  <si>
    <r>
      <rPr>
        <b/>
        <sz val="10"/>
        <color theme="1"/>
        <rFont val="Arial Narrow"/>
        <family val="2"/>
      </rPr>
      <t>GCI:</t>
    </r>
    <r>
      <rPr>
        <sz val="10"/>
        <color theme="1"/>
        <rFont val="Arial Narrow"/>
        <family val="2"/>
      </rPr>
      <t xml:space="preserve"> Se realizará el seguimiento y la publicación en del III Cuatrimestre de la vigencia 2021.</t>
    </r>
  </si>
  <si>
    <r>
      <rPr>
        <b/>
        <sz val="10"/>
        <color theme="1"/>
        <rFont val="Arial Narrow"/>
        <family val="2"/>
      </rPr>
      <t>GCI:</t>
    </r>
    <r>
      <rPr>
        <sz val="10"/>
        <color theme="1"/>
        <rFont val="Arial Narrow"/>
        <family val="2"/>
      </rPr>
      <t xml:space="preserve"> Se realizó la publicación del informe del I Seguimiento al Mapa de Riesgos y Matriz de Oportunidades de la vigencia 2021 el 12 de mayo del 2021 en el siguiente link: https://www.parquesnacionales.gov.co/portal/es/transparencia-participacion-y-servicio-al-ciudadano/informes-de-evaluacion-y-gestion/vigencia-2021/.
Adicionalmente, se realizó el monitoreo a los Riesgos No.6, No.7, 174 y 175 correspondientes al Proceso Evaluación Independiente en la responsabilidad del Grupo de Control Interno.</t>
    </r>
  </si>
  <si>
    <r>
      <rPr>
        <b/>
        <sz val="10"/>
        <color theme="1"/>
        <rFont val="Arial Narrow"/>
        <family val="2"/>
      </rPr>
      <t>OAP:</t>
    </r>
    <r>
      <rPr>
        <sz val="10"/>
        <color theme="1"/>
        <rFont val="Arial Narrow"/>
        <family val="2"/>
      </rPr>
      <t xml:space="preserve"> Se generó campaña de reporte de seguimiento y monitoreo para el 2do cuatrimestre de reporte a riesgos a nivel nacional mediante correo electrónico. Adicionalmente se generaron correos electrónicos por proceso, con alertas tempranas al reporte de los controles de riesgos, previa evaluación de los mismos por el Grupo de Control Interno. Evidencia: 4.2.
</t>
    </r>
    <r>
      <rPr>
        <b/>
        <sz val="10"/>
        <color theme="1"/>
        <rFont val="Arial Narrow"/>
        <family val="2"/>
      </rPr>
      <t>SAF:</t>
    </r>
    <r>
      <rPr>
        <sz val="10"/>
        <color theme="1"/>
        <rFont val="Arial Narrow"/>
        <family val="2"/>
      </rPr>
      <t xml:space="preserve"> Mediante correo electrónico se remite el reporte de riesgos de los procesos a cargo de la SAF.
</t>
    </r>
    <r>
      <rPr>
        <b/>
        <sz val="10"/>
        <color theme="1"/>
        <rFont val="Arial Narrow"/>
        <family val="2"/>
      </rPr>
      <t>SSNA:</t>
    </r>
    <r>
      <rPr>
        <sz val="10"/>
        <color theme="1"/>
        <rFont val="Arial Narrow"/>
        <family val="2"/>
      </rPr>
      <t xml:space="preserve"> En atención que el mapa de riesgos fue aprobado sin observaciones , para la Subdirección de Sostenibilidad y Negocios Ambientales para el ,procesos deSostenibilidad Financiera,no se generaron alertas temparanas, ya que se han venido desarrollando las actvidadaes correspondientes con el fin de que no se materailice el riesgo.y de igual manera, se realizó el seguimiento y actualización en cuanto al riesgo de conflicto de intereses.
</t>
    </r>
    <r>
      <rPr>
        <b/>
        <sz val="10"/>
        <color theme="1"/>
        <rFont val="Arial Narrow"/>
        <family val="2"/>
      </rPr>
      <t>GTEA:</t>
    </r>
    <r>
      <rPr>
        <sz val="10"/>
        <color theme="1"/>
        <rFont val="Arial Narrow"/>
        <family val="2"/>
      </rPr>
      <t xml:space="preserve"> Se generaron las alertas tempranas como resultado del monitoreo. Ver anexos GTEA 4.2.
</t>
    </r>
    <r>
      <rPr>
        <b/>
        <sz val="10"/>
        <color theme="1"/>
        <rFont val="Arial Narrow"/>
        <family val="2"/>
      </rPr>
      <t>GCEA:</t>
    </r>
    <r>
      <rPr>
        <sz val="10"/>
        <color theme="1"/>
        <rFont val="Arial Narrow"/>
        <family val="2"/>
      </rPr>
      <t xml:space="preserve"> Como parte fundamental de atención al usuario, se actualizó la información en la página web de las AP: SFF Los Flamencos, PNN Cueva de los Guacharos, PNN Utria, PNN El Tuparro, SFF Otún Quimbaya, entre otros. (anexo 1). La Oficina de Control Disciplinario solicitó el apoyo del </t>
    </r>
    <r>
      <rPr>
        <sz val="10"/>
        <color theme="1"/>
        <rFont val="Arial Narrow"/>
        <family val="2"/>
      </rPr>
      <t>GCEA</t>
    </r>
    <r>
      <rPr>
        <sz val="10"/>
        <color theme="1"/>
        <rFont val="Arial Narrow"/>
        <family val="2"/>
      </rPr>
      <t xml:space="preserve"> para socializar mensajes de sensibilización referente al servidor público,las cuales fueron divulgadas a final de cada mes ( anexo 2- 6 evidencias ) .  Así mismo, se apoyó la difusión de una campaña sobre derechos de petición. ( anexo 3- 2 evidencias ).
Por otra parte, se han recibido certificaciones de algunas DT, AP y dependencias que aseguran que los contenidos de los cuales son responsables se encuentran actualizados, los cuales son insumo para la generación del reporte anual de cumplimiento. Por otra parte, se generó una pieza gráfica la cual fue socializada a nivel nacional, recordando el envío de la certificación (1 julio). Se adjunta: Anexo 4. ES TIEMPO DE ENVIAR LA CERTIFICACIÓN DE PÁGINA WEB E INTRANET y Anexo 5. Cuadro de seguimiento de certificación por dependencias
Además, se generó una pieza gráfica de comunicación(30 junio), recordando la importancia de actualizar los contenidos,incluyendo la información del recorrido virtual. Se adjunta : Anexo 6.Ayúdanos a tener nuestra Página Web e Intranet actualizada..
</t>
    </r>
    <r>
      <rPr>
        <b/>
        <sz val="10"/>
        <color theme="1"/>
        <rFont val="Arial Narrow"/>
        <family val="2"/>
      </rPr>
      <t>DTAM:</t>
    </r>
    <r>
      <rPr>
        <sz val="10"/>
        <color theme="1"/>
        <rFont val="Arial Narrow"/>
        <family val="2"/>
      </rPr>
      <t xml:space="preserve"> Se generan alertas y retroalimentación de los reportes a consolidar por parte de los responsables del proceso. anexo 5 advertencia reporte mapa riesgos ii cuatrimestre 2021 pnn la paya; anexo 6 retroalimentación soporte riesgo 50 aamb pnn chiribiquete ;anexo 7 requiere reporte  mapa de riesgos segundo cuatrimestre pnn cahuinarí;anexo 8 se requiere ajustes reporte mapa de riesgos ii cuatrimestre pnn cahuinarí;anexo 9 ajustes reporte mapa riesgos pnn churumbelos
</t>
    </r>
    <r>
      <rPr>
        <b/>
        <sz val="10"/>
        <color theme="1"/>
        <rFont val="Arial Narrow"/>
        <family val="2"/>
      </rPr>
      <t>DTAN:</t>
    </r>
    <r>
      <rPr>
        <sz val="10"/>
        <color theme="1"/>
        <rFont val="Arial Narrow"/>
        <family val="2"/>
      </rPr>
      <t xml:space="preserve"> Se recibe retroalimentacion de doble via en la revision a  las evidencias aportadas al mapa de reisgos que permiten hacer correcciones y aclaraciones all monitoreo de los riesgos a cargo de la DTAN.  Se aportan  2 correos electronicos con solicitudes del nivel central y las respuestas a las solicitudes.
</t>
    </r>
    <r>
      <rPr>
        <b/>
        <sz val="10"/>
        <color theme="1"/>
        <rFont val="Arial Narrow"/>
        <family val="2"/>
      </rPr>
      <t>DTCA:</t>
    </r>
    <r>
      <rPr>
        <sz val="10"/>
        <color theme="1"/>
        <rFont val="Arial Narrow"/>
        <family val="2"/>
      </rPr>
      <t xml:space="preserve"> A fecha de este reporte, no se ha recibido retroalimentación de la segunda línea de defensa al reporte del monitoreo de riesgos. Por lo cual no se han generado las alertas correspondientes.
</t>
    </r>
    <r>
      <rPr>
        <b/>
        <sz val="10"/>
        <color theme="1"/>
        <rFont val="Arial Narrow"/>
        <family val="2"/>
      </rPr>
      <t>DTOR:</t>
    </r>
    <r>
      <rPr>
        <sz val="10"/>
        <color theme="1"/>
        <rFont val="Arial Narrow"/>
        <family val="2"/>
      </rPr>
      <t xml:space="preserve"> Se generó las alertas tempranas con la solicitud de reporte de riesgos y oportunidades con el fin de consolidar de manera anticipada y realizar la validación de las evidencias de cumplimiento entregadas en el segundo reporte.
Anexo 4.2.1 Sol_rep_Riesgos_Gest_Cont
Anexo 4.2.2 Sol_rep_Riesgos_Sum
Anexo 4.2.3 Sol_rep_Riesgos_Tin
Anexo 4.2.4 Sol_rep_Riesgos_Chi
Anexo 4.2.5 Sol_rep_Riesgos_GRFisicos
Anexo 4.2.6 Sol_rep_Riesgos_Mac
Anexo 4.2.7 Sol_rep_Riesgos_Tup
Anexo 4.2.8 Sol_rep_Riesgos_Cin
Anexo 4.2.9 Sol_rep_Riesgos_Pic
Anexo 4.2.10 Sol_rep_Riesgos_DTOR
</t>
    </r>
    <r>
      <rPr>
        <b/>
        <sz val="10"/>
        <color theme="1"/>
        <rFont val="Arial Narrow"/>
        <family val="2"/>
      </rPr>
      <t>DTPA:</t>
    </r>
    <r>
      <rPr>
        <sz val="10"/>
        <color theme="1"/>
        <rFont val="Arial Narrow"/>
        <family val="2"/>
      </rPr>
      <t xml:space="preserve">Se hace el envío formal del Segundo Reporte del Mapa de Riesgos y Matriz de oportunidades 2021 a los diferentes líderes de proceso en Nivel Central, con sus respectivas evidencias en el drive.Enlace : https://drive.google.com/drive/folders/1V2J669q5W6QNPVaDDwnO_n3bRC49czZq?usp=sharing.
https://drive.google.com/drive/folders/1tdAvarmCN00cmanaMSzlCJjz9eR8IUhh?usp=sharing.Evidencias 4.2.
</t>
    </r>
    <r>
      <rPr>
        <b/>
        <sz val="10"/>
        <color theme="1"/>
        <rFont val="Arial Narrow"/>
        <family val="2"/>
      </rPr>
      <t>DTAO:</t>
    </r>
    <r>
      <rPr>
        <sz val="10"/>
        <color theme="1"/>
        <rFont val="Arial Narrow"/>
        <family val="2"/>
      </rPr>
      <t xml:space="preserve"> se atendieron y realizaron los ajustes solicitados en el monitoreo. Evidencias:  Correo  - Re_ 2do Reporte de Riesgos 2021 Correo - Observaciones_Segundo Reportes_Mapa de Riesgos Correo - Reporte consolidado mapa de riesgos. Monitoreo_</t>
    </r>
  </si>
  <si>
    <r>
      <rPr>
        <b/>
        <sz val="10"/>
        <color theme="1"/>
        <rFont val="Arial Narrow"/>
        <family val="2"/>
      </rPr>
      <t>OAP:</t>
    </r>
    <r>
      <rPr>
        <sz val="10"/>
        <color theme="1"/>
        <rFont val="Arial Narrow"/>
        <family val="2"/>
      </rPr>
      <t xml:space="preserve"> La OAP como segunda línea de defensa realizó monitoreo de los riesgos antes de entrega para evaluación por parte de control interno, mediante la recepción y consolidación de la información por cada uno de los procesos, dado que para el segundo cuatrimestre la actividad se realiza entre el 25 al 30 de agosto se anexa una muestra de los avances de un día. Evidencia 4.1.
</t>
    </r>
    <r>
      <rPr>
        <b/>
        <sz val="10"/>
        <color theme="1"/>
        <rFont val="Arial Narrow"/>
        <family val="2"/>
      </rPr>
      <t>SAF:</t>
    </r>
    <r>
      <rPr>
        <sz val="10"/>
        <color theme="1"/>
        <rFont val="Arial Narrow"/>
        <family val="2"/>
      </rPr>
      <t xml:space="preserve"> Mediante correo electrónico se remite el reporte de riesgos de los procesos a cargo de la SAF.
</t>
    </r>
    <r>
      <rPr>
        <b/>
        <sz val="10"/>
        <color theme="1"/>
        <rFont val="Arial Narrow"/>
        <family val="2"/>
      </rPr>
      <t>SSNA:</t>
    </r>
    <r>
      <rPr>
        <sz val="10"/>
        <color theme="1"/>
        <rFont val="Arial Narrow"/>
        <family val="2"/>
      </rPr>
      <t xml:space="preserve"> Conforme  al proceso de sostenibilidad Financiera, y Una vez enviado el 24 de  Agosto 2021 a la OAP, fue aprobado después de ajusta, corregir Actualizar, las  observaciones lo correspondiente al proceso de sostenibilidad Financiera.
Se anexa Correo electrónico del envió.
</t>
    </r>
    <r>
      <rPr>
        <b/>
        <sz val="10"/>
        <color theme="1"/>
        <rFont val="Arial Narrow"/>
        <family val="2"/>
      </rPr>
      <t>OPDI:</t>
    </r>
    <r>
      <rPr>
        <sz val="10"/>
        <color theme="1"/>
        <rFont val="Arial Narrow"/>
        <family val="2"/>
      </rPr>
      <t xml:space="preserve"> La oficina de control disciplinario solicita la provisión de un empleo vacante con el fin de dar mejor organización al manejo de las actuaciones disciplinarias. Pero es necesario advertir que el Grupo de Gestión Humana adelantó el correspondiente procedimiento para el encargo del empleo de Secretario Código 4210 Grado 18, nombrando mediante Resolución No. 0445 del 18 de diciembre de 2020 al señor MAURICIO ANDRES ORTEGA PABÓN, pero en razón a que el funcionario en mención pese haberse concedido prorroga no tomó posesión del empleo, por medio de Resolución No. 092 del 26 de marzo de 2021, se derogó el encargo. Como quiera que se llevó a cabo la calificación anual de funcionarios adscritos a la carrera administrativa en el mes de febrero de 2021, se hace necesaria una nueva convocatoria a fin de invitar nuevamente a los funcionarios a aspirar a este cargo. Se está pendiente de autorización del Director General para la nueva convocatoria.  Anexo 1. 0445 - MAURICIO ANDRES ORTEGA PABON (2).pdf, Anexo 2. Derogatoria encargo Mauricio Ortega CONVOCATORIA SECRETARIO OCDI.pdf, Anexo 3. 11. CONVOCATORIA XI resultado 2.pdf
</t>
    </r>
    <r>
      <rPr>
        <b/>
        <sz val="10"/>
        <color theme="1"/>
        <rFont val="Arial Narrow"/>
        <family val="2"/>
      </rPr>
      <t>OAP :</t>
    </r>
    <r>
      <rPr>
        <sz val="10"/>
        <color theme="1"/>
        <rFont val="Arial Narrow"/>
        <family val="2"/>
      </rPr>
      <t xml:space="preserve"> Dado que no se realizó la actividad, no se tienen en cuenta el % de avance reportado
</t>
    </r>
    <r>
      <rPr>
        <b/>
        <sz val="10"/>
        <color theme="1"/>
        <rFont val="Arial Narrow"/>
        <family val="2"/>
      </rPr>
      <t>OAJ:</t>
    </r>
    <r>
      <rPr>
        <sz val="10"/>
        <color theme="1"/>
        <rFont val="Arial Narrow"/>
        <family val="2"/>
      </rPr>
      <t xml:space="preserve"> realizó el monitoreo y la revisión del Mapa de Riesgos, de acuerdo con la evaluación del primer y segundo seguimiento a la Gestión de Riesgos, para la vigencia 2021 Evidencias en drive OAJ - II Sgto. PAAC y PPS a agosto/21
</t>
    </r>
    <r>
      <rPr>
        <b/>
        <sz val="10"/>
        <color theme="1"/>
        <rFont val="Arial Narrow"/>
        <family val="2"/>
      </rPr>
      <t>GTEA:</t>
    </r>
    <r>
      <rPr>
        <sz val="10"/>
        <color theme="1"/>
        <rFont val="Arial Narrow"/>
        <family val="2"/>
      </rPr>
      <t xml:space="preserve"> Se realizó en la competencia del proceso el monitoreo al mapa de riesgos.
</t>
    </r>
    <r>
      <rPr>
        <b/>
        <sz val="10"/>
        <color theme="1"/>
        <rFont val="Arial Narrow"/>
        <family val="2"/>
      </rPr>
      <t>GSIR:</t>
    </r>
    <r>
      <rPr>
        <sz val="10"/>
        <color theme="1"/>
        <rFont val="Arial Narrow"/>
        <family val="2"/>
      </rPr>
      <t xml:space="preserve"> Se realiza el monitoreo del mapa de riesgos de corrupción. Ver anexos GTEA 4.1.
</t>
    </r>
    <r>
      <rPr>
        <b/>
        <sz val="10"/>
        <color theme="1"/>
        <rFont val="Arial Narrow"/>
        <family val="2"/>
      </rPr>
      <t>GCEA:</t>
    </r>
    <r>
      <rPr>
        <sz val="10"/>
        <color theme="1"/>
        <rFont val="Arial Narrow"/>
        <family val="2"/>
      </rPr>
      <t xml:space="preserve"> se realizó el monitoreo del mapa de riesgos de corrupción correspondiente Al proceso Gestión de Comunicaciones con el fin de evitar la materialización de los riesgos. Anexo 1.SOLICITUD INFORMACIÓN PARA EL SEGUNDO SEGUIMIENTO _ REPORTE MAPA DE RIESGOS_ 2021 y Anexo 2. REPORTE MAPA DE RIESGOS GCEA.
</t>
    </r>
    <r>
      <rPr>
        <b/>
        <sz val="10"/>
        <color theme="1"/>
        <rFont val="Arial Narrow"/>
        <family val="2"/>
      </rPr>
      <t>DTAM:</t>
    </r>
    <r>
      <rPr>
        <sz val="10"/>
        <color theme="1"/>
        <rFont val="Arial Narrow"/>
        <family val="2"/>
      </rPr>
      <t xml:space="preserve"> Se revisan las acciones y se socializa y solicita a los responsables el reporte de Mapa de Riesgos y Oportunidades.
Anexo 3 reporte mapa de riesgos y oportunidades ir cuatrimestre 2021; anexo 4 reporte mapa de riesgos y oportunidades ir cuatrimestre 2021;anexo 5 reporte mapa de riesgos y oportunidades ir cuatrimestre 2021;anexo 5.1  reporte mapa riesgo 28 sinap - 2o cuatrimestre; anexo 5.2 reporte mapa riesgos r34 grf;anexo 5.3  reporte mapa riesgos r20 ges contractual
</t>
    </r>
    <r>
      <rPr>
        <b/>
        <sz val="10"/>
        <color theme="1"/>
        <rFont val="Arial Narrow"/>
        <family val="2"/>
      </rPr>
      <t>DTAN:</t>
    </r>
    <r>
      <rPr>
        <sz val="10"/>
        <color theme="1"/>
        <rFont val="Arial Narrow"/>
        <family val="2"/>
      </rPr>
      <t xml:space="preserve">  Se envia por orfeo a los lideres de los procesos  el resultado del monitoreo a riesgos. Se envio 3 orfeos con la informacion al nivel central así: 20215510002093 Aadministracion y manejo de areas de PNN. 20215510002043 autoridad ambiental, 20215510002113 Coordinacion del SINAP.
</t>
    </r>
    <r>
      <rPr>
        <b/>
        <sz val="10"/>
        <color theme="1"/>
        <rFont val="Arial Narrow"/>
        <family val="2"/>
      </rPr>
      <t>DTCA:</t>
    </r>
    <r>
      <rPr>
        <sz val="10"/>
        <color theme="1"/>
        <rFont val="Arial Narrow"/>
        <family val="2"/>
      </rPr>
      <t xml:space="preserve"> conforme lineamientos socializados por la OAP se cumplió con los términos del seguimiento y monitoreo al mapa de riesgos de gestión, corrupción y seguridad digital.  Se remitió a los líderes del proceso Gestión Contractual, Gestión de Recursos Físicos, Gestión de Recursos Financieros y Autoridad Ambiental el avance de ejecución al segundo cuatrimestre de las acciones de control para los riesgos de corrupción previamente identificados. Adicionalmente, en el drive dispuesto por la OAP se realizó el cargue de las evidencias correspondientes. 
Se anexan como evidencias los memorandos de reporte.Evidencia: ANEXO 1. Seguimiento y monitoreo Mapa de Riesgos autoridad ambiental, ANEXO 2. Seguimiento y monitoreo Mapa de Riesgos G.CONTRACTUAL, ANEXO 3. Seguimiento y monitoreo Mapa de Riesgos RECURSOS FISICOS-CORRUPCION, ANEXO 4. Seguimiento y monitoreo Mapa de Riesgos FINANCIEROS-CORRUPCIÓN
</t>
    </r>
    <r>
      <rPr>
        <b/>
        <sz val="10"/>
        <color theme="1"/>
        <rFont val="Arial Narrow"/>
        <family val="2"/>
      </rPr>
      <t>DTOR:</t>
    </r>
    <r>
      <rPr>
        <sz val="10"/>
        <color theme="1"/>
        <rFont val="Arial Narrow"/>
        <family val="2"/>
      </rPr>
      <t xml:space="preserve"> Se realizó la revisión y monitoreo del mapa de riesgos de Dirección Territorial y sus áreas protegidas correspondiente al segundo cuatrimestre 2021.
Anexo 4.1.1 DT_Autoridad_Ambiental
Anexo 4.1.2 DTOR_AMSPNN
Anexo 4.1.3 DTORCoordinacion_SINAP
Anexo 4.1.4 DTORServicio_Ciudadano
Anexo 4.1.5 DTOR Gestion_RFisicos
Anexo 4.1.6 DTOR Gestion_RFinancieros
Anexo 4.1.7 DTOR Gestion_Contractual
Anexo 4.1.8 map_rie_mat_opo_vig_2021-v5
</t>
    </r>
    <r>
      <rPr>
        <b/>
        <sz val="10"/>
        <color theme="1"/>
        <rFont val="Arial Narrow"/>
        <family val="2"/>
      </rPr>
      <t>DTPA:</t>
    </r>
    <r>
      <rPr>
        <sz val="10"/>
        <color theme="1"/>
        <rFont val="Arial Narrow"/>
        <family val="2"/>
      </rPr>
      <t xml:space="preserve">Se hace el envío formal del Segundo Reporte del Mapa de Riesgos y Matriz de oportunidades 2021 a los diferentes líderes de proceso en Nivel Central, con sus respectivas evidencias en el drive.Enlace : https://drive.google.com/drive/folders/1V2J669q5W6QNPVaDDwnO_n3bRC49czZq?usp=sharing.
https://drive.google.com/drive/folders/1tdAvarmCN00cmanaMSzlCJjz9eR8IUhh?usp=sharing.Evidencias 4.1.
dtao Se realizó el monitoreo de riesgos de la </t>
    </r>
    <r>
      <rPr>
        <b/>
        <sz val="10"/>
        <color theme="1"/>
        <rFont val="Arial Narrow"/>
        <family val="2"/>
      </rPr>
      <t>DTAO:</t>
    </r>
    <r>
      <rPr>
        <sz val="10"/>
        <color theme="1"/>
        <rFont val="Arial Narrow"/>
        <family val="2"/>
      </rPr>
      <t xml:space="preserve"> y sus AP, se remitio mediante orfeo a cada responsable de proceso. 120216110000933_00001 SINAP
120216110000873_00001 Autoridad Ambiental
120216110000883_00001 AMSPNN 120216110000893_00001 Gestión contractual
120216110000903_00001 Gestión de recursos físicos 120216110000913_00001 Gestión de recursos Financieros 120216110000923_00001 Servicio al Ciudadano.</t>
    </r>
  </si>
  <si>
    <r>
      <rPr>
        <b/>
        <sz val="10"/>
        <color theme="1"/>
        <rFont val="Arial Narrow"/>
        <family val="2"/>
      </rPr>
      <t>OAP:</t>
    </r>
    <r>
      <rPr>
        <sz val="10"/>
        <color theme="1"/>
        <rFont val="Arial Narrow"/>
        <family val="2"/>
      </rPr>
      <t xml:space="preserve"> Se realizó la publicación del mapa de riesgos en página web conforme los resultado de consulta publica en julio 2021. Evidencia 3.3.</t>
    </r>
  </si>
  <si>
    <r>
      <rPr>
        <b/>
        <sz val="10"/>
        <color theme="1"/>
        <rFont val="Arial Narrow"/>
        <family val="2"/>
      </rPr>
      <t>OAP:</t>
    </r>
    <r>
      <rPr>
        <sz val="10"/>
        <color theme="1"/>
        <rFont val="Arial Narrow"/>
        <family val="2"/>
      </rPr>
      <t xml:space="preserve"> Se recibieron mediante el Sistema de Gestión documental, las aprobaciones de los líderes de procesos de los mapas de riesgos de quienes realizaron ajustes, dando cumplimiento al procedimiento de Administración de Riesgos. Evidencia: 3.2.
</t>
    </r>
    <r>
      <rPr>
        <b/>
        <sz val="10"/>
        <color theme="1"/>
        <rFont val="Arial Narrow"/>
        <family val="2"/>
      </rPr>
      <t>SAF:</t>
    </r>
    <r>
      <rPr>
        <sz val="10"/>
        <color theme="1"/>
        <rFont val="Arial Narrow"/>
        <family val="2"/>
      </rPr>
      <t xml:space="preserve"> El mapa de riesgos fue aprobado mediante los siguientes  memorandos: Servicio al ciudadano , gestión documental y recursos físicos 20214600003133, Gestión de Recursos financieros 20214300004503, Talento humano 20214400005393, Gestión Contractual 20214200004923
</t>
    </r>
    <r>
      <rPr>
        <b/>
        <sz val="10"/>
        <color theme="1"/>
        <rFont val="Arial Narrow"/>
        <family val="2"/>
      </rPr>
      <t>SSNA:</t>
    </r>
    <r>
      <rPr>
        <sz val="10"/>
        <color theme="1"/>
        <rFont val="Arial Narrow"/>
        <family val="2"/>
      </rPr>
      <t xml:space="preserve"> Conforme  al proceso de sostenibilidad Financiera, y Una vez enviado el 24 de  Agosto 2021 a la OAP, fue aprobado después de ajustar y corregir las  observaciones lo correspondiente al proceso de sostenibilidad Financiera.
Se anexa Correo electrónico del envió.
</t>
    </r>
    <r>
      <rPr>
        <b/>
        <sz val="10"/>
        <color theme="1"/>
        <rFont val="Arial Narrow"/>
        <family val="2"/>
      </rPr>
      <t>OPDI:</t>
    </r>
    <r>
      <rPr>
        <sz val="10"/>
        <color theme="1"/>
        <rFont val="Arial Narrow"/>
        <family val="2"/>
      </rPr>
      <t xml:space="preserve"> Para este cuatrimestre la actividad no esta contemplada para ejecutar.
</t>
    </r>
    <r>
      <rPr>
        <b/>
        <sz val="10"/>
        <color theme="1"/>
        <rFont val="Arial Narrow"/>
        <family val="2"/>
      </rPr>
      <t>OAP :</t>
    </r>
    <r>
      <rPr>
        <sz val="10"/>
        <color theme="1"/>
        <rFont val="Arial Narrow"/>
        <family val="2"/>
      </rPr>
      <t xml:space="preserve"> LA actividad si aplica, por consiguiente  no se avanzó ene le cumplimiento de la meta 
</t>
    </r>
    <r>
      <rPr>
        <b/>
        <sz val="10"/>
        <color theme="1"/>
        <rFont val="Arial Narrow"/>
        <family val="2"/>
      </rPr>
      <t>OAJ:</t>
    </r>
    <r>
      <rPr>
        <sz val="10"/>
        <color theme="1"/>
        <rFont val="Arial Narrow"/>
        <family val="2"/>
      </rPr>
      <t xml:space="preserve"> aprobó la actualización del Mapa de Riesgos del proceso Gestión Jurídica, de acuerdo con las observaciones del informe de evaluación del primer seguimiento a la Gestión de Riesgos, para la vigencia 2021 y de conformidad con el plan de mejoramiento para la Estrategia de Conflicto de Intereses Evidencias en drive OAJ - II Sgto. PAAC y PPS a agosto/21
</t>
    </r>
    <r>
      <rPr>
        <b/>
        <sz val="10"/>
        <color theme="1"/>
        <rFont val="Arial Narrow"/>
        <family val="2"/>
      </rPr>
      <t>GCEA:</t>
    </r>
    <r>
      <rPr>
        <sz val="10"/>
        <color theme="1"/>
        <rFont val="Arial Narrow"/>
        <family val="2"/>
      </rPr>
      <t xml:space="preserve"> Mediante memorando No. 20211020012643 , la coordinadora del GCEA remitió la aprobación para la actualización del mapa de riesgos del proceso de Gestión de comunicaciones. anexo 1. memorando aprobación mapa de riesgos. </t>
    </r>
  </si>
  <si>
    <r>
      <rPr>
        <b/>
        <sz val="10"/>
        <color theme="1"/>
        <rFont val="Arial Narrow"/>
        <family val="2"/>
      </rPr>
      <t>OAP:</t>
    </r>
    <r>
      <rPr>
        <sz val="10"/>
        <color theme="1"/>
        <rFont val="Arial Narrow"/>
        <family val="2"/>
      </rPr>
      <t xml:space="preserve"> Se sometió a consulta de la ciudadana el mapa de riesgos de corrupción el 22 hasta el 28 de Julio. Evidencia 3.1.</t>
    </r>
  </si>
  <si>
    <r>
      <rPr>
        <b/>
        <sz val="10"/>
        <color theme="1"/>
        <rFont val="Arial Narrow"/>
        <family val="2"/>
      </rPr>
      <t>OAP:</t>
    </r>
    <r>
      <rPr>
        <sz val="10"/>
        <color theme="1"/>
        <rFont val="Arial Narrow"/>
        <family val="2"/>
      </rPr>
      <t xml:space="preserve"> Se realizó asesoría y acompañamiento para la identificación y actualización del mapa de riesgos según las necesidades de los proceso y adicionalmente se apoyo a las 19 procesos para la generación del riesgos de corrupción relacionadas con conflicto de intereses, dentro del 2do cuatrimestre. Evidencia 2.3.
</t>
    </r>
    <r>
      <rPr>
        <b/>
        <sz val="10"/>
        <color theme="1"/>
        <rFont val="Arial Narrow"/>
        <family val="2"/>
      </rPr>
      <t>SAF:</t>
    </r>
    <r>
      <rPr>
        <sz val="10"/>
        <color theme="1"/>
        <rFont val="Arial Narrow"/>
        <family val="2"/>
      </rPr>
      <t xml:space="preserve"> Se realizaron actualizaciones en el mapa de riesgos de los procesos Servicio al ciudadano , gestión documental,  recursos físicos, Gestión de Recursos financieros, Talento humano y Gestión Contractual. Evidencia Mapa de riesgos 
</t>
    </r>
    <r>
      <rPr>
        <b/>
        <sz val="10"/>
        <color theme="1"/>
        <rFont val="Arial Narrow"/>
        <family val="2"/>
      </rPr>
      <t>SSNA:</t>
    </r>
    <r>
      <rPr>
        <sz val="10"/>
        <color theme="1"/>
        <rFont val="Arial Narrow"/>
        <family val="2"/>
      </rPr>
      <t xml:space="preserve"> Con correos electrónicos del 19, 23 y 24 de agosto DE 2021, se envió a la oficina asesora de planeación el respectivo mapa de riesgos de la Subdirección de Sostenibilidad y Negocios  Ambientales, con su actualización en el riesgo de conflicto de intereses, el cual fue aprobado por la oficina asesora de planeación.
</t>
    </r>
    <r>
      <rPr>
        <b/>
        <sz val="10"/>
        <color theme="1"/>
        <rFont val="Arial Narrow"/>
        <family val="2"/>
      </rPr>
      <t>OPDI:</t>
    </r>
    <r>
      <rPr>
        <sz val="10"/>
        <color theme="1"/>
        <rFont val="Arial Narrow"/>
        <family val="2"/>
      </rPr>
      <t xml:space="preserve"> El 26 de abril se realizo reunión para evaluar ajustes a los riesgos teniendo en cuenta el cambio de jefe de la Oficina y se tiene planeada otra reunión para actualizarlos.
</t>
    </r>
    <r>
      <rPr>
        <b/>
        <sz val="10"/>
        <color theme="1"/>
        <rFont val="Arial Narrow"/>
        <family val="2"/>
      </rPr>
      <t>OAP :</t>
    </r>
    <r>
      <rPr>
        <sz val="10"/>
        <color theme="1"/>
        <rFont val="Arial Narrow"/>
        <family val="2"/>
      </rPr>
      <t xml:space="preserve"> Dado que no se realizó la actividad, no se tienen en cuenta el % de avance reportado
</t>
    </r>
    <r>
      <rPr>
        <b/>
        <sz val="10"/>
        <color theme="1"/>
        <rFont val="Arial Narrow"/>
        <family val="2"/>
      </rPr>
      <t>OAJ:</t>
    </r>
    <r>
      <rPr>
        <sz val="10"/>
        <color theme="1"/>
        <rFont val="Arial Narrow"/>
        <family val="2"/>
      </rPr>
      <t xml:space="preserve"> acompañó la identificación y actualización del Mapa de Riesgos para los distintos procesos de PNNC, de conformidad con el plan de mejoramiento para la Estrategia de Conflicto de Intereses. Evidencias en drive OAJ - II Sgto. PAAC y PPS a agosto/21
</t>
    </r>
    <r>
      <rPr>
        <b/>
        <sz val="10"/>
        <color theme="1"/>
        <rFont val="Arial Narrow"/>
        <family val="2"/>
      </rPr>
      <t>GTEA:</t>
    </r>
    <r>
      <rPr>
        <sz val="10"/>
        <color theme="1"/>
        <rFont val="Arial Narrow"/>
        <family val="2"/>
      </rPr>
      <t xml:space="preserve"> Se realizó el acompañamiento en la identificación y actualización del mapa de riesgos. Ver anexos GTEA 2.3.
</t>
    </r>
    <r>
      <rPr>
        <b/>
        <sz val="10"/>
        <color theme="1"/>
        <rFont val="Arial Narrow"/>
        <family val="2"/>
      </rPr>
      <t>GCEA:</t>
    </r>
    <r>
      <rPr>
        <sz val="10"/>
        <color theme="1"/>
        <rFont val="Arial Narrow"/>
        <family val="2"/>
      </rPr>
      <t xml:space="preserve"> En conjunto con la Oficina Asesora de Planeación se analizó y reviso la actualización del mapa de riesgos para el proceso de gestión de comunicaciones en relación a la  perteneciente al Riesgo N. 179 "Presentar conflicto de intereses, en la ejecución de una actividad de comunicación y educación ambiental y no dar cumplimiento al procedimiento de conflicto de intereses establecido por la entidad." . ANEXO 1. Lista de asistencia reunión OAP Y GCEA 25.06.21 (2)
</t>
    </r>
    <r>
      <rPr>
        <b/>
        <sz val="10"/>
        <color theme="1"/>
        <rFont val="Arial Narrow"/>
        <family val="2"/>
      </rPr>
      <t>DTAM:</t>
    </r>
    <r>
      <rPr>
        <sz val="10"/>
        <color theme="1"/>
        <rFont val="Arial Narrow"/>
        <family val="2"/>
      </rPr>
      <t xml:space="preserve"> Se realiza análisis a los riesgos del PNN Yaigojé Apaporis, arrojando como resultado el ajuste a las acciones de control del riesgo No. 62, así como a las evidencias, metas e indicadores, ante la Subdirección de Gestión y Manejo.
Anexo 1 Acta de análisis Riesgo 62 PNN  Yaigojé.
Anexo 2 SOLICITUD AJUSTE RIESGO ITEM 62 PNN YAIGOJÉ APAPORIS. 
</t>
    </r>
    <r>
      <rPr>
        <b/>
        <sz val="10"/>
        <color theme="1"/>
        <rFont val="Arial Narrow"/>
        <family val="2"/>
      </rPr>
      <t>DTAN:</t>
    </r>
    <r>
      <rPr>
        <sz val="10"/>
        <color theme="1"/>
        <rFont val="Arial Narrow"/>
        <family val="2"/>
      </rPr>
      <t xml:space="preserve">  Se envía mediante correo electrónico a los responsables de los procesos los riesgos que hacen parte del proceso a cargo explicando la forma como debe hacer el reporte correspondiente y el enlace al drive para aportar las evidencias correspondientes. EVIDENCIAS: Correo electrónico enviado a SFF Iguaque, 2. Correo electrónico enviado profesional de sancionatorios. 3. Correo electrónico enviado a soporte DTAN- profesional de sistemas.
</t>
    </r>
    <r>
      <rPr>
        <b/>
        <sz val="10"/>
        <color theme="1"/>
        <rFont val="Arial Narrow"/>
        <family val="2"/>
      </rPr>
      <t>DTCA:</t>
    </r>
    <r>
      <rPr>
        <sz val="10"/>
        <color theme="1"/>
        <rFont val="Arial Narrow"/>
        <family val="2"/>
      </rPr>
      <t xml:space="preserve"> En el marco del monitoreo a los riesgos vigencia 2021, se gestionó, asesoró y acompañó el proceso de actualización del mapa de riesgos de gestión, corrupción y seguridad digital de PNNC con las áreas protegidas adscritas a la DTCA para el proceso de autoridad ambiental y Administración y Manejo del SPNN . anexo 1. Correo  - SOLICITUD DE AJUSTES MAPA DE RIESGOS 2021 AREAS PROTEGIDAS DTCA (CONTROL EXISTENTE)  Esta información consolidada fue remitida por la Directora Territorial según las competencias al Grupo de Trámite y Educación ambiental  y a la Subdirección de Gestión y Manejo de áreas protegidas mediante memorando con copia a la Oficina Asesora de Planeación en el Nivel Central. ANEXO 2. SOLICITUD AJUSTES RIESGOS PROCESO AMSPNN JUL202,ANEXO 3. Solicitud ajustes riesgos del proceso AAMB
</t>
    </r>
    <r>
      <rPr>
        <b/>
        <sz val="10"/>
        <color theme="1"/>
        <rFont val="Arial Narrow"/>
        <family val="2"/>
      </rPr>
      <t>DTOR:</t>
    </r>
    <r>
      <rPr>
        <sz val="10"/>
        <color theme="1"/>
        <rFont val="Arial Narrow"/>
        <family val="2"/>
      </rPr>
      <t xml:space="preserve"> No se presenta avance en el periodo a reportar. 
</t>
    </r>
    <r>
      <rPr>
        <b/>
        <sz val="10"/>
        <color theme="1"/>
        <rFont val="Arial Narrow"/>
        <family val="2"/>
      </rPr>
      <t>DTPA:</t>
    </r>
    <r>
      <rPr>
        <sz val="10"/>
        <color theme="1"/>
        <rFont val="Arial Narrow"/>
        <family val="2"/>
      </rPr>
      <t xml:space="preserve">Se hace la respectiva socialización y acompañamiento a los responsables en la identificación y actualización del mapa de riesgos y  justo en el mes de agosto, se hace el reporte del seguimiento y monitoreo del segundo cuatrimestre del Mapa de Riesgos y Oportunidades, se envía el reporte al  nivel Central a los lideres de los diferentes procesos. Verificar Link: Enlace : https://drive.google.com/drive/folders/1V2J669q5W6QNPVaDDwnO_n3bRC49czZq?usp=sharing.
https://drive.google.com/drive/folders/1tdAvarmCN00cmanaMSzlCJjz9eR8IUhh?usp=sharing.Evidencias 2.3
</t>
    </r>
    <r>
      <rPr>
        <b/>
        <sz val="10"/>
        <color theme="1"/>
        <rFont val="Arial Narrow"/>
        <family val="2"/>
      </rPr>
      <t>DTAO:</t>
    </r>
    <r>
      <rPr>
        <sz val="10"/>
        <color theme="1"/>
        <rFont val="Arial Narrow"/>
        <family val="2"/>
      </rPr>
      <t xml:space="preserve"> Durante el cuatrimestre no se ha realizado actualización del mapa de riesgos.</t>
    </r>
  </si>
  <si>
    <r>
      <rPr>
        <b/>
        <sz val="10"/>
        <color theme="1"/>
        <rFont val="Arial Narrow"/>
        <family val="2"/>
      </rPr>
      <t>OAP:</t>
    </r>
    <r>
      <rPr>
        <sz val="10"/>
        <color theme="1"/>
        <rFont val="Arial Narrow"/>
        <family val="2"/>
      </rPr>
      <t xml:space="preserve"> La actividad de revisar y actualizar la documentación de riesgos conforme a lo establecido la Guía de Administración de Riesgos se tiene programada para ejecutar a tiempo con la actualización de la política de Administración de riesgos, por tal motivo no se presentan evidencias.</t>
    </r>
  </si>
  <si>
    <r>
      <rPr>
        <b/>
        <sz val="10"/>
        <color theme="1"/>
        <rFont val="Arial Narrow"/>
        <family val="2"/>
      </rPr>
      <t>OAP:</t>
    </r>
    <r>
      <rPr>
        <sz val="10"/>
        <color theme="1"/>
        <rFont val="Arial Narrow"/>
        <family val="2"/>
      </rPr>
      <t xml:space="preserve"> Se socializó a los procesos: Gestión Jurídica (27/05/2021), Autoridad Ambiental (21/05/2021), AMSPNN (13/05/2021, 13/07/2021 - 06/08/2021),
GCEA:  a través de la página web y el correo se socializó la actualización correspondiente al mapa de riesgos, conforme a la solicitud de la Oficina Asesora de Planeación. Anexo 1. Actualización mapa de riesgos correo, 2do cuatrimestre. Y Anexo 2.banner actualización mapa de riesgos página web
 DTPA (11/06/2021) sobre la forma como se identifica y genera o actualiza un mapa de riesgos, Las demás socializaciones se tienen programadas para el tercer cuatrimestre del 2021. Evidencia: 2.1.</t>
    </r>
  </si>
  <si>
    <r>
      <rPr>
        <b/>
        <sz val="10"/>
        <color theme="1"/>
        <rFont val="Arial Narrow"/>
        <family val="2"/>
      </rPr>
      <t>OAP:</t>
    </r>
    <r>
      <rPr>
        <sz val="10"/>
        <color theme="1"/>
        <rFont val="Arial Narrow"/>
        <family val="2"/>
      </rPr>
      <t xml:space="preserve"> La actividad de socializar a los procesos la política de Administración de Riesgos 2021, se tiene programada para ejecutar en el mes de septiembre por tal motivo no se presentan evidencias.
</t>
    </r>
    <r>
      <rPr>
        <b/>
        <sz val="10"/>
        <color theme="1"/>
        <rFont val="Arial Narrow"/>
        <family val="2"/>
      </rPr>
      <t>SAF:</t>
    </r>
    <r>
      <rPr>
        <sz val="10"/>
        <color theme="1"/>
        <rFont val="Arial Narrow"/>
        <family val="2"/>
      </rPr>
      <t xml:space="preserve"> Una vez se oficialice la política de Administración de Riesgos, se procederá a la socialización
</t>
    </r>
    <r>
      <rPr>
        <b/>
        <sz val="10"/>
        <color theme="1"/>
        <rFont val="Arial Narrow"/>
        <family val="2"/>
      </rPr>
      <t>GTEA:</t>
    </r>
    <r>
      <rPr>
        <sz val="10"/>
        <color theme="1"/>
        <rFont val="Arial Narrow"/>
        <family val="2"/>
      </rPr>
      <t xml:space="preserve"> Se socializó con los responsables y procesos la política de riesgo. Ver anexos GTEA 1.4.
</t>
    </r>
    <r>
      <rPr>
        <b/>
        <sz val="10"/>
        <color theme="1"/>
        <rFont val="Arial Narrow"/>
        <family val="2"/>
      </rPr>
      <t>DTAN:</t>
    </r>
    <r>
      <rPr>
        <sz val="10"/>
        <color theme="1"/>
        <rFont val="Arial Narrow"/>
        <family val="2"/>
      </rPr>
      <t xml:space="preserve"> Se socializa mediante correo electrónico la política de riesgos. Evidencia: Correo enviado a funcionarios y contratistas de la DTAN
</t>
    </r>
    <r>
      <rPr>
        <b/>
        <sz val="10"/>
        <color theme="1"/>
        <rFont val="Arial Narrow"/>
        <family val="2"/>
      </rPr>
      <t>DTCA:</t>
    </r>
    <r>
      <rPr>
        <sz val="10"/>
        <color theme="1"/>
        <rFont val="Arial Narrow"/>
        <family val="2"/>
      </rPr>
      <t xml:space="preserve">A la fecha del reporte no se ha recibido la nueva versión de la política de administración de riesgos por parte del OAP: por ello no se ha socializado en la DT
</t>
    </r>
    <r>
      <rPr>
        <b/>
        <sz val="10"/>
        <color theme="1"/>
        <rFont val="Arial Narrow"/>
        <family val="2"/>
      </rPr>
      <t>DTOR:</t>
    </r>
    <r>
      <rPr>
        <sz val="10"/>
        <color theme="1"/>
        <rFont val="Arial Narrow"/>
        <family val="2"/>
      </rPr>
      <t xml:space="preserve"> se realizó la socialización de la política de Administración de Riesgos oficializada, en proceso de inducción a personal nuevo de la Dirección Territorial. 
Anexo 1.4.1 gainf_fo_04_lista_asistencia
Anexo 1.4.2 lista-de-asistencia_v5
Anexo 1.4.3 Sensib_MIPG_SGI_completa
</t>
    </r>
    <r>
      <rPr>
        <b/>
        <sz val="10"/>
        <color theme="1"/>
        <rFont val="Arial Narrow"/>
        <family val="2"/>
      </rPr>
      <t>DTPA:</t>
    </r>
    <r>
      <rPr>
        <sz val="10"/>
        <color theme="1"/>
        <rFont val="Arial Narrow"/>
        <family val="2"/>
      </rPr>
      <t xml:space="preserve"> Se realizo la socialización a los responsable en  la DTPA  sobre la política de Administración de Riesgos oficializada.Evidencias.1.4.
</t>
    </r>
    <r>
      <rPr>
        <b/>
        <sz val="10"/>
        <color theme="1"/>
        <rFont val="Arial Narrow"/>
        <family val="2"/>
      </rPr>
      <t>DTAO:</t>
    </r>
    <r>
      <rPr>
        <sz val="10"/>
        <color theme="1"/>
        <rFont val="Arial Narrow"/>
        <family val="2"/>
      </rPr>
      <t xml:space="preserve"> Se realizó sensibilización política y administración del Riesgo - Mapa de Riesgos  para el personal de la DTAO, 16 junio de 2021. Y se realizo una reunión con los responsables a reportar seguimiento de mapa de riesgos de la DT y AP el día 21 julio de 2021. Evidencia: Lista de asistencia  Riesgos 16.06.2021 lista asistencia Sgto. Mapa de Riesgos 21.07.2021 DTAO
lista asistencia Sgto. Mapa de Riesgos 21.07.2021 AP.
</t>
    </r>
    <r>
      <rPr>
        <b/>
        <sz val="10"/>
        <color theme="1"/>
        <rFont val="Arial Narrow"/>
        <family val="2"/>
      </rPr>
      <t>OAP :</t>
    </r>
    <r>
      <rPr>
        <sz val="10"/>
        <color theme="1"/>
        <rFont val="Arial Narrow"/>
        <family val="2"/>
      </rPr>
      <t xml:space="preserve"> Dado que la actividad se tiene prevista realizar para el mes de septiembre, no se tienen en cuenta los % de avances reportados.</t>
    </r>
  </si>
  <si>
    <r>
      <rPr>
        <b/>
        <sz val="10"/>
        <color theme="1"/>
        <rFont val="Arial Narrow"/>
        <family val="2"/>
      </rPr>
      <t>OAP:</t>
    </r>
    <r>
      <rPr>
        <sz val="10"/>
        <color theme="1"/>
        <rFont val="Arial Narrow"/>
        <family val="2"/>
      </rPr>
      <t xml:space="preserve"> La actividad de formalizar la política de Administración de riesgos conforme a los lineamientos existentes del tema se tiene programada para ejecutar en el mes de septiembre por tal motivo no se presentan evidencias.</t>
    </r>
  </si>
  <si>
    <r>
      <rPr>
        <b/>
        <sz val="10"/>
        <color theme="1"/>
        <rFont val="Arial Narrow"/>
        <family val="2"/>
      </rPr>
      <t>GTEA:</t>
    </r>
    <r>
      <rPr>
        <sz val="10"/>
        <color theme="1"/>
        <rFont val="Arial Narrow"/>
        <family val="2"/>
      </rPr>
      <t xml:space="preserve"> Se generaron observaciones y comentarios para la actualización de la política de administración de riesgos. Ver anexos GTEA 1.2.
</t>
    </r>
    <r>
      <rPr>
        <b/>
        <sz val="10"/>
        <color theme="1"/>
        <rFont val="Arial Narrow"/>
        <family val="2"/>
      </rPr>
      <t>OAP:</t>
    </r>
    <r>
      <rPr>
        <sz val="10"/>
        <color theme="1"/>
        <rFont val="Arial Narrow"/>
        <family val="2"/>
      </rPr>
      <t xml:space="preserve"> Se recibieron observaciones, propuestas y comentarios para la mejora y actualización de la política de Administración Integral de riesgos, de los procesos de Nivel Central y las DTs que consideraron informar, adicionalmente la OAP genero reuniones internas para los ajustes requeridos, adicionalmente en actividad con el
</t>
    </r>
    <r>
      <rPr>
        <b/>
        <sz val="10"/>
        <color theme="1"/>
        <rFont val="Arial Narrow"/>
        <family val="2"/>
      </rPr>
      <t>SAF:</t>
    </r>
    <r>
      <rPr>
        <sz val="10"/>
        <color theme="1"/>
        <rFont val="Arial Narrow"/>
        <family val="2"/>
      </rPr>
      <t xml:space="preserve"> Por parte de la SAF, se generó un comentario a la política de Administración Integral de riesgos. Ver evidencia correo electrónico 
DAFP (10/06/2021) se recibieron observaciones a la mejora de la política. Evidencia 1.2.
</t>
    </r>
    <r>
      <rPr>
        <b/>
        <sz val="10"/>
        <color theme="1"/>
        <rFont val="Arial Narrow"/>
        <family val="2"/>
      </rPr>
      <t>SSNA:</t>
    </r>
    <r>
      <rPr>
        <sz val="10"/>
        <color theme="1"/>
        <rFont val="Arial Narrow"/>
        <family val="2"/>
      </rPr>
      <t xml:space="preserve">se presentaron observaciones el 23 de agosto de 2021, por parte de la Oficina Asesora de Planeación se ajustaron  y se enviaron el 24 de agosto de 20201 a esa unidad de decisión.
Se anexa correos electrónicos del envió y ajuste.
</t>
    </r>
    <r>
      <rPr>
        <b/>
        <sz val="10"/>
        <color theme="1"/>
        <rFont val="Arial Narrow"/>
        <family val="2"/>
      </rPr>
      <t>GCEA:</t>
    </r>
    <r>
      <rPr>
        <sz val="10"/>
        <color theme="1"/>
        <rFont val="Arial Narrow"/>
        <family val="2"/>
      </rPr>
      <t xml:space="preserve"> Generó observaciones y comentarios en cuanto a la política de administración de Riesgos de Corrupción el día 30 de junio. Anexo 1 :correo-observaciones política de riesgos 
</t>
    </r>
    <r>
      <rPr>
        <b/>
        <sz val="10"/>
        <color theme="1"/>
        <rFont val="Arial Narrow"/>
        <family val="2"/>
      </rPr>
      <t>DTAM:</t>
    </r>
    <r>
      <rPr>
        <sz val="10"/>
        <color theme="1"/>
        <rFont val="Arial Narrow"/>
        <family val="2"/>
      </rPr>
      <t xml:space="preserve"> Con ocasión a la Ruta del Sistema Integrado de Gestión, La política de Administración del Riesgo fue actualizada;  esta actualización se dio a partir del mes de mayo; sin embargo para esta fecha la DTAM no contaba con profesional para temas del SIG, por lo cual no hubo participación.
</t>
    </r>
    <r>
      <rPr>
        <b/>
        <sz val="10"/>
        <color theme="1"/>
        <rFont val="Arial Narrow"/>
        <family val="2"/>
      </rPr>
      <t>DTAN:</t>
    </r>
    <r>
      <rPr>
        <sz val="10"/>
        <color theme="1"/>
        <rFont val="Arial Narrow"/>
        <family val="2"/>
      </rPr>
      <t xml:space="preserve"> No hubo observaciones a la política de riesgos institucional. Se remite respuesta mediante correo electrónico. 
</t>
    </r>
    <r>
      <rPr>
        <b/>
        <sz val="10"/>
        <color theme="1"/>
        <rFont val="Arial Narrow"/>
        <family val="2"/>
      </rPr>
      <t>DTCA:</t>
    </r>
    <r>
      <rPr>
        <sz val="10"/>
        <color theme="1"/>
        <rFont val="Arial Narrow"/>
        <family val="2"/>
      </rPr>
      <t xml:space="preserve"> Se socializó a funcionarios y contratistas de la DTCA las política administración de riesgos mediante correo electrónico, en aras de consultar propuestas para su actualización en la presente vigencia. Anexo 1. correo electrónico socialización. 
Sin embargo, dado que no se recibieron comentarios ni observaciones se notificó la novedad a la OAP. ANEXO 2. Correo de - Notificación actualización política de administración de riesgos 2021
</t>
    </r>
    <r>
      <rPr>
        <b/>
        <sz val="10"/>
        <color theme="1"/>
        <rFont val="Arial Narrow"/>
        <family val="2"/>
      </rPr>
      <t>DTOR:</t>
    </r>
    <r>
      <rPr>
        <sz val="10"/>
        <color theme="1"/>
        <rFont val="Arial Narrow"/>
        <family val="2"/>
      </rPr>
      <t xml:space="preserve"> En atención a solicitud de la Oficina Asesora de Planeación se realizó revisión y aportes a la  política de Administración de Riesgos vigente. 
Anexo 1.2.1 Apo_Pol_Gestión_Integral_Riesgos
Anexo 1.2.2 Politica_Riesgos_PNNC2020 
</t>
    </r>
    <r>
      <rPr>
        <b/>
        <sz val="10"/>
        <color theme="1"/>
        <rFont val="Arial Narrow"/>
        <family val="2"/>
      </rPr>
      <t>DTPA:</t>
    </r>
    <r>
      <rPr>
        <sz val="10"/>
        <color theme="1"/>
        <rFont val="Arial Narrow"/>
        <family val="2"/>
      </rPr>
      <t xml:space="preserve"> Realizo observaciones y comentarios para la mejora y actualización de la política de Administración integral de riesgos por parte de los procesos.Evidencias.1.2.
</t>
    </r>
    <r>
      <rPr>
        <b/>
        <sz val="10"/>
        <color theme="1"/>
        <rFont val="Arial Narrow"/>
        <family val="2"/>
      </rPr>
      <t>DTAO:</t>
    </r>
    <r>
      <rPr>
        <sz val="10"/>
        <color theme="1"/>
        <rFont val="Arial Narrow"/>
        <family val="2"/>
      </rPr>
      <t xml:space="preserve"> Durante el cuatrimestre no se han presentado observaciones de ajuste.
</t>
    </r>
  </si>
  <si>
    <r>
      <rPr>
        <b/>
        <sz val="10"/>
        <color theme="1"/>
        <rFont val="Arial Narrow"/>
        <family val="2"/>
      </rPr>
      <t>OAP:</t>
    </r>
    <r>
      <rPr>
        <sz val="10"/>
        <color theme="1"/>
        <rFont val="Arial Narrow"/>
        <family val="2"/>
      </rPr>
      <t xml:space="preserve"> La actividad de socialización a los líderes del SGI sobre la política de Administración de Riesgos vigente se realizó en el 1er encuentro de líderes llevada a cabo el 18/05/2021. Evidencia: 1.1. 
</t>
    </r>
    <r>
      <rPr>
        <b/>
        <sz val="10"/>
        <color theme="1"/>
        <rFont val="Arial Narrow"/>
        <family val="2"/>
      </rPr>
      <t>SAF:</t>
    </r>
    <r>
      <rPr>
        <sz val="10"/>
        <color theme="1"/>
        <rFont val="Arial Narrow"/>
        <family val="2"/>
      </rPr>
      <t xml:space="preserve"> Mediante correo electrónico del 24 de mayo de 2021 se socializó a las dependencias de la SAF  la política de Administración de Riesgos vigente. Ver evidencia socialización. 
</t>
    </r>
    <r>
      <rPr>
        <b/>
        <sz val="10"/>
        <color theme="1"/>
        <rFont val="Arial Narrow"/>
        <family val="2"/>
      </rPr>
      <t>SSNA:</t>
    </r>
    <r>
      <rPr>
        <sz val="10"/>
        <color theme="1"/>
        <rFont val="Arial Narrow"/>
        <family val="2"/>
      </rPr>
      <t xml:space="preserve"> Esta socialización se llevó el 18 de mayo de 2021,  por parte de la Oficina Asesora de Planeación.  
</t>
    </r>
    <r>
      <rPr>
        <b/>
        <sz val="10"/>
        <color theme="1"/>
        <rFont val="Arial Narrow"/>
        <family val="2"/>
      </rPr>
      <t>GTEA:</t>
    </r>
    <r>
      <rPr>
        <sz val="10"/>
        <color theme="1"/>
        <rFont val="Arial Narrow"/>
        <family val="2"/>
      </rPr>
      <t xml:space="preserve"> Se generó  la socialización de la política de riesgos. Ver anexos GTEA 1.1
SGI sobre la política de Administración de Riesgos vigente se realizó en el 1er encuentro de líderes llevada a cabo el 18/05/2021. Evidencia: 1.1.
</t>
    </r>
    <r>
      <rPr>
        <b/>
        <sz val="10"/>
        <color theme="1"/>
        <rFont val="Arial Narrow"/>
        <family val="2"/>
      </rPr>
      <t>GCEA:</t>
    </r>
    <r>
      <rPr>
        <sz val="10"/>
        <color theme="1"/>
        <rFont val="Arial Narrow"/>
        <family val="2"/>
      </rPr>
      <t xml:space="preserve"> Se participó en el 1er encuentro de líderes llevada a cabo el 18/05/2021, donde se socializó la política de Administración de Riesgos vigente.
</t>
    </r>
    <r>
      <rPr>
        <b/>
        <sz val="10"/>
        <color theme="1"/>
        <rFont val="Arial Narrow"/>
        <family val="2"/>
      </rPr>
      <t>DTAM:</t>
    </r>
    <r>
      <rPr>
        <sz val="10"/>
        <color theme="1"/>
        <rFont val="Arial Narrow"/>
        <family val="2"/>
      </rPr>
      <t xml:space="preserve"> Con ocasión a la Ruta del Sistema Integrado de Gestión, La política de Administración del Riesgo fue actualizada;  esta actualización se dio a partir del mes de mayo; sin emba rgo para esta fecha la DTAM no contaba con profesional para temas del SIG, por lo cual no hubo participación.
</t>
    </r>
    <r>
      <rPr>
        <b/>
        <sz val="10"/>
        <color theme="1"/>
        <rFont val="Arial Narrow"/>
        <family val="2"/>
      </rPr>
      <t>DTAN:</t>
    </r>
    <r>
      <rPr>
        <sz val="10"/>
        <color theme="1"/>
        <rFont val="Arial Narrow"/>
        <family val="2"/>
      </rPr>
      <t xml:space="preserve"> La politicade riesgos institucional se socializa mediante reunión virtual a los funcionarios y AP de la DTAN.   EVIDENCIA: 1. Lista de asistencia socialización política de riesgos 
</t>
    </r>
    <r>
      <rPr>
        <b/>
        <sz val="10"/>
        <color theme="1"/>
        <rFont val="Arial Narrow"/>
        <family val="2"/>
      </rPr>
      <t>DTCA:</t>
    </r>
    <r>
      <rPr>
        <sz val="10"/>
        <color theme="1"/>
        <rFont val="Arial Narrow"/>
        <family val="2"/>
      </rPr>
      <t xml:space="preserve"> Se socializó a funcionarios y contratistas de la DTCA las política administración de riesgos mediante correo electrónico, en aras de consultar propuestas para su actualización en la presente vigencia. Anexo 1. correo electrónico socialización
En el marco de una sensibilización de los riesgos de la vigencia, realizada a los funcionarios y contratistas que apoyan los procesos financieros y administrativos de la DTCA también se socializó la política de administración de riesgos. Anexo 2. Ppt sensibilización riesgos financieros 2021, anexo 3. lista de asistencia socialización
</t>
    </r>
    <r>
      <rPr>
        <b/>
        <sz val="10"/>
        <color theme="1"/>
        <rFont val="Arial Narrow"/>
        <family val="2"/>
      </rPr>
      <t>DTOR:</t>
    </r>
    <r>
      <rPr>
        <sz val="10"/>
        <color theme="1"/>
        <rFont val="Arial Narrow"/>
        <family val="2"/>
      </rPr>
      <t xml:space="preserve"> La actividad de socialización se realizó en el anterior cuatrimestre.
</t>
    </r>
    <r>
      <rPr>
        <b/>
        <sz val="10"/>
        <color theme="1"/>
        <rFont val="Arial Narrow"/>
        <family val="2"/>
      </rPr>
      <t>DTPA:</t>
    </r>
    <r>
      <rPr>
        <sz val="10"/>
        <color theme="1"/>
        <rFont val="Arial Narrow"/>
        <family val="2"/>
      </rPr>
      <t xml:space="preserve"> Se realizo la socialización a los procesos de la DTPA y Áreas protegidas sobre la política de Administración de Riesgos vigente para su actualización.Evidencias.1.1.
</t>
    </r>
    <r>
      <rPr>
        <b/>
        <sz val="10"/>
        <color theme="1"/>
        <rFont val="Arial Narrow"/>
        <family val="2"/>
      </rPr>
      <t>DTAO:</t>
    </r>
    <r>
      <rPr>
        <sz val="10"/>
        <color theme="1"/>
        <rFont val="Arial Narrow"/>
        <family val="2"/>
      </rPr>
      <t xml:space="preserve"> Se realizó sensibilización política y administración del Riesgo - Mapa de Riesgos  para el personal de la DTAO, 16 junio de 2021.
Evidencia: Lista de asistencia  Riesgos 16.06.2021</t>
    </r>
  </si>
  <si>
    <t>No hay consistencia entre el reporte y la evidencia presentada.</t>
  </si>
  <si>
    <r>
      <rPr>
        <b/>
        <sz val="10"/>
        <color rgb="FF000000"/>
        <rFont val="Arial Narrow"/>
        <family val="2"/>
      </rPr>
      <t>GTEA:</t>
    </r>
    <r>
      <rPr>
        <sz val="10"/>
        <color rgb="FF000000"/>
        <rFont val="Arial Narrow"/>
        <family val="2"/>
      </rPr>
      <t xml:space="preserve"> Se esta levantando el requerimiento para el diseño y desarrollo del modulo liquidador de Tramites el cual estará dentro de la herramienta VU de la entidad; esto se esta haciendo conjuntamente entre las áreas GSIR, GTEA, OAP, GPC. Ver anexos- SGM/GTEA/racionalización de trámites
Se realizó reunión con las dependencias participantes de la acción de racionalización (Botón de Pago en Línea) para los trámites ambientales, a partir de la reunión del 25 de agosto de 2021, se realizó la propuesta de plan de trabajo de diseño e implementación del botón de pago para revisión y posterior aprobación de los jefes de dependencia participantes. Ver anexos- SGM/GTEA/racionalización de trámites</t>
    </r>
  </si>
  <si>
    <r>
      <rPr>
        <b/>
        <sz val="10"/>
        <color rgb="FF000000"/>
        <rFont val="Arial Narrow"/>
        <family val="2"/>
      </rPr>
      <t>GTEA:</t>
    </r>
    <r>
      <rPr>
        <sz val="10"/>
        <color rgb="FF000000"/>
        <rFont val="Arial Narrow"/>
        <family val="2"/>
      </rPr>
      <t xml:space="preserve"> Se esta levantando el requerimiento para el diseño y desarrollo del modulo liquidador de Tramites el cual estará dentro de la herramienta VU de la entidad; esto se esta haciendo conjuntamente entre las áreas GSIR, GTEA, OAP, GPC. Ver anexos- SGM/GTEA/racionalización de trámites.
Se realizó reunión con las dependencias participantes de la acción de racionalización (Botón de Pago en Línea) para los trámites ambientales, a partir de la reunión del 25 de agosto de 2021, se realizó la propuesta de plan de trabajo de diseño e implementación del botón de pago para revisión y posterior aprobación de los jefes de dependencia participantes. Ver anexos- SGM/GTEA/racionalización de trámites</t>
    </r>
  </si>
  <si>
    <r>
      <rPr>
        <b/>
        <sz val="10"/>
        <color rgb="FF000000"/>
        <rFont val="Arial Narrow"/>
        <family val="2"/>
      </rPr>
      <t>GTEA:</t>
    </r>
    <r>
      <rPr>
        <sz val="10"/>
        <color rgb="FF000000"/>
        <rFont val="Arial Narrow"/>
        <family val="2"/>
      </rPr>
      <t xml:space="preserve"> Se esta levantando el requerimiento para el diseño y desarrollo del modulo liquidador de Tramites el cual estará dentro de la herramienta VU de la entidad; esto se esta haciendo conjuntamente entre las áreas GSIR, GTEA, OAP, GPC. Ver anexos- SGM/GTEA/racionalización de trámites
Se realizó reunión con las dependencias participantes de la acción de racionalización (Botón de Pago en Línea) para los trámites ambientales, a partir de la reunión del 25 de agosto de 2021, se realizó la propuesta de plan de trabajo de diseño e implementación del botón de pago para revisión y posterior aprobación de los jefes de dependencia participantes. Ver anexos- SGM/GTEA/racionalización de trámites.</t>
    </r>
  </si>
  <si>
    <r>
      <rPr>
        <b/>
        <sz val="10"/>
        <color rgb="FF000000"/>
        <rFont val="Arial Narrow"/>
        <family val="2"/>
      </rPr>
      <t>GTEA:</t>
    </r>
    <r>
      <rPr>
        <sz val="10"/>
        <color rgb="FF000000"/>
        <rFont val="Arial Narrow"/>
        <family val="2"/>
      </rPr>
      <t xml:space="preserve"> Se esta levantando el requerimiento para el diseño y desarrollo del modulo liquidador de Tramites el cual estará dentro de la herramienta VU de la entidad; esto se esta haciendo conjuntamente entre las áreas GSIR, GTEA, OAP, GPC. Ver anexos- SGM/GTEA/racionalización de trámites.
Se realizó reunión con las dependencias participantes de la acción de racionalización (Botón de Pago en Línea) para los trámites ambientales, a partir de la reunión del 25 de agosto de 2021, se realizó la propuesta de plan de trabajo de diseño e implementación del botón de pago para revisión y posterior aprobación de los jefes de dependencia participantes. Ver anexos- SGM/GTEA/racionalización de trámites.</t>
    </r>
  </si>
  <si>
    <r>
      <rPr>
        <b/>
        <sz val="10"/>
        <color rgb="FF000000"/>
        <rFont val="Arial Narrow"/>
        <family val="2"/>
      </rPr>
      <t>GSIR:</t>
    </r>
    <r>
      <rPr>
        <sz val="10"/>
        <color rgb="FF000000"/>
        <rFont val="Arial Narrow"/>
        <family val="2"/>
      </rPr>
      <t xml:space="preserve"> no hay reporte de avance </t>
    </r>
  </si>
  <si>
    <r>
      <rPr>
        <b/>
        <sz val="10"/>
        <color rgb="FF000000"/>
        <rFont val="Arial Narrow"/>
        <family val="2"/>
      </rPr>
      <t>GSIR:</t>
    </r>
    <r>
      <rPr>
        <sz val="10"/>
        <color rgb="FF000000"/>
        <rFont val="Arial Narrow"/>
        <family val="2"/>
      </rPr>
      <t xml:space="preserve"> En este último cuatrimestre se ha trabajado en la última versión de guardaparques corrigiendo bugs  que se han detectado en la aplicación en la parte de archivos, y formularios. Se ha integrado la nueva plantilla construida por comunicaciones para poder integrar guardaparques y ventanilla única. Se espera para la integración con ventanilla única que los servicios de guardaparques se estén llamando a través de esta aplicación y así poder quitar por completo el registro y el login a la aplicación guardaparques. Evidencia: https:guardaparques.parquesnacionales.gov.co
</t>
    </r>
    <r>
      <rPr>
        <b/>
        <sz val="10"/>
        <color rgb="FF000000"/>
        <rFont val="Arial Narrow"/>
        <family val="2"/>
      </rPr>
      <t>GPM:</t>
    </r>
    <r>
      <rPr>
        <sz val="10"/>
        <color rgb="FF000000"/>
        <rFont val="Arial Narrow"/>
        <family val="2"/>
      </rPr>
      <t xml:space="preserve"> En el transcurso del año no se ha utilizado el aplicativo, a la fecha se están haciendo los ajustes respectivos y se esta a la espera de la entrega final del mismo. La inscripción de guardaparques ha sido netamente a través de correo electrónico.
</t>
    </r>
    <r>
      <rPr>
        <b/>
        <sz val="10"/>
        <color rgb="FF000000"/>
        <rFont val="Arial Narrow"/>
        <family val="2"/>
      </rPr>
      <t>OAP:</t>
    </r>
    <r>
      <rPr>
        <sz val="10"/>
        <color rgb="FF000000"/>
        <rFont val="Arial Narrow"/>
        <family val="2"/>
      </rPr>
      <t xml:space="preserve"> Teniendo en cuenta la descripción del GSIR, se mantiene el % de avance señalado por esta Unidad de decisión</t>
    </r>
  </si>
  <si>
    <r>
      <rPr>
        <b/>
        <sz val="10"/>
        <color rgb="FF000000"/>
        <rFont val="Arial Narrow"/>
        <family val="2"/>
      </rPr>
      <t>GSIR:</t>
    </r>
    <r>
      <rPr>
        <sz val="10"/>
        <color rgb="FF000000"/>
        <rFont val="Arial Narrow"/>
        <family val="2"/>
      </rPr>
      <t xml:space="preserve"> La aplicación cuenta actualmente con generación de certificado y descarga por parte del voluntario para hacer más ágil el proceso de este tramite.  La generación de este certificado se esta haciendo en el frontend de la aplicación se planea que a mediados de septiembre ya se este haciendo en el backend. Evidencia: https:guardaparques.parquesnacionales.gov.co
</t>
    </r>
    <r>
      <rPr>
        <b/>
        <sz val="10"/>
        <color rgb="FF000000"/>
        <rFont val="Arial Narrow"/>
        <family val="2"/>
      </rPr>
      <t>GPM:</t>
    </r>
    <r>
      <rPr>
        <sz val="10"/>
        <color rgb="FF000000"/>
        <rFont val="Arial Narrow"/>
        <family val="2"/>
      </rPr>
      <t xml:space="preserve"> El aplicativo destinado para optimizar la gestión del proceso de certificación aún no esta siendo utilizado, pues nuevamente presenta fallas que están siendo ajustadas por los responsables. Dada esta situación, se ha gestionado por correo electrónico y ORFEO. Los certificados entregados hasta la fecha son 32. Cabe resaltar que el programa durante mas de la mitad del año pasado fue suspendido y se ha venido reanudado a la fecha de manera paulatina por la situación de covid-19, lo cual se ve reflejado e impactado  en la cantidad de guardaparques certificados.
</t>
    </r>
    <r>
      <rPr>
        <b/>
        <sz val="10"/>
        <color rgb="FF000000"/>
        <rFont val="Arial Narrow"/>
        <family val="2"/>
      </rPr>
      <t>OAP:</t>
    </r>
    <r>
      <rPr>
        <sz val="10"/>
        <color rgb="FF000000"/>
        <rFont val="Arial Narrow"/>
        <family val="2"/>
      </rPr>
      <t xml:space="preserve"> Teniendo en cuenta la descripción del GSIR, se mantiene el % de avance señalado por esta Unidad de decisión.</t>
    </r>
  </si>
  <si>
    <r>
      <rPr>
        <b/>
        <sz val="10"/>
        <color rgb="FF000000"/>
        <rFont val="Arial Narrow"/>
        <family val="2"/>
      </rPr>
      <t>DTAM:</t>
    </r>
    <r>
      <rPr>
        <sz val="10"/>
        <color rgb="FF000000"/>
        <rFont val="Arial Narrow"/>
        <family val="2"/>
      </rPr>
      <t xml:space="preserve"> Actividad cumplida y reportada en el primer cuatrimestre de 2021. 
</t>
    </r>
    <r>
      <rPr>
        <b/>
        <sz val="10"/>
        <color rgb="FF000000"/>
        <rFont val="Arial Narrow"/>
        <family val="2"/>
      </rPr>
      <t>OAP:</t>
    </r>
    <r>
      <rPr>
        <sz val="10"/>
        <color rgb="FF000000"/>
        <rFont val="Arial Narrow"/>
        <family val="2"/>
      </rPr>
      <t xml:space="preserve"> Esta actividad debe cumplirse en el último cuatrimestre/21, en consecuencia no se tiene en cuenta en % de avance reportado.
</t>
    </r>
    <r>
      <rPr>
        <b/>
        <sz val="10"/>
        <color rgb="FF000000"/>
        <rFont val="Arial Narrow"/>
        <family val="2"/>
      </rPr>
      <t>SAF:</t>
    </r>
    <r>
      <rPr>
        <sz val="10"/>
        <color rgb="FF000000"/>
        <rFont val="Arial Narrow"/>
        <family val="2"/>
      </rPr>
      <t xml:space="preserve">Esta actividad se cumplió en el primer seguimiento del Plan Anticorrupción.
</t>
    </r>
    <r>
      <rPr>
        <b/>
        <sz val="10"/>
        <color rgb="FF000000"/>
        <rFont val="Arial Narrow"/>
        <family val="2"/>
      </rPr>
      <t>OAP:</t>
    </r>
    <r>
      <rPr>
        <sz val="10"/>
        <color rgb="FF000000"/>
        <rFont val="Arial Narrow"/>
        <family val="2"/>
      </rPr>
      <t xml:space="preserve"> Esta actividad debe cumplirse en el último cuatrimestre/21, en consecuencia no se tiene en cuenta en % de avance reportado 
</t>
    </r>
    <r>
      <rPr>
        <b/>
        <sz val="10"/>
        <color rgb="FF000000"/>
        <rFont val="Arial Narrow"/>
        <family val="2"/>
      </rPr>
      <t>DTAN:</t>
    </r>
    <r>
      <rPr>
        <sz val="10"/>
        <color rgb="FF000000"/>
        <rFont val="Arial Narrow"/>
        <family val="2"/>
      </rPr>
      <t xml:space="preserve"> Se adelantó el proceso DTAN-CONSULTORIA-002-2019, con el objeto Servicios de Consultoría para la realización de estudios y diseños complementarios para la ejecución de obras de adecuación en la infraestructura del Edificio MINAMBIENTE Bucaramanga,  que incluye espacios físicos de atención y servicio al ciudadano para garantizar su accesibilidad. Se espera la asignación de recursos para  poder realizar obras al respecto.
</t>
    </r>
    <r>
      <rPr>
        <b/>
        <sz val="10"/>
        <color rgb="FF000000"/>
        <rFont val="Arial Narrow"/>
        <family val="2"/>
      </rPr>
      <t>OAP:</t>
    </r>
    <r>
      <rPr>
        <sz val="10"/>
        <color rgb="FF000000"/>
        <rFont val="Arial Narrow"/>
        <family val="2"/>
      </rPr>
      <t xml:space="preserve"> Lo informado no corresponde con la actividad, por tanto no se registra avance
</t>
    </r>
    <r>
      <rPr>
        <b/>
        <sz val="10"/>
        <color rgb="FF000000"/>
        <rFont val="Arial Narrow"/>
        <family val="2"/>
      </rPr>
      <t>DTCA:</t>
    </r>
    <r>
      <rPr>
        <sz val="10"/>
        <color rgb="FF000000"/>
        <rFont val="Arial Narrow"/>
        <family val="2"/>
      </rPr>
      <t xml:space="preserve"> No se presenta reporte debido a que la fecha de vencimiento de la “meta o producto”, es posterior al corte del seguimiento y lo correspondiente se concreta en el último trimestre de cada vigencia. 
</t>
    </r>
    <r>
      <rPr>
        <b/>
        <sz val="10"/>
        <color rgb="FF000000"/>
        <rFont val="Arial Narrow"/>
        <family val="2"/>
      </rPr>
      <t>DTOR:</t>
    </r>
    <r>
      <rPr>
        <sz val="10"/>
        <color rgb="FF000000"/>
        <rFont val="Arial Narrow"/>
        <family val="2"/>
      </rPr>
      <t xml:space="preserve"> No se presenta avance en el periodo a reportar.
</t>
    </r>
    <r>
      <rPr>
        <b/>
        <sz val="10"/>
        <color rgb="FF000000"/>
        <rFont val="Arial Narrow"/>
        <family val="2"/>
      </rPr>
      <t>DTPA:</t>
    </r>
    <r>
      <rPr>
        <sz val="10"/>
        <color rgb="FF000000"/>
        <rFont val="Arial Narrow"/>
        <family val="2"/>
      </rPr>
      <t xml:space="preserve">  Para la atención al usuario, se dispuso de recursos para la contratación de personal administrativo en la Dirección Territorial Pacifico, el contrato de recepción de Alejandra Ibarguen Longa No.DTPA-CPS-NACION-2021-011. Link:https://community.secop.gov.co/Public/Tendering/ContractDetailView/Index?UniqueIdentifier=CO1.PCCNTR.2211571.Evidencias 1.1.
</t>
    </r>
    <r>
      <rPr>
        <b/>
        <sz val="10"/>
        <color rgb="FF000000"/>
        <rFont val="Arial Narrow"/>
        <family val="2"/>
      </rPr>
      <t>OAP:</t>
    </r>
    <r>
      <rPr>
        <sz val="10"/>
        <color rgb="FF000000"/>
        <rFont val="Arial Narrow"/>
        <family val="2"/>
      </rPr>
      <t xml:space="preserve"> La actividad se debe cumplir en el último cuatrimestre/21, en consecuencia no se tiene en cuenta % avance reportado
</t>
    </r>
    <r>
      <rPr>
        <b/>
        <sz val="10"/>
        <color rgb="FF000000"/>
        <rFont val="Arial Narrow"/>
        <family val="2"/>
      </rPr>
      <t>DTAO:</t>
    </r>
    <r>
      <rPr>
        <sz val="10"/>
        <color rgb="FF000000"/>
        <rFont val="Arial Narrow"/>
        <family val="2"/>
      </rPr>
      <t xml:space="preserve"> para la vigencia 2021 no se ha asignado presupuesto.</t>
    </r>
  </si>
  <si>
    <r>
      <rPr>
        <b/>
        <sz val="10"/>
        <color rgb="FF000000"/>
        <rFont val="Arial Narrow"/>
        <family val="2"/>
      </rPr>
      <t>SSNA:</t>
    </r>
    <r>
      <rPr>
        <sz val="10"/>
        <color rgb="FF000000"/>
        <rFont val="Arial Narrow"/>
        <family val="2"/>
      </rPr>
      <t xml:space="preserve">Se presenta el informe  análisis de las encuestas de satisfacción de visitantes de las áreas protegidas con vocación ecoturística de PNN Enero a Junio de 2021 así: Se Presenta el análisis de 702 encuestas de satisfacción que fueron aplicadas durante el  periodo
Enero – junio de 2020, en 12 áreas protegidas con vocación ecoturística bajo la jurisdicción de cinco 5 Direcciones Territoriales. De esta forma se busca evaluar el nivel de satisfacción de los visitantes que ingresaron durante este semestre a las áreas protegidas con vocación ecoturística del Sistema de Parques Nacionales Naturales de Colombia,
así como identificar debilidades que puedan generar observaciones y acciones que contribuyan a la mejora continua respecto a la calidad de los aspectos generales, actividades y servicios ecoturísticos que se ofrecen en las áreas protegidas con vocación ecoturística En el informe se presenta el cumplimiento del tamaño de la muestra en cada área protegida en donde se aplicaron encuestas de satisfacción de visitantes para el trimestre T1 (Enero a Marzo de 2021). En el Trimestre T2 (Abril a Junio de 2021) no se aplicaron encuestas de satisfacción de visitantes debido al cierre de las áreas protegidas.  De acuerdo con los resultados de las encuestas de satisfacción, las actividades ecoturísticas son calificadas con un porcentaje de satisfacción del 88%.  
</t>
    </r>
    <r>
      <rPr>
        <b/>
        <sz val="10"/>
        <color rgb="FF000000"/>
        <rFont val="Arial Narrow"/>
        <family val="2"/>
      </rPr>
      <t>OAP:</t>
    </r>
    <r>
      <rPr>
        <sz val="10"/>
        <color rgb="FF000000"/>
        <rFont val="Arial Narrow"/>
        <family val="2"/>
      </rPr>
      <t xml:space="preserve"> Teniendo en cuenta el avance y las evidencias reportadas se toma la totalidad de cumplimiento para el cuatrimestre.
</t>
    </r>
    <r>
      <rPr>
        <b/>
        <sz val="10"/>
        <color rgb="FF000000"/>
        <rFont val="Arial Narrow"/>
        <family val="2"/>
      </rPr>
      <t>DTAM:</t>
    </r>
    <r>
      <rPr>
        <sz val="10"/>
        <color rgb="FF000000"/>
        <rFont val="Arial Narrow"/>
        <family val="2"/>
      </rPr>
      <t xml:space="preserve"> durante este periodo no hubo encuestas de satisfacción en la Dirección Territorial y sus Áreas Protegidas.
</t>
    </r>
    <r>
      <rPr>
        <b/>
        <sz val="10"/>
        <color rgb="FF000000"/>
        <rFont val="Arial Narrow"/>
        <family val="2"/>
      </rPr>
      <t>SAF-GPC:</t>
    </r>
    <r>
      <rPr>
        <sz val="10"/>
        <color rgb="FF000000"/>
        <rFont val="Arial Narrow"/>
        <family val="2"/>
      </rPr>
      <t xml:space="preserve"> Los reportes se realizan de manera trimestral y se publican en la página web de la entidad en el link: 
https://www.parquesnacionales.gov.co/portal/es/servicio-al-ciudadano/informe-de-peticiones-quejas-y-reglamos/.
Anexo 1.2. Análisis encuestas II trimestre 21
Anexo 1.2. Informe PQRSD II trimestre 21
</t>
    </r>
    <r>
      <rPr>
        <b/>
        <sz val="10"/>
        <color rgb="FF000000"/>
        <rFont val="Arial Narrow"/>
        <family val="2"/>
      </rPr>
      <t>DTAN:</t>
    </r>
    <r>
      <rPr>
        <sz val="10"/>
        <color rgb="FF000000"/>
        <rFont val="Arial Narrow"/>
        <family val="2"/>
      </rPr>
      <t xml:space="preserve"> Se redapta y envía con el respectivo análisis el informe semestral de las encuestas de satisfacción  de las ap. de la DTAN que se encuentran abiertas al publico. Evidencias 1: Orfeo con el envió  del  informe 2. Informe de enero a junio de 2.021.
</t>
    </r>
    <r>
      <rPr>
        <b/>
        <sz val="10"/>
        <color rgb="FF000000"/>
        <rFont val="Arial Narrow"/>
        <family val="2"/>
      </rPr>
      <t>DTCA:</t>
    </r>
    <r>
      <rPr>
        <sz val="10"/>
        <color rgb="FF000000"/>
        <rFont val="Arial Narrow"/>
        <family val="2"/>
      </rPr>
      <t xml:space="preserve">  El grupo de proceso corporativos publicó en página web de parques que no se reportan resultados para el II trimestre de 2021 dado que no se tienen encuestas aplicadas en el marco de la emergencia sanitaria por COVID 19. Gradualmente se avanza en la reapertura de las APs. se toma información de la página web de parques . ver analisis_encuestas_de_satisfaccion_2021_ii
</t>
    </r>
    <r>
      <rPr>
        <b/>
        <sz val="10"/>
        <color rgb="FF000000"/>
        <rFont val="Arial Narrow"/>
        <family val="2"/>
      </rPr>
      <t>DTOR:</t>
    </r>
    <r>
      <rPr>
        <sz val="10"/>
        <color rgb="FF000000"/>
        <rFont val="Arial Narrow"/>
        <family val="2"/>
      </rPr>
      <t xml:space="preserve">La Dirección Territorial aporta con envío de insumos a nivel central para la construcción de los informes realizados y publicados por el Grupo de Procesos Corporativos, los cuales se encuentran registrados en la página web de la Entidad. 
</t>
    </r>
    <r>
      <rPr>
        <b/>
        <sz val="10"/>
        <color rgb="FF000000"/>
        <rFont val="Arial Narrow"/>
        <family val="2"/>
      </rPr>
      <t>DTPA:</t>
    </r>
    <r>
      <rPr>
        <sz val="10"/>
        <color rgb="FF000000"/>
        <rFont val="Arial Narrow"/>
        <family val="2"/>
      </rPr>
      <t xml:space="preserve"> Se realizo el informe del Primer Semestre 2021, Encuestas de Satisfacción al usuario con vocación ecoturística de la DTPA. Evidencia 1.2.
</t>
    </r>
    <r>
      <rPr>
        <b/>
        <sz val="10"/>
        <color rgb="FF000000"/>
        <rFont val="Arial Narrow"/>
        <family val="2"/>
      </rPr>
      <t>DTAO:</t>
    </r>
    <r>
      <rPr>
        <sz val="10"/>
        <color rgb="FF000000"/>
        <rFont val="Arial Narrow"/>
        <family val="2"/>
      </rPr>
      <t xml:space="preserve"> Se realiza encuesta de satisfacción a los usuarios que han realizado tramites en la DTAO en su formato correspondiente AU_FO_14 y su respectiva tabulación. 
Se realizaron los reportes mensuales de PQRS atendidas por la DT. Se adjunta correos enviados de Abril, Mayo, junio, julio 2021.  y correo de seguimiento PQRs.  ( Por fecha de corte de sgto anterior, se presenta inf de abril)
Evidencias: Encuesta satisfacción usuarios; 
Formato tabula. en. satisf. usuarios 
evidencias:
Anexo 1. Correo - Informe mensual PQRS Abril 2021 
Anexo 2. Correo - Informe mensual PQRS Mayo 2021. 
Anexo 3. Correo - Informe mensual PQRS Junio 2021. 
Anexo 4. Correo - Informe mensual PQRS Julio 2021 
Anexo 5. Correo  - Seguimiento radicados en Tramite DTAO.</t>
    </r>
  </si>
  <si>
    <r>
      <rPr>
        <b/>
        <sz val="10"/>
        <color rgb="FF000000"/>
        <rFont val="Arial Narrow"/>
        <family val="2"/>
      </rPr>
      <t>DTAM:</t>
    </r>
    <r>
      <rPr>
        <sz val="10"/>
        <color rgb="FF000000"/>
        <rFont val="Arial Narrow"/>
        <family val="2"/>
      </rPr>
      <t xml:space="preserve">Las obras serán contratadas desde la Oficina central de arquitectura de Parques. Nosotros desde la DTAM hemos suministrado el insumo de las Especificaciones y toda la Información Técnica para que se hagan los Términos de Referencia. A la fecha no se ha contratado, la información fue remitida.
Anexo 1 BASES DE OBRA -TRABAJOS MANTENIMIENTO - CHIRIBIQUETE - FLORENCIA
Anexo 2 BASES DE OBRA -TRABAJOS MANTENIMIENTO - FRAGUA - SAN JOSE DE FRAGUA Anexo 3 BASES DE OBRA -TRABAJOS MANTENIMIENTO - LA PAYA- PTO LEGUIZAMO-2021 Anexo 4 BASES DE OBRA -TRABAJOS MANTENIMIENTO - LETICIA
Anexo 5 BASES DE OBRA -TRABAJOS MANTENIMIENTO - YAIGOJE - LA LIBERTAD.
</t>
    </r>
    <r>
      <rPr>
        <b/>
        <sz val="10"/>
        <color rgb="FF000000"/>
        <rFont val="Arial Narrow"/>
        <family val="2"/>
      </rPr>
      <t>OAP:</t>
    </r>
    <r>
      <rPr>
        <sz val="10"/>
        <color rgb="FF000000"/>
        <rFont val="Arial Narrow"/>
        <family val="2"/>
      </rPr>
      <t xml:space="preserve"> como la actividad no se ha cumplido solo se incluye el % de avance de tipo documental.
</t>
    </r>
    <r>
      <rPr>
        <b/>
        <sz val="10"/>
        <color rgb="FF000000"/>
        <rFont val="Arial Narrow"/>
        <family val="2"/>
      </rPr>
      <t>DTAN:</t>
    </r>
    <r>
      <rPr>
        <sz val="10"/>
        <color rgb="FF000000"/>
        <rFont val="Arial Narrow"/>
        <family val="2"/>
      </rPr>
      <t xml:space="preserve"> Se adelantó el proceso DTAN-CONSULTORIA-002-2019, con el objeto Servicios de Consultoría para la realización de estudios y diseños complementarios para la  ejecución de obras de adecuación en la infraestructura del Edificio MINAMBIENTE Bucaramanga,  que incluye espacios físicos de atención y servicio al ciudadano para garantizar su accesibilidad. Se espera la asignación de recursos para  poder realizar obras al respecto.
</t>
    </r>
    <r>
      <rPr>
        <b/>
        <sz val="10"/>
        <color rgb="FF000000"/>
        <rFont val="Arial Narrow"/>
        <family val="2"/>
      </rPr>
      <t>OAP:</t>
    </r>
    <r>
      <rPr>
        <sz val="10"/>
        <color rgb="FF000000"/>
        <rFont val="Arial Narrow"/>
        <family val="2"/>
      </rPr>
      <t xml:space="preserve"> se incluye como avance un % proporcional a la gestión realizada.
</t>
    </r>
    <r>
      <rPr>
        <b/>
        <sz val="10"/>
        <color rgb="FF000000"/>
        <rFont val="Arial Narrow"/>
        <family val="2"/>
      </rPr>
      <t>DTCA:</t>
    </r>
    <r>
      <rPr>
        <sz val="10"/>
        <color rgb="FF000000"/>
        <rFont val="Arial Narrow"/>
        <family val="2"/>
      </rPr>
      <t xml:space="preserve"> </t>
    </r>
    <r>
      <rPr>
        <b/>
        <sz val="10"/>
        <color rgb="FF000000"/>
        <rFont val="Arial Narrow"/>
        <family val="2"/>
      </rPr>
      <t>PNN MACUIRA:</t>
    </r>
    <r>
      <rPr>
        <sz val="10"/>
        <color rgb="FF000000"/>
        <rFont val="Arial Narrow"/>
        <family val="2"/>
      </rPr>
      <t xml:space="preserve"> Durante el cuatrimestre, se concluyeron las dos obras del PNN de Macuira y se recibió a satisfacción la obra por parte del Grupo de Infraestructura Nivel Central ( quienes  estuvieron a cargo de la supervisión del contrato). A mencionar:  
1. Contrato de obras de infraestructura No. 001 del 15 de abril de 2020, celebrado entre Parques Nacionales Naturales de Colombia y Urbana Construcciones S.A.S. cuyo objeto es: Construcción de obras nuevas de infraestructura (sede operativa Tawaira) y adecuación de las instalaciones existentes (sede operativa Siapana) para el Parque Nacional Natural de Macuira, y construcción de obras nuevas en la Sede operativa del Parque Nacional Natural Bahía Portete- Kaurrele.
2: Contrato de Mantenimiento No 023-2020, celebrado entre Parques Nacionales Naturales de Colombia y Safrid Ingeniería S.A.S, cuyo objeto es Mantenimiento y reparación de infraestructura del auditorio “Sinasinai”, perteneciente a la sede operativa de Nazareth, en el Parque Nacional Natural de Macuira, municipio de Uribia, departamento de La Guajira; se recibió la obra a satisfacción, el día 12 de agosto de 2021 por parte del Jefe de área protegida, en calidad de supervisor del contrato. 
Evidencia 2,1 Compete Servicio al Ciudadano
</t>
    </r>
    <r>
      <rPr>
        <b/>
        <sz val="10"/>
        <color rgb="FF000000"/>
        <rFont val="Arial Narrow"/>
        <family val="2"/>
      </rPr>
      <t>SF ACANDÍ PP:</t>
    </r>
    <r>
      <rPr>
        <sz val="10"/>
        <color rgb="FF000000"/>
        <rFont val="Arial Narrow"/>
        <family val="2"/>
      </rPr>
      <t xml:space="preserve"> No se han desarrollado obras para adecuar espacios físicos de la oficina de área protegida para la atención al ciudadano. Sin embargo, se avanzó en la licitación pública número KFW-AP -0XX de 2021 del patrimonio natural fondo de la biodiversidad y áreas protegidas para la construcción de la sede administrativa del Santuario de Fauna Acandí, Playón y Playona.ANEXO CARPETA Actividad 2.1.
</t>
    </r>
    <r>
      <rPr>
        <b/>
        <sz val="10"/>
        <color rgb="FF000000"/>
        <rFont val="Arial Narrow"/>
        <family val="2"/>
      </rPr>
      <t>DTOR:</t>
    </r>
    <r>
      <rPr>
        <sz val="10"/>
        <color rgb="FF000000"/>
        <rFont val="Arial Narrow"/>
        <family val="2"/>
      </rPr>
      <t xml:space="preserve"> No se presenta avance en el periodo a reportar.
</t>
    </r>
    <r>
      <rPr>
        <b/>
        <sz val="10"/>
        <color rgb="FF000000"/>
        <rFont val="Arial Narrow"/>
        <family val="2"/>
      </rPr>
      <t>DTPA:</t>
    </r>
    <r>
      <rPr>
        <sz val="10"/>
        <color rgb="FF000000"/>
        <rFont val="Arial Narrow"/>
        <family val="2"/>
      </rPr>
      <t xml:space="preserve"> No existe presupuesto para el cumplimiento de dicha actividad.
</t>
    </r>
    <r>
      <rPr>
        <b/>
        <sz val="10"/>
        <color rgb="FF000000"/>
        <rFont val="Arial Narrow"/>
        <family val="2"/>
      </rPr>
      <t>DTAO:</t>
    </r>
    <r>
      <rPr>
        <sz val="10"/>
        <color rgb="FF000000"/>
        <rFont val="Arial Narrow"/>
        <family val="2"/>
      </rPr>
      <t xml:space="preserve"> para la DTAO no se a asignado presupuesto para mantenimiento.</t>
    </r>
  </si>
  <si>
    <r>
      <rPr>
        <b/>
        <sz val="10"/>
        <color rgb="FF000000"/>
        <rFont val="Arial Narrow"/>
        <family val="2"/>
      </rPr>
      <t>GSIR:</t>
    </r>
    <r>
      <rPr>
        <sz val="10"/>
        <color rgb="FF000000"/>
        <rFont val="Arial Narrow"/>
        <family val="2"/>
      </rPr>
      <t xml:space="preserve"> Se realiza el examen tawdis a  la página web, continua  con clasificación tipo A, por medio de esta examen se evalúa en cuatro categorías:  perceptible, operable, compresible y robusto. Se hace aclaración de que este año por parte del área de comunicaciones se renovó la plantilla original  solucionando y obteniendo nuevos problemas, esto para darle una mejor recepción a la página por parte de los visitantes.  Se estará trabajando en los problemas que se puedan solucionar desde la parte de ingeniería para disminuir los problemas que arrojo el test actualmente. Se adjunta test de tawdis
</t>
    </r>
    <r>
      <rPr>
        <b/>
        <sz val="10"/>
        <color rgb="FF000000"/>
        <rFont val="Arial Narrow"/>
        <family val="2"/>
      </rPr>
      <t>SAF-GPC:</t>
    </r>
    <r>
      <rPr>
        <sz val="10"/>
        <color rgb="FF000000"/>
        <rFont val="Arial Narrow"/>
        <family val="2"/>
      </rPr>
      <t xml:space="preserve"> Junto con el GSIR se han realizado reuniones y pruebas en la complementación de acciones con el fin de mejorar el funcionamiento del aplicativo de VENTANILLA ÚNICA, para aumentar las funcionalidades del mismo, y garantizar el acceso a los usuarios, en el marco de las disposiciones del Decreto 491 de 2020. 
Anexo 2.2. Reunión 01-06-2021
Anexo 2.2. Reunión 13-05-2021
Anexo 2.2. Reunión 13-08-2021.</t>
    </r>
  </si>
  <si>
    <r>
      <rPr>
        <b/>
        <sz val="10"/>
        <color rgb="FF000000"/>
        <rFont val="Arial Narrow"/>
        <family val="2"/>
      </rPr>
      <t>SAF:</t>
    </r>
    <r>
      <rPr>
        <sz val="10"/>
        <color rgb="FF000000"/>
        <rFont val="Arial Narrow"/>
        <family val="2"/>
      </rPr>
      <t xml:space="preserve"> Se realizó la invitación para la capacitación en temas de SIEL, a las direcciones territoriales y se adelantó la sensibilización al personal de atención al usuario en el Nivel Central.
Anexo 2.3. Invitación capacitación SIEL DTS
Anexo 2.3. Lista Asistencia Capacitación NC
Anexo 2.3. Presentación SIEL
</t>
    </r>
    <r>
      <rPr>
        <b/>
        <sz val="10"/>
        <color rgb="FF000000"/>
        <rFont val="Arial Narrow"/>
        <family val="2"/>
      </rPr>
      <t>DTAM:</t>
    </r>
    <r>
      <rPr>
        <sz val="10"/>
        <color rgb="FF000000"/>
        <rFont val="Arial Narrow"/>
        <family val="2"/>
      </rPr>
      <t xml:space="preserve"> Durante este periodo no se recibieron instrucciones para llevar a cabo la actividad por parte del Grupo de Procesos Corporativos. No se registran avances en el periodo.
</t>
    </r>
    <r>
      <rPr>
        <b/>
        <sz val="10"/>
        <color rgb="FF000000"/>
        <rFont val="Arial Narrow"/>
        <family val="2"/>
      </rPr>
      <t>DTAN:</t>
    </r>
    <r>
      <rPr>
        <sz val="10"/>
        <color rgb="FF000000"/>
        <rFont val="Arial Narrow"/>
        <family val="2"/>
      </rPr>
      <t xml:space="preserve"> Durante el  segundo cuatrimestre del 2021, no se realizo capacitación ni retroalimentación por parte del Nivel Central relacionados con el uso y manejo del Servicio de Interpretación SIEL.
</t>
    </r>
    <r>
      <rPr>
        <b/>
        <sz val="10"/>
        <color rgb="FF000000"/>
        <rFont val="Arial Narrow"/>
        <family val="2"/>
      </rPr>
      <t>OAP:</t>
    </r>
    <r>
      <rPr>
        <sz val="10"/>
        <color rgb="FF000000"/>
        <rFont val="Arial Narrow"/>
        <family val="2"/>
      </rPr>
      <t xml:space="preserve"> Para la realización de la actividad igualmente debe tener existir la iniciativa de la DT
</t>
    </r>
    <r>
      <rPr>
        <b/>
        <sz val="10"/>
        <color rgb="FF000000"/>
        <rFont val="Arial Narrow"/>
        <family val="2"/>
      </rPr>
      <t>DTCA:</t>
    </r>
    <r>
      <rPr>
        <sz val="10"/>
        <color rgb="FF000000"/>
        <rFont val="Arial Narrow"/>
        <family val="2"/>
      </rPr>
      <t xml:space="preserve">  Con el apoyo del Ingeniero de soporte de la DTCA, se desarrolló sensibilización virtual a los responsables de atención al usuario de la Dirección Territorial y las áreas protegidas adscritas. Evidencias: anexo 1. lista-de-asistencia_v_5 sensibilización CENTRO DE RELEVO-SIEL DTCA, anexo 2 ppt centro de relevo SIEL
</t>
    </r>
    <r>
      <rPr>
        <b/>
        <sz val="10"/>
        <color rgb="FF000000"/>
        <rFont val="Arial Narrow"/>
        <family val="2"/>
      </rPr>
      <t>DTOR:</t>
    </r>
    <r>
      <rPr>
        <sz val="10"/>
        <color rgb="FF000000"/>
        <rFont val="Arial Narrow"/>
        <family val="2"/>
      </rPr>
      <t xml:space="preserve">El Parque Nacional Natural Chingaza realizó capacitación al equipo de trabajo sobre turismo accesible e incluyente para garantizar calidad en la prestación del servicio de accesibilidad. 
Anexo 2.3.1 Pres_DEV_2021
Anexo 2.3.2 lista_Cap_turismo_accesible
</t>
    </r>
    <r>
      <rPr>
        <b/>
        <sz val="10"/>
        <color rgb="FF000000"/>
        <rFont val="Arial Narrow"/>
        <family val="2"/>
      </rPr>
      <t>DTPA:</t>
    </r>
    <r>
      <rPr>
        <sz val="10"/>
        <color rgb="FF000000"/>
        <rFont val="Arial Narrow"/>
        <family val="2"/>
      </rPr>
      <t xml:space="preserve"> Teniendo en cuenta la emergencia sanitaria decretada por medio del decreto 491 de 2020, por el momento se tienen suspendidas las capacitaciones por parte de las entidades públicas, por lo cual encontramos a la espera de lineamientos por parte de GPC con el objetivo de poder dar cumplimiento a las mismas. No se presentan avances de dicha actividad.
</t>
    </r>
    <r>
      <rPr>
        <b/>
        <sz val="10"/>
        <color rgb="FF000000"/>
        <rFont val="Arial Narrow"/>
        <family val="2"/>
      </rPr>
      <t>OAP:</t>
    </r>
    <r>
      <rPr>
        <sz val="10"/>
        <color rgb="FF000000"/>
        <rFont val="Arial Narrow"/>
        <family val="2"/>
      </rPr>
      <t xml:space="preserve"> La realización de la actividad requiere una participación dinámica y activa a iniciativa de la DT.</t>
    </r>
  </si>
  <si>
    <r>
      <rPr>
        <b/>
        <sz val="10"/>
        <color rgb="FF000000"/>
        <rFont val="Arial Narrow"/>
        <family val="2"/>
      </rPr>
      <t>GSIR:</t>
    </r>
    <r>
      <rPr>
        <sz val="10"/>
        <color rgb="FF000000"/>
        <rFont val="Arial Narrow"/>
        <family val="2"/>
      </rPr>
      <t xml:space="preserve"> Se esta realizando mantenimiento a la herramienta VU, cambiando la versión de la tecnología frontend y el backend, también se esta incluyendo dentro de la ventanilla un modulo para guardaparques
</t>
    </r>
    <r>
      <rPr>
        <b/>
        <sz val="10"/>
        <color rgb="FF000000"/>
        <rFont val="Arial Narrow"/>
        <family val="2"/>
      </rPr>
      <t>DTAM:</t>
    </r>
    <r>
      <rPr>
        <sz val="10"/>
        <color rgb="FF000000"/>
        <rFont val="Arial Narrow"/>
        <family val="2"/>
      </rPr>
      <t xml:space="preserve"> Actividad realizada por el GSIR, la DTAM quien entregará el seguimiento cualitativo y cuantitativo con las evidencias para la acción de mantenimientos e integración de la ventanilla sw PQRS con los trámites de PNNC
</t>
    </r>
    <r>
      <rPr>
        <b/>
        <sz val="10"/>
        <color rgb="FF000000"/>
        <rFont val="Arial Narrow"/>
        <family val="2"/>
      </rPr>
      <t>DTAN:</t>
    </r>
    <r>
      <rPr>
        <sz val="10"/>
        <color rgb="FF000000"/>
        <rFont val="Arial Narrow"/>
        <family val="2"/>
      </rPr>
      <t xml:space="preserve">Para el segundo cuatrimestre de 2021 no se han recibido invitaciones a capacitación o socializaciones sobre el tema que nos permita avanzar en al integración ela ventanilla de PQR con los tramites de la entidad
</t>
    </r>
    <r>
      <rPr>
        <b/>
        <sz val="10"/>
        <color rgb="FF000000"/>
        <rFont val="Arial Narrow"/>
        <family val="2"/>
      </rPr>
      <t>DTCA:</t>
    </r>
    <r>
      <rPr>
        <sz val="10"/>
        <color rgb="FF000000"/>
        <rFont val="Arial Narrow"/>
        <family val="2"/>
      </rPr>
      <t xml:space="preserve"> Conforme lo consultado con el GSIR,  desde GSIR entregará el seguimiento cualitativo y cuantitativo con las evidencias para la acción de mantenimientos e integración de la ventanilla de PQyR con los trámites de la entidad. Esta unidad de decisión estará atenta a los lineamientos. anexo 1. correo electrónico.
</t>
    </r>
    <r>
      <rPr>
        <b/>
        <sz val="10"/>
        <color rgb="FF000000"/>
        <rFont val="Arial Narrow"/>
        <family val="2"/>
      </rPr>
      <t>DTOR:</t>
    </r>
    <r>
      <rPr>
        <sz val="10"/>
        <color rgb="FF000000"/>
        <rFont val="Arial Narrow"/>
        <family val="2"/>
      </rPr>
      <t xml:space="preserve"> El mantenimiento y soporte de la herramienta de PQRS se está realizando desde el nivel central, de acuerdo con las incidencias reportadas en relación al funcionamiento del aplicativo, acorde con lo citado en el memorando 20192400001743.
</t>
    </r>
    <r>
      <rPr>
        <b/>
        <sz val="10"/>
        <color rgb="FF000000"/>
        <rFont val="Arial Narrow"/>
        <family val="2"/>
      </rPr>
      <t>DTPA:</t>
    </r>
    <r>
      <rPr>
        <sz val="10"/>
        <color rgb="FF000000"/>
        <rFont val="Arial Narrow"/>
        <family val="2"/>
      </rPr>
      <t xml:space="preserve"> Esta actividad se encuentra a cargo de GSIR (Grupo de Sistema de Información y Radiocomunicaciones).</t>
    </r>
  </si>
  <si>
    <r>
      <rPr>
        <b/>
        <sz val="10"/>
        <color rgb="FF000000"/>
        <rFont val="Arial Narrow"/>
        <family val="2"/>
      </rPr>
      <t>GSIR:</t>
    </r>
    <r>
      <rPr>
        <sz val="10"/>
        <color rgb="FF000000"/>
        <rFont val="Arial Narrow"/>
        <family val="2"/>
      </rPr>
      <t xml:space="preserve"> El mantenimiento realizado a la Ventanilla permite corregir errores que se presentan en la herramienta; Desde que se diseño la VU esta puede ser accesada por multidispositivo como son Computadores, Tabletas, Celulares.
</t>
    </r>
    <r>
      <rPr>
        <b/>
        <sz val="10"/>
        <color rgb="FF000000"/>
        <rFont val="Arial Narrow"/>
        <family val="2"/>
      </rPr>
      <t>GCEA:</t>
    </r>
    <r>
      <rPr>
        <sz val="10"/>
        <color rgb="FF000000"/>
        <rFont val="Arial Narrow"/>
        <family val="2"/>
      </rPr>
      <t xml:space="preserve"> no se ha recibido ningún requerimiento por parte de GSIR en cuanto a las metas propuestas.</t>
    </r>
  </si>
  <si>
    <r>
      <rPr>
        <b/>
        <sz val="10"/>
        <color rgb="FF000000"/>
        <rFont val="Arial Narrow"/>
        <family val="2"/>
      </rPr>
      <t>SSNA:</t>
    </r>
    <r>
      <rPr>
        <sz val="10"/>
        <color rgb="FF000000"/>
        <rFont val="Arial Narrow"/>
        <family val="2"/>
      </rPr>
      <t xml:space="preserve"> Se presenta el informe  análisis de las encuestas de satisfacción de visitantes de las áreas protegidas con vocación ecoturística de PNN Enero a Junio de 2021 así:  Se Presenta el análisis de 702 encuestas de satisfacción que fueron aplicadas durante el  periodo Enero – junio de 2020, en 12 áreas protegidas con vocación ecoturística bajo la jurisdicción de cinco 5 Direcciones Territoriales. De esta forma se busca evaluar el nivel de satisfacción de los visitantes que ingresaron durante este semestre a las áreas protegidas con vocación ecoturística del Sistema de Parques Nacionales Naturales de Colombia,
así como identificar debilidades que puedan generar observaciones y acciones que contribuyan a la mejora continua respecto a la calidad de los aspectos generales, actividades y servicios ecoturísticos que se ofrecen en las áreas protegidas con vocación ecoturística. En el informe se presenta el cumplimiento del tamaño de la muestra en cada área protegida en donde se aplicaron encuestas de satisfacción de visitantes para el trimestre T1 (Enero a Marzo de 2021). En el Trimestre T2 (Abril a Junio de 2021) no se aplicaron encuestas de satisfacción de visitantes debido al cierre de las áreas protegidas. 
De acuerdo con los resultados de las encuestas de satisfacción, las actividades ecoturísticas son calificadas con un porcentaje de satisfacción del 88%. </t>
    </r>
  </si>
  <si>
    <r>
      <rPr>
        <b/>
        <sz val="10"/>
        <color rgb="FF000000"/>
        <rFont val="Arial Narrow"/>
        <family val="2"/>
      </rPr>
      <t>SAF:</t>
    </r>
    <r>
      <rPr>
        <sz val="10"/>
        <color rgb="FF000000"/>
        <rFont val="Arial Narrow"/>
        <family val="2"/>
      </rPr>
      <t xml:space="preserve"> Se enviaron los memorandos a las DT´s, con el fin de solicitar la información de las personas que hacen parte del procedimiento de atención al usuario y que las mismas cumplan con lo solicitado.
Anexo 2.7. memorandos solicitud DTS perfiles AU
</t>
    </r>
    <r>
      <rPr>
        <b/>
        <sz val="10"/>
        <color rgb="FF000000"/>
        <rFont val="Arial Narrow"/>
        <family val="2"/>
      </rPr>
      <t>DTAM:</t>
    </r>
    <r>
      <rPr>
        <sz val="10"/>
        <color rgb="FF000000"/>
        <rFont val="Arial Narrow"/>
        <family val="2"/>
      </rPr>
      <t xml:space="preserve"> Actividad cumplida y reportada en el primer cuatrimestre de 2021.
</t>
    </r>
    <r>
      <rPr>
        <b/>
        <sz val="10"/>
        <color rgb="FF000000"/>
        <rFont val="Arial Narrow"/>
        <family val="2"/>
      </rPr>
      <t>DTAN:</t>
    </r>
    <r>
      <rPr>
        <sz val="10"/>
        <color rgb="FF000000"/>
        <rFont val="Arial Narrow"/>
        <family val="2"/>
      </rPr>
      <t xml:space="preserve"> La oficina de contratación  de la DTAN por medio de la oficina de gestión humana lleva a cabo el proceso de revisión de los perfiles de la persona encargada de atención al ciudadano.  EVIDENCIAS: 1. Formato h.v. de Pedro Duarte. 2. Estudios previos
</t>
    </r>
    <r>
      <rPr>
        <b/>
        <sz val="10"/>
        <color rgb="FF000000"/>
        <rFont val="Arial Narrow"/>
        <family val="2"/>
      </rPr>
      <t>DTOR:</t>
    </r>
    <r>
      <rPr>
        <sz val="10"/>
        <color rgb="FF000000"/>
        <rFont val="Arial Narrow"/>
        <family val="2"/>
      </rPr>
      <t xml:space="preserve"> Actualmente la persona designada a atención al ciudadano tiene el cargo de secretaria ejecutiva, código 4210, grado 20, nombrada mediante acto administrativo Resolución No. 0217 de fecha 19 de mayo de 2016. 
Anexo 2.7.1 acto_adm_nombramiento nombramiento
Anexo 2.7.2 Manual_Funciones
</t>
    </r>
    <r>
      <rPr>
        <b/>
        <sz val="10"/>
        <color rgb="FF000000"/>
        <rFont val="Arial Narrow"/>
        <family val="2"/>
      </rPr>
      <t>DTAO:</t>
    </r>
    <r>
      <rPr>
        <sz val="10"/>
        <color rgb="FF000000"/>
        <rFont val="Arial Narrow"/>
        <family val="2"/>
      </rPr>
      <t xml:space="preserve"> Actividad cumplida y reportada en el primer cuatrimestre de 2021.
CUMPLIDO: Para el 2021 continua la persona encargada desde el 2020, para atender los temas relacionados con atención al ciudadano. se adjuntan documentos certificados HV. (Elicenia Jimenez) Orfeo 20216110000363.</t>
    </r>
  </si>
  <si>
    <r>
      <rPr>
        <b/>
        <sz val="10"/>
        <color rgb="FF000000"/>
        <rFont val="Arial Narrow"/>
        <family val="2"/>
      </rPr>
      <t>SAF:</t>
    </r>
    <r>
      <rPr>
        <sz val="10"/>
        <color rgb="FF000000"/>
        <rFont val="Arial Narrow"/>
        <family val="2"/>
      </rPr>
      <t xml:space="preserve"> Se enviaron los memorandos a las DT´s, con el fin de solicitar la información de las personas que hacen parte del procedimiento de atención al usuario y que las mismas cumplan con lo solicitado.
Anexo 2.7. memorandos solicitud DTS perfiles AU
</t>
    </r>
    <r>
      <rPr>
        <b/>
        <sz val="10"/>
        <color rgb="FF000000"/>
        <rFont val="Arial Narrow"/>
        <family val="2"/>
      </rPr>
      <t>DTAM:</t>
    </r>
    <r>
      <rPr>
        <sz val="10"/>
        <color rgb="FF000000"/>
        <rFont val="Arial Narrow"/>
        <family val="2"/>
      </rPr>
      <t xml:space="preserve"> Actividad cumplida y reportada en el primer cuatrimestre de 2021.
</t>
    </r>
    <r>
      <rPr>
        <b/>
        <sz val="10"/>
        <color rgb="FF000000"/>
        <rFont val="Arial Narrow"/>
        <family val="2"/>
      </rPr>
      <t>DTAN:</t>
    </r>
    <r>
      <rPr>
        <sz val="10"/>
        <color rgb="FF000000"/>
        <rFont val="Arial Narrow"/>
        <family val="2"/>
      </rPr>
      <t xml:space="preserve"> La dirección territorial tiene contratada una persona encargada para la atención al ciudadano y un profesional jurídico  que realiza el seguimiento al tramite de las PQR impetradas en al dirección territorial. Evidencias: Secop II de Pedro Duarte contratado desde enero de 2021 para atención al ciudadano. 2. Manual de funciones profesional jurídico de la DTAN.
</t>
    </r>
    <r>
      <rPr>
        <b/>
        <sz val="10"/>
        <color rgb="FF000000"/>
        <rFont val="Arial Narrow"/>
        <family val="2"/>
      </rPr>
      <t>DTOR:</t>
    </r>
    <r>
      <rPr>
        <sz val="10"/>
        <color rgb="FF000000"/>
        <rFont val="Arial Narrow"/>
        <family val="2"/>
      </rPr>
      <t xml:space="preserve"> Actualmente la persona designada a atención al ciudadano tiene el cargo de secretaria ejecutiva, código 4210, grado 20, nombrada mediante acto administrativo Resolución No. 0217 de fecha 19 de mayo de 2016. 
Anexo 2.7.1 acto_adm_nombramiento nombramiento
Anexo 2.7.2 Manual Funciones
</t>
    </r>
    <r>
      <rPr>
        <b/>
        <sz val="10"/>
        <color rgb="FF000000"/>
        <rFont val="Arial Narrow"/>
        <family val="2"/>
      </rPr>
      <t>DTPA:</t>
    </r>
    <r>
      <rPr>
        <sz val="10"/>
        <color rgb="FF000000"/>
        <rFont val="Arial Narrow"/>
        <family val="2"/>
      </rPr>
      <t xml:space="preserve">  Para la atención al usuario, se dispuso de recursos para la contratación de personal administrativo en la Dirección Territorial Pacifico, el contrato de recepción de Alejandra Ibarguen Longa No.DTPA-CPS-NACION-2021-011. Se puede verificar en el siguiente Link:https://community.secop.gov.co/Public/Tendering/ContractDetailView/Index?UniqueIdentifier=CO1.PCCNTR.2211571. Evidencia 2.7.2.
</t>
    </r>
    <r>
      <rPr>
        <b/>
        <sz val="10"/>
        <color rgb="FF000000"/>
        <rFont val="Arial Narrow"/>
        <family val="2"/>
      </rPr>
      <t>DTAO:</t>
    </r>
    <r>
      <rPr>
        <sz val="10"/>
        <color rgb="FF000000"/>
        <rFont val="Arial Narrow"/>
        <family val="2"/>
      </rPr>
      <t xml:space="preserve"> Actividad cumplida y reportada en el primer cuatrimestre de 2021.
Cumplido para el 2021  continua la persona encargada desde el 2020, para atender los temas relacionados con atención al ciudadano y se encarga a la profesional especializada de la DTAO para el tema de PQRS, Evidencia: Orfeo 20216110000363.</t>
    </r>
  </si>
  <si>
    <r>
      <rPr>
        <b/>
        <sz val="10"/>
        <color rgb="FF000000"/>
        <rFont val="Arial Narrow"/>
        <family val="2"/>
      </rPr>
      <t>SAF:</t>
    </r>
    <r>
      <rPr>
        <sz val="10"/>
        <color rgb="FF000000"/>
        <rFont val="Arial Narrow"/>
        <family val="2"/>
      </rPr>
      <t xml:space="preserve"> Se lleva seguimiento y consolidado de ciudadanos atendidos por los diferentes canales establecido para dicha actividad y se reporta de manera trimestral en el Informe de Gestión.
</t>
    </r>
    <r>
      <rPr>
        <b/>
        <sz val="10"/>
        <color rgb="FF000000"/>
        <rFont val="Arial Narrow"/>
        <family val="2"/>
      </rPr>
      <t>OAP:</t>
    </r>
    <r>
      <rPr>
        <sz val="10"/>
        <color rgb="FF000000"/>
        <rFont val="Arial Narrow"/>
        <family val="2"/>
      </rPr>
      <t xml:space="preserve">, Dado que la actividad fue cumplida en el cuatrimestre se toma el % total.
Anexo 2.8. Informe de Gestión II Trimestre.
</t>
    </r>
    <r>
      <rPr>
        <b/>
        <sz val="10"/>
        <color rgb="FF000000"/>
        <rFont val="Arial Narrow"/>
        <family val="2"/>
      </rPr>
      <t>DTAM:</t>
    </r>
    <r>
      <rPr>
        <sz val="10"/>
        <color rgb="FF000000"/>
        <rFont val="Arial Narrow"/>
        <family val="2"/>
      </rPr>
      <t xml:space="preserve"> Actividad cumplida y reportada en el primer cuatrimestre de 2021.
</t>
    </r>
    <r>
      <rPr>
        <b/>
        <sz val="10"/>
        <color rgb="FF000000"/>
        <rFont val="Arial Narrow"/>
        <family val="2"/>
      </rPr>
      <t>DTPA:</t>
    </r>
    <r>
      <rPr>
        <sz val="10"/>
        <color rgb="FF000000"/>
        <rFont val="Arial Narrow"/>
        <family val="2"/>
      </rPr>
      <t xml:space="preserve">  Se avanza en la elaboración del informe mensual de PQRS para la DTPA mediante Orfeo. Evidencia 2.8.</t>
    </r>
  </si>
  <si>
    <r>
      <rPr>
        <b/>
        <sz val="10"/>
        <color rgb="FF000000"/>
        <rFont val="Arial Narrow"/>
        <family val="2"/>
      </rPr>
      <t>SAF-GPC:</t>
    </r>
    <r>
      <rPr>
        <sz val="10"/>
        <color rgb="FF000000"/>
        <rFont val="Arial Narrow"/>
        <family val="2"/>
      </rPr>
      <t xml:space="preserve"> 1. No se han realizado capacitaciones por parte del DNP, en atención a la emergencia sanitaria que vive el país, y que se declaró mediante el decreto 417 de 2020. 
Para las Direcciones Territoriales se realizó capacitaciones en temas de atención al ciudadano y manejo de PQRS. Anexo 3.1. Listas Asistencias DTS, Anexo 3.1. Presentación.
Se ha enfatizado  en el curso de integridad que  fortalece el Talento Humano en cuanto a sentido de pertenencia, valores, satisfacción a los usuarios internos y externos; en tal sentido durante el periodo se han capacitado en el curso de Integridad, Transparencia y Lucha contra la corrupción 219 servidores (funcionarios 45 y contratistas 174) para un total acumulado de 1280; en el Curso de MIPG (modulo introductorio) 342 (79 funcionarios y 263 contratistas) para un total acumulado de 576 servidores capacitados; En el curso de MIPG 8 módulos completos se han capacitado  82 servidores (33 funcionarios y 49 contratistas) para un total acumulado de 112 servidores, estos cifras son a nivel nacional. también se ha realizado el curso MIPG módulo de auditoria funcionarios 10 y contratistas 17 para un total acumulado de 27 servidores (este curso en nuevo)
Con relación a la oferta de capacitación por parte de DNP no se han presentado. Se hace sensibilización a los responsables de radicar y responder de forma oportuna las PQRS, enfatizando en clasificación y términos de respuesta. Anexo 6 sensibilización CLASIFICACIÓN Y TÉRMINOS DE RESPUESTA PQRS I, Anexo 7 sensibilización CLASIFICACIÓN Y TÉRMINOS DE RESPUESTA PQRS II. 
Con el fin de fortalecer los mecanismos del proceso Servicio al Ciudadano, el Grupo de Procesos Corporativos, con participación de las áreas protegidas y la sede de la DTAM, se lleva a cabo y se participa en  la SENSIBILIZACIÓN PROCESO SERVICIO AL CIUDADANO. Anexo 8 Presentación acciones de fortalecimiento SERVICIO AL CIUDADANO, Anexo 9 ASISTENCIA CAPACITACIÓN FORTALE PROCESO SERV CIUDADANO.
DTAN participa en al reunión SESIÓN VIRTUAL CAPACITACIÓN EN CÓDIGO DE INTEGRIDAD Y CONFLICTO DE INTERÉS MADS - IDEAM- PARQUES NACIONALES. Actividad en la que participaron los servidores públicos de la dirección territorial y contratistas. Evidencia: lista de asistencia, presentación de la actividad.
</t>
    </r>
    <r>
      <rPr>
        <b/>
        <sz val="10"/>
        <color rgb="FF000000"/>
        <rFont val="Arial Narrow"/>
        <family val="2"/>
      </rPr>
      <t>DTCA:</t>
    </r>
    <r>
      <rPr>
        <sz val="10"/>
        <color rgb="FF000000"/>
        <rFont val="Arial Narrow"/>
        <family val="2"/>
      </rPr>
      <t xml:space="preserve"> Con el apoyo del Grupo de Procesos corporativos, se realizó sensibilización a funcionarios y contratista incluidos los responsables de atención al usuario en  la DT y sus áreas protegidas adscritas en aras de fortalecer competencias en los servidores que apoyan la atención al ciudadano en la DT y las áreas protegidas se realizaron sensibilizaciones modalidad virtual.Sensibilzación en PQRSD, términos de respuesta y SGD ORFEO. ANEXO 1. Lista-de-asistencia sensibilización PQRSD 23072021 DTCA.
 Con el apoyo del Ingeniero de soporte de la DTCA, se desarrolló sensibilización virtual a los responsables de atención al usuario de la Dirección Territorial y las áreas protegidas adscritas. Evidencias: anexo 1. lista-de-asistencia_v_5 sensibilización CENTRO DE RELEVO-SIEL DTCA, anexo 2 ppt centro de relevo SIEL
DTOR: Se realizó sensibilización sobre clases de derechos de petición ley 1755 y Decreto 491/2020, dirigido a los jefes y equipos de las áreas protegidas en articulación con el grupo de procesos corporativos. 
Anexo 3.1.1. lista_asistencia_1
Anexo 3.1.2. lista_asistencia_2
Anexo 3.1.3. Presentación-PQRSD-DT
DTPA:Se realizo sensibilización Virtual a la DTPA en el tema de PQRSD, Derecho de Petición, tipos de peticiones, tiempos de respuesta, tipos de radicados, forma correcta de dar respuesta a un radicado de entrada. Se realiza un ejercicio de radicación de respuesta de salida para que el trámite se cierre de manera correcta. Evidencias 3.1.
</t>
    </r>
    <r>
      <rPr>
        <b/>
        <sz val="10"/>
        <color rgb="FF000000"/>
        <rFont val="Arial Narrow"/>
        <family val="2"/>
      </rPr>
      <t>DTAO:</t>
    </r>
    <r>
      <rPr>
        <sz val="10"/>
        <color rgb="FF000000"/>
        <rFont val="Arial Narrow"/>
        <family val="2"/>
      </rPr>
      <t xml:space="preserve"> 1. Con el DNP no ha programado jornadas por la emergencia sanitaria 
2. Se realizó Sensibilización en Peticiones, Quejas , Reclamos y Sugerencias (/PQRs) por parte del grupo de procesos corporativos donde participo el personal de la DTAO y sus AP.
Evidencia:  Lista-de-asistencia sensibilización PQRSD. 
3. No se han recibido lineamientos por parte del nivel central, por tanto se solicitará el apoyo.</t>
    </r>
  </si>
  <si>
    <r>
      <rPr>
        <b/>
        <sz val="10"/>
        <color rgb="FF000000"/>
        <rFont val="Arial Narrow"/>
        <family val="2"/>
      </rPr>
      <t>SAF-GPC:</t>
    </r>
    <r>
      <rPr>
        <sz val="10"/>
        <color rgb="FF000000"/>
        <rFont val="Arial Narrow"/>
        <family val="2"/>
      </rPr>
      <t xml:space="preserve"> Se han realizado a través de flashes informativos divulgaciones en el meno de servicio al ciudadano y el trámite de PQRs, así mismo se cuenta con los protocolos de atención al ciudadano publicado en la página web.
https://www.parquesnacionales.gov.co/portal/wp-content/uploads/2021/08/protocolos-atencion-al-ciudadano-2021.pdf
Además sensibilización sobre el Código de integridad que de manera directa contribuye a fortalecer los valores, la capacidad de atención al ciudadano para que los servidores enfatices en las actitudes que deben tener positivas desde sus puestos de trabajo para la atención al ciudadano interno y externo.
</t>
    </r>
    <r>
      <rPr>
        <b/>
        <sz val="10"/>
        <color rgb="FF000000"/>
        <rFont val="Arial Narrow"/>
        <family val="2"/>
      </rPr>
      <t>GCEA:</t>
    </r>
    <r>
      <rPr>
        <sz val="10"/>
        <color rgb="FF000000"/>
        <rFont val="Arial Narrow"/>
        <family val="2"/>
      </rPr>
      <t xml:space="preserve"> Socializó dos piezas gráficas sobre derechos de petición atendiendo la solicitud del grupo de procesos corporativos. anexo 1. correo - no olvides responder oportunamente los derechos de petición (1) y anexo 2. correo - no olvides responder oportunamente los derechos de petición (1)
Por otra parte, se divulgaron 2 piezas graficas sobre los deberes de los servidores públicos por solicitud del grupo de control interno. anexo 3.  conozcamos los deberes de todo servidor público y anexo 4. sigamos conociendo los deberes de todo servidor público.
</t>
    </r>
    <r>
      <rPr>
        <b/>
        <sz val="10"/>
        <color rgb="FF000000"/>
        <rFont val="Arial Narrow"/>
        <family val="2"/>
      </rPr>
      <t>DTAM:</t>
    </r>
    <r>
      <rPr>
        <sz val="10"/>
        <color rgb="FF000000"/>
        <rFont val="Arial Narrow"/>
        <family val="2"/>
      </rPr>
      <t xml:space="preserve"> Se socializa a través de los correos institucionales los términos transitorios del Decreto 491 de 2020, que amplía los términos transitorios de las respuestas a los derechos de petición. Anexo 10 términos transitorios.
</t>
    </r>
    <r>
      <rPr>
        <b/>
        <sz val="10"/>
        <color rgb="FF000000"/>
        <rFont val="Arial Narrow"/>
        <family val="2"/>
      </rPr>
      <t>DTAN:</t>
    </r>
    <r>
      <rPr>
        <sz val="10"/>
        <color rgb="FF000000"/>
        <rFont val="Arial Narrow"/>
        <family val="2"/>
      </rPr>
      <t xml:space="preserve"> Se gestiono y  realizo sensibilización a través  en temas de tramite, tiempos de respuesta, informes de Orfeo para las PQR  -  atención al ciudadano. Evidencias: 1.  Invitación a través de meet.google. 2. asistencia de la reunión.  
</t>
    </r>
    <r>
      <rPr>
        <b/>
        <sz val="10"/>
        <color rgb="FF000000"/>
        <rFont val="Arial Narrow"/>
        <family val="2"/>
      </rPr>
      <t>DTCA:</t>
    </r>
    <r>
      <rPr>
        <sz val="10"/>
        <color rgb="FF000000"/>
        <rFont val="Arial Narrow"/>
        <family val="2"/>
      </rPr>
      <t xml:space="preserve"> En aras de fortalecer la cultura al ciudadano se realizan jornadas para sensibilizar a los funcionarios y contratistas de la DTCA:
Sensibilización en PQRSD, términos de respuesta y SGD ORFEO. ANEXO 1. Lista-de-asistencia sensibilización PQRSD 23072021 DTCA.
Con el apoyo del Ingeniero de soporte de la DTCA, se desarrolló sensibilización virtual a los responsables de atención al usuario de la Dirección Territorial y las áreas protegidas adscritas. Evidencias: anexo 1. lista-de-asistencia_v_5 sensibilización CENTRO DE RELEVO-SIEL DTCA, anexo 2 ppt centro de relevo SIEL.
Se realizó con el equipo del PNN Corales del rosario y San Bernardo una jornada para sensibilizar y recordar los tiempos que determina la norma en la atención del permiso para adelantar labores de adecuación reposición o mejoras a las construcciones existentes en el PNN Corales del Rosario_V_2 pdf ANEXO 1. Sensibilización cumplimiento de los tiempos otorgados por la norma para los Trámites Ambientales, ANEXO 2. lista-de-asistencia_v_5 sensibilización trámite de permiso
</t>
    </r>
    <r>
      <rPr>
        <b/>
        <sz val="10"/>
        <color rgb="FF000000"/>
        <rFont val="Arial Narrow"/>
        <family val="2"/>
      </rPr>
      <t>DTOR:</t>
    </r>
    <r>
      <rPr>
        <sz val="10"/>
        <color rgb="FF000000"/>
        <rFont val="Arial Narrow"/>
        <family val="2"/>
      </rPr>
      <t xml:space="preserve"> Se  realizó la divulgación del protocolo de servicio al ciudadano en el proceso de inducción al profesional contratista encargado del sistema de gestión del Parque Nacional Natural Chingaza. 
Anexo 3.2.1. lista_asistencia
Anexo 3.2.2. Sensib_MIPG_SGI
</t>
    </r>
    <r>
      <rPr>
        <b/>
        <sz val="10"/>
        <color rgb="FF000000"/>
        <rFont val="Arial Narrow"/>
        <family val="2"/>
      </rPr>
      <t>DTAO:</t>
    </r>
    <r>
      <rPr>
        <sz val="10"/>
        <color rgb="FF000000"/>
        <rFont val="Arial Narrow"/>
        <family val="2"/>
      </rPr>
      <t xml:space="preserve"> No se ha recibido información ni directrices de la dependencia encargada, para este trimestre no se reporta avance, se solicitará el apoyo para el siguiente trimestre.</t>
    </r>
  </si>
  <si>
    <r>
      <rPr>
        <b/>
        <sz val="10"/>
        <color rgb="FF000000"/>
        <rFont val="Arial Narrow"/>
        <family val="2"/>
      </rPr>
      <t>SAF:</t>
    </r>
    <r>
      <rPr>
        <sz val="10"/>
        <color rgb="FF000000"/>
        <rFont val="Arial Narrow"/>
        <family val="2"/>
      </rPr>
      <t xml:space="preserve"> Se elaboró y publicó el informe de PQRS del II Trimestre.
Anexo 4.1. Informe PQRSD II trimestre 21
</t>
    </r>
    <r>
      <rPr>
        <b/>
        <sz val="10"/>
        <color rgb="FF000000"/>
        <rFont val="Arial Narrow"/>
        <family val="2"/>
      </rPr>
      <t>GCI:</t>
    </r>
    <r>
      <rPr>
        <sz val="10"/>
        <color rgb="FF000000"/>
        <rFont val="Arial Narrow"/>
        <family val="2"/>
      </rPr>
      <t xml:space="preserve"> Se realizaron los informes de peticiones, sugerencias, quejas, reclamos y denuncias del periodo comprendido entre el 01 de abril y el 31 de mayo del 2021 y del 01  de junio al 31 de julio del 2021 los cuales se encuentran publicados en el link:https://www.parquesnacionales.gov.co/portal/es/transparencia-participacion-y-servicio-al- ciudadano/informes-de-evaluación-y-gestión/vigencia-2021/  </t>
    </r>
  </si>
  <si>
    <r>
      <rPr>
        <b/>
        <sz val="10"/>
        <color rgb="FF000000"/>
        <rFont val="Arial Narrow"/>
        <family val="2"/>
      </rPr>
      <t>SGM-SINAP:</t>
    </r>
    <r>
      <rPr>
        <sz val="10"/>
        <color rgb="FF000000"/>
        <rFont val="Arial Narrow"/>
        <family val="2"/>
      </rPr>
      <t xml:space="preserve"> Se realiza el primer informe que contiene el análisis de necesidades obtenidos de la aplicación de las encuestas realizadas a través de la implementación de la Operación Estadística. </t>
    </r>
  </si>
  <si>
    <r>
      <rPr>
        <b/>
        <sz val="10"/>
        <color rgb="FF000000"/>
        <rFont val="Arial Narrow"/>
        <family val="2"/>
      </rPr>
      <t>SAF:</t>
    </r>
    <r>
      <rPr>
        <sz val="10"/>
        <color rgb="FF000000"/>
        <rFont val="Arial Narrow"/>
        <family val="2"/>
      </rPr>
      <t xml:space="preserve"> Se lleva seguimiento y consolidado de ciudadanos atendidos por los diferentes canales establecido para dicha actividad y se reporta de manera trimestral en el Informe de Gestión.
Anexo 4.3. Informe de Gestión II Trimestre.
</t>
    </r>
    <r>
      <rPr>
        <b/>
        <sz val="10"/>
        <color rgb="FF000000"/>
        <rFont val="Arial Narrow"/>
        <family val="2"/>
      </rPr>
      <t>DTAM:</t>
    </r>
    <r>
      <rPr>
        <sz val="10"/>
        <color rgb="FF000000"/>
        <rFont val="Arial Narrow"/>
        <family val="2"/>
      </rPr>
      <t xml:space="preserve"> En este periodo y por la emergencia sanitaria, fueron pocos los usuarios que generaron solicitudes de forma presencial o a través de llamadas telefónicas. Se consolida la información y se remite el Grupo de Procesos Corporativos el consolidado de usuarios atendidos. Anexo 11 reporte informe Grupo Procesos Corporativos Anexo 12  matriz registro usuarios atendidos
</t>
    </r>
    <r>
      <rPr>
        <b/>
        <sz val="10"/>
        <color rgb="FF000000"/>
        <rFont val="Arial Narrow"/>
        <family val="2"/>
      </rPr>
      <t>DTAN:</t>
    </r>
    <r>
      <rPr>
        <sz val="10"/>
        <color rgb="FF000000"/>
        <rFont val="Arial Narrow"/>
        <family val="2"/>
      </rPr>
      <t xml:space="preserve"> Durante el  segundo cuatrimestre del 2021, no se realizó registro de ciudadanos atendidos por cuanto no hubo atención presencial en las oficinas de la Dirección Territorial.
</t>
    </r>
    <r>
      <rPr>
        <b/>
        <sz val="10"/>
        <color rgb="FF000000"/>
        <rFont val="Arial Narrow"/>
        <family val="2"/>
      </rPr>
      <t>DTCA:</t>
    </r>
    <r>
      <rPr>
        <sz val="10"/>
        <color rgb="FF000000"/>
        <rFont val="Arial Narrow"/>
        <family val="2"/>
      </rPr>
      <t xml:space="preserve">se detalla en el formato establecido AU_FO_15 Registro_usuarios_PNNC_V_2 vnd.ms-Excel el consolidado de los usuarios atendidos en la sedes de la DTCA.anexo 1.Registro_usuarios DTCA CORTE JULIO 2021,ANEXO 2.  REGISTRO USUARIOS SFF LOS FLAMENCOS CUATRIMESTRE 2.
</t>
    </r>
    <r>
      <rPr>
        <b/>
        <sz val="10"/>
        <color rgb="FF000000"/>
        <rFont val="Arial Narrow"/>
        <family val="2"/>
      </rPr>
      <t>DTOR:</t>
    </r>
    <r>
      <rPr>
        <sz val="10"/>
        <color rgb="FF000000"/>
        <rFont val="Arial Narrow"/>
        <family val="2"/>
      </rPr>
      <t xml:space="preserve"> Se realizó reporte trimestral de usuarios atendidos por diferentes canales, al Grupo de Procesos Corporativos. 
Anexo 4.3.1 Rep_usuarios_atendidos
Anexo 4.3.2  Reg_usuarios_aten_DT.</t>
    </r>
  </si>
  <si>
    <r>
      <rPr>
        <b/>
        <sz val="10"/>
        <color rgb="FF000000"/>
        <rFont val="Arial Narrow"/>
        <family val="2"/>
      </rPr>
      <t>DTAM:</t>
    </r>
    <r>
      <rPr>
        <sz val="10"/>
        <color rgb="FF000000"/>
        <rFont val="Arial Narrow"/>
        <family val="2"/>
      </rPr>
      <t xml:space="preserve"> Se generan los reportes de acuerdo a los requerimientos de Gobierno en Línea definidos en la ley 1581 de 2012 y la ley 1712 de 2014; así mismo, actualización de la información establecida mediante Circular 20161000000014  del 25 de enero de 2016 suscrita por PNNC. La información se carga a la página web, y otra es consolidada por los líderes de procesos de nivel central. La DT sube información relacionada con modalidades de contratación, bases de datos contratistas y de talento humano.
Anexo 13  publicación pá web base de datos de contratación contratistas
</t>
    </r>
    <r>
      <rPr>
        <b/>
        <sz val="10"/>
        <color rgb="FF000000"/>
        <rFont val="Arial Narrow"/>
        <family val="2"/>
      </rPr>
      <t>DTAN:</t>
    </r>
    <r>
      <rPr>
        <sz val="10"/>
        <color rgb="FF000000"/>
        <rFont val="Arial Narrow"/>
        <family val="2"/>
      </rPr>
      <t xml:space="preserve"> Respecto de la actividad 4.2 a la fecha no se ha recibido capacitación sobre dicho trámite que se indica, por lo que no se puede reportar evidencia que soporte esa actividad.
</t>
    </r>
    <r>
      <rPr>
        <b/>
        <sz val="10"/>
        <color rgb="FF000000"/>
        <rFont val="Arial Narrow"/>
        <family val="2"/>
      </rPr>
      <t>OAP:</t>
    </r>
    <r>
      <rPr>
        <sz val="10"/>
        <color rgb="FF000000"/>
        <rFont val="Arial Narrow"/>
        <family val="2"/>
      </rPr>
      <t xml:space="preserve"> Se aclara que el desarrollo de ésta actividad debe tener participación activa de la DT a través de una adecuada articulación con la OAJ 
</t>
    </r>
    <r>
      <rPr>
        <b/>
        <sz val="10"/>
        <color rgb="FF000000"/>
        <rFont val="Arial Narrow"/>
        <family val="2"/>
      </rPr>
      <t>DTOR:</t>
    </r>
    <r>
      <rPr>
        <sz val="10"/>
        <color rgb="FF000000"/>
        <rFont val="Arial Narrow"/>
        <family val="2"/>
      </rPr>
      <t xml:space="preserve"> se realizó reporte de bases de datos a la Oficina Jurídica. 
</t>
    </r>
    <r>
      <rPr>
        <b/>
        <sz val="10"/>
        <color rgb="FF000000"/>
        <rFont val="Arial Narrow"/>
        <family val="2"/>
      </rPr>
      <t>OAP:</t>
    </r>
    <r>
      <rPr>
        <sz val="10"/>
        <color rgb="FF000000"/>
        <rFont val="Arial Narrow"/>
        <family val="2"/>
      </rPr>
      <t xml:space="preserve"> no se aportó evidencia de la gestión por tanto se adiciona avance 0
</t>
    </r>
    <r>
      <rPr>
        <b/>
        <sz val="10"/>
        <color rgb="FF000000"/>
        <rFont val="Arial Narrow"/>
        <family val="2"/>
      </rPr>
      <t>DTAO:</t>
    </r>
    <r>
      <rPr>
        <sz val="10"/>
        <color rgb="FF000000"/>
        <rFont val="Arial Narrow"/>
        <family val="2"/>
      </rPr>
      <t xml:space="preserve"> No se han recibido los lineamientos al respecto por parte de la oficina jurídica sobre la elaboración de este informe.</t>
    </r>
  </si>
  <si>
    <r>
      <rPr>
        <b/>
        <sz val="10"/>
        <color rgb="FF000000"/>
        <rFont val="Arial Narrow"/>
        <family val="2"/>
      </rPr>
      <t>GCEA:</t>
    </r>
    <r>
      <rPr>
        <sz val="10"/>
        <color rgb="FF000000"/>
        <rFont val="Arial Narrow"/>
        <family val="2"/>
      </rPr>
      <t xml:space="preserve"> no ha recibido ningún requerimiento por parte de la OAJ en cuanto a las metas propuestas
</t>
    </r>
    <r>
      <rPr>
        <b/>
        <sz val="10"/>
        <color rgb="FF000000"/>
        <rFont val="Arial Narrow"/>
        <family val="2"/>
      </rPr>
      <t>DTCA:</t>
    </r>
    <r>
      <rPr>
        <sz val="10"/>
        <color rgb="FF000000"/>
        <rFont val="Arial Narrow"/>
        <family val="2"/>
      </rPr>
      <t xml:space="preserve"> No se detalla avances por cuanto esta unidad de decisión desconoce los lineamientos e insumos para el desarrollo y ejecución de la actividad. 
</t>
    </r>
    <r>
      <rPr>
        <b/>
        <sz val="10"/>
        <color rgb="FF000000"/>
        <rFont val="Arial Narrow"/>
        <family val="2"/>
      </rPr>
      <t>OAP:</t>
    </r>
    <r>
      <rPr>
        <sz val="10"/>
        <color rgb="FF000000"/>
        <rFont val="Arial Narrow"/>
        <family val="2"/>
      </rPr>
      <t xml:space="preserve"> La realización de la actividad requiere una participación dinámica y activa a iniciativa de la DT
</t>
    </r>
    <r>
      <rPr>
        <b/>
        <sz val="10"/>
        <color rgb="FF000000"/>
        <rFont val="Arial Narrow"/>
        <family val="2"/>
      </rPr>
      <t>DTOR:</t>
    </r>
    <r>
      <rPr>
        <sz val="10"/>
        <color rgb="FF000000"/>
        <rFont val="Arial Narrow"/>
        <family val="2"/>
      </rPr>
      <t xml:space="preserve"> No se presenta avance en el periodo a reportar.</t>
    </r>
  </si>
  <si>
    <r>
      <rPr>
        <b/>
        <sz val="10"/>
        <color rgb="FF000000"/>
        <rFont val="Arial Narrow"/>
        <family val="2"/>
      </rPr>
      <t>DTAM:</t>
    </r>
    <r>
      <rPr>
        <sz val="10"/>
        <color rgb="FF000000"/>
        <rFont val="Arial Narrow"/>
        <family val="2"/>
      </rPr>
      <t xml:space="preserve"> Se remite a las Áreas Protegidas el link para compartir a los usuarios que han registrado solicitudes, y que han compartido correo electrónico con el fin de que hagan el diligenciamiento de la encuesta
Anexo 14 LINK ENCUESTAS DE SATISFACCIÓN VIRTUAL. 
</t>
    </r>
    <r>
      <rPr>
        <b/>
        <sz val="10"/>
        <color rgb="FF000000"/>
        <rFont val="Arial Narrow"/>
        <family val="2"/>
      </rPr>
      <t>OAP:</t>
    </r>
    <r>
      <rPr>
        <sz val="10"/>
        <color rgb="FF000000"/>
        <rFont val="Arial Narrow"/>
        <family val="2"/>
      </rPr>
      <t xml:space="preserve"> El avance no esta relacionado con la meta de la actividad que consiste en actualizar la caracterización de usuarios, por tanto no se tiene el % de avance reportado. 
</t>
    </r>
    <r>
      <rPr>
        <b/>
        <sz val="10"/>
        <color rgb="FF000000"/>
        <rFont val="Arial Narrow"/>
        <family val="2"/>
      </rPr>
      <t>DTAN:</t>
    </r>
    <r>
      <rPr>
        <sz val="10"/>
        <color rgb="FF000000"/>
        <rFont val="Arial Narrow"/>
        <family val="2"/>
      </rPr>
      <t xml:space="preserve"> Se ha compartido el link con las PA de la DTAN para realizar el registro para caracterización de usuarios de  Link: https://docs.google.com/forms/d/e/1FAIpQLSdeu26pGJqhijyKj5VhyGZ0ke3luuB-WgBkg4W4vEEtHyGgwg/viewform?usp=sf_link
</t>
    </r>
    <r>
      <rPr>
        <b/>
        <sz val="10"/>
        <color rgb="FF000000"/>
        <rFont val="Arial Narrow"/>
        <family val="2"/>
      </rPr>
      <t>OAP:</t>
    </r>
    <r>
      <rPr>
        <sz val="10"/>
        <color rgb="FF000000"/>
        <rFont val="Arial Narrow"/>
        <family val="2"/>
      </rPr>
      <t xml:space="preserve"> El reporte no guarda relación con la meta concertada por consiguiente no se evidencia avance
</t>
    </r>
    <r>
      <rPr>
        <b/>
        <sz val="10"/>
        <color rgb="FF000000"/>
        <rFont val="Arial Narrow"/>
        <family val="2"/>
      </rPr>
      <t>DTCA:</t>
    </r>
    <r>
      <rPr>
        <sz val="10"/>
        <color rgb="FF000000"/>
        <rFont val="Arial Narrow"/>
        <family val="2"/>
      </rPr>
      <t xml:space="preserve"> No se tienen avances en el período reportado teniendo en cuenta que la caracterización de ciudadanos se realiza con periodicidad anual en el último trimestre de cada vigencia. Para lo cual se esperan lineamientos del Grupo de Procesos Corporativos en la actual vigencia
</t>
    </r>
    <r>
      <rPr>
        <b/>
        <sz val="10"/>
        <color rgb="FF000000"/>
        <rFont val="Arial Narrow"/>
        <family val="2"/>
      </rPr>
      <t>DTOR:</t>
    </r>
    <r>
      <rPr>
        <sz val="10"/>
        <color rgb="FF000000"/>
        <rFont val="Arial Narrow"/>
        <family val="2"/>
      </rPr>
      <t xml:space="preserve"> La caracterización se realizó en el noviembre 2020, por lo tanto se encuentra vigente y publicada en la pagina web, la actualización se realizará en los siguientes reportes. 
</t>
    </r>
    <r>
      <rPr>
        <b/>
        <sz val="10"/>
        <color rgb="FF000000"/>
        <rFont val="Arial Narrow"/>
        <family val="2"/>
      </rPr>
      <t>OAP;</t>
    </r>
    <r>
      <rPr>
        <sz val="10"/>
        <color rgb="FF000000"/>
        <rFont val="Arial Narrow"/>
        <family val="2"/>
      </rPr>
      <t xml:space="preserve"> Se aclara que esta actividad debe cumplirse anualmente por tanto el avance es cero hasta este II cuatrimestre. 
</t>
    </r>
    <r>
      <rPr>
        <b/>
        <sz val="10"/>
        <color rgb="FF000000"/>
        <rFont val="Arial Narrow"/>
        <family val="2"/>
      </rPr>
      <t>DTPA:</t>
    </r>
    <r>
      <rPr>
        <sz val="10"/>
        <color rgb="FF000000"/>
        <rFont val="Arial Narrow"/>
        <family val="2"/>
      </rPr>
      <t xml:space="preserve"> La caracterización se encuentra vigente y publicada en la página web Nota: la caracterización debe ser actualizada de manera anual.
</t>
    </r>
    <r>
      <rPr>
        <b/>
        <sz val="10"/>
        <color rgb="FF000000"/>
        <rFont val="Arial Narrow"/>
        <family val="2"/>
      </rPr>
      <t>OAP;</t>
    </r>
    <r>
      <rPr>
        <sz val="10"/>
        <color rgb="FF000000"/>
        <rFont val="Arial Narrow"/>
        <family val="2"/>
      </rPr>
      <t xml:space="preserve"> Se aclara que esta actividad debe cumplirse anualmente por tanto el avance es cero hasta este II cuatrimestre. 
</t>
    </r>
    <r>
      <rPr>
        <b/>
        <sz val="10"/>
        <color rgb="FF000000"/>
        <rFont val="Arial Narrow"/>
        <family val="2"/>
      </rPr>
      <t>DTAO:</t>
    </r>
    <r>
      <rPr>
        <sz val="10"/>
        <color rgb="FF000000"/>
        <rFont val="Arial Narrow"/>
        <family val="2"/>
      </rPr>
      <t xml:space="preserve"> Se realiza comunicación directa y personal  con todos los usuarios visitantes en la DTAO,  por cambio de la línea telefónica de la territorial no se han recibido flujo de llamadas en el ultimo trimestre.
Evidencia: INGRESO USUARIOS DTAO
</t>
    </r>
    <r>
      <rPr>
        <b/>
        <sz val="10"/>
        <color rgb="FF000000"/>
        <rFont val="Arial Narrow"/>
        <family val="2"/>
      </rPr>
      <t>OAP:</t>
    </r>
    <r>
      <rPr>
        <sz val="10"/>
        <color rgb="FF000000"/>
        <rFont val="Arial Narrow"/>
        <family val="2"/>
      </rPr>
      <t xml:space="preserve"> Evidencia no corresponde con lo requerido en la actividad de actualizar la caracterización de usuarios de manera anual. En consecuencia no se tienen en cuenta el % de avance reportado.</t>
    </r>
  </si>
  <si>
    <r>
      <rPr>
        <b/>
        <sz val="10"/>
        <color rgb="FF000000"/>
        <rFont val="Arial Narrow"/>
        <family val="2"/>
      </rPr>
      <t>DTAM:</t>
    </r>
    <r>
      <rPr>
        <sz val="10"/>
        <color rgb="FF000000"/>
        <rFont val="Arial Narrow"/>
        <family val="2"/>
      </rPr>
      <t xml:space="preserve"> Mediante Resolución No. 10 de enero 12 de hace la distribución del presupuesto, del presupusto de inversión., Así mismo, se asignó el presupuesto por Nación para adquisición de bienes y servicios - infraestructura mejorada para la administración, la vigilancia y el control de las áreas protegida - administración de las áreas del sistema de parques nacionales naturales y coordinación del sistema nacional de AP. 
Anexo 1 ASIGNACIÓN PRESUPUESTO NACIÓN
dtan Presupuesto asignado 2022 -  planeacion y financiera -  Programado tercer trimestre de 2021
</t>
    </r>
    <r>
      <rPr>
        <b/>
        <sz val="10"/>
        <color rgb="FF000000"/>
        <rFont val="Arial Narrow"/>
        <family val="2"/>
      </rPr>
      <t>DTAO:</t>
    </r>
    <r>
      <rPr>
        <sz val="10"/>
        <color rgb="FF000000"/>
        <rFont val="Arial Narrow"/>
        <family val="2"/>
      </rPr>
      <t xml:space="preserve"> Para la vigencia 2021 aún no se han asignado presupuesto, ya que la oficina continuan cerradas, se esperan directricez para el segundo semestre.
</t>
    </r>
    <r>
      <rPr>
        <b/>
        <sz val="10"/>
        <color rgb="FF000000"/>
        <rFont val="Arial Narrow"/>
        <family val="2"/>
      </rPr>
      <t>DTCA:</t>
    </r>
    <r>
      <rPr>
        <sz val="10"/>
        <color rgb="FF000000"/>
        <rFont val="Arial Narrow"/>
        <family val="2"/>
      </rPr>
      <t xml:space="preserve"> No se presenta reporte debido a que la fecha de vencimiento de la “meta o producto”, es posterior al corte del seguimiento y lo corresondiente se concerta en el último trimestre de cada vigencia. 
</t>
    </r>
    <r>
      <rPr>
        <b/>
        <sz val="10"/>
        <color rgb="FF000000"/>
        <rFont val="Arial Narrow"/>
        <family val="2"/>
      </rPr>
      <t>DTOR:</t>
    </r>
    <r>
      <rPr>
        <sz val="10"/>
        <color rgb="FF000000"/>
        <rFont val="Arial Narrow"/>
        <family val="2"/>
      </rPr>
      <t xml:space="preserve"> No se presenta avance en el periodo a reportar.
</t>
    </r>
    <r>
      <rPr>
        <b/>
        <sz val="10"/>
        <color rgb="FF000000"/>
        <rFont val="Arial Narrow"/>
        <family val="2"/>
      </rPr>
      <t>DTPA:</t>
    </r>
    <r>
      <rPr>
        <sz val="10"/>
        <color rgb="FF000000"/>
        <rFont val="Arial Narrow"/>
        <family val="2"/>
      </rPr>
      <t xml:space="preserve">  Para la atención al usuario, se dispuso de recursos para la contratación de personal administrativo en la Dirección Terriitorial Pacifico, el contrato de recepción de Alejandra Ibarguen Longa No.DTPA-CPS-NACION-2021-011   y  el contrao de la Lider de Calidad Claudia Delgado Bonilla de la DTPA No. DTPA-CPS-NACION-2021-076. Se puede verificar en el siguiente Link dichos contratos: https://community.secop.gov.co/Public/Tendering/ContractDetailView/Index?UniqueIdentifier=CO1.PCCNTR.2211571.
En la DTPA, se reportan los recursos incorporados en el presupuesto asignado a la Dirección Pacifico que apuntan al desarrollo de iniciativas enfocadas en mejorar y fortalecer los canales de atención y de servicio al ciudadano,  los cuales corresponden a los dos (2) contratos de prestación de servicios relacionados a continuación: Ver Evidencias 1.1 y 2.7.</t>
    </r>
  </si>
  <si>
    <r>
      <rPr>
        <b/>
        <sz val="10"/>
        <color rgb="FF000000"/>
        <rFont val="Arial Narrow"/>
        <family val="2"/>
      </rPr>
      <t>DTAM:</t>
    </r>
    <r>
      <rPr>
        <sz val="10"/>
        <color rgb="FF000000"/>
        <rFont val="Arial Narrow"/>
        <family val="2"/>
      </rPr>
      <t xml:space="preserve"> la información es semestral, no aplica en este cuatrimestre.
</t>
    </r>
    <r>
      <rPr>
        <b/>
        <sz val="10"/>
        <color rgb="FF000000"/>
        <rFont val="Arial Narrow"/>
        <family val="2"/>
      </rPr>
      <t>DTAN:</t>
    </r>
    <r>
      <rPr>
        <sz val="10"/>
        <color rgb="FF000000"/>
        <rFont val="Arial Narrow"/>
        <family val="2"/>
      </rPr>
      <t xml:space="preserve"> En el mes de junio de 2021 se hara el informe de encuestas de satisfacción del primer semestre de 2021.. La informacion estara disponible para el segundo cuatrimestre  de 2021.
</t>
    </r>
    <r>
      <rPr>
        <b/>
        <sz val="10"/>
        <color rgb="FF000000"/>
        <rFont val="Arial Narrow"/>
        <family val="2"/>
      </rPr>
      <t>DTAO:</t>
    </r>
    <r>
      <rPr>
        <sz val="10"/>
        <color rgb="FF000000"/>
        <rFont val="Arial Narrow"/>
        <family val="2"/>
      </rPr>
      <t xml:space="preserve"> Se retoma trabajo en alternancia, muy poca presencia de usuarios, solo se aplico una encuesta a un usuario en sede administrativa. Se realiza seguimiento a las PQRS y se presenta informe trimestral. Evidencias: Transparencia 1.2 encuesta usuario Transparencia 1.2 Informe PQRs DTAO 1 trimestre.
</t>
    </r>
    <r>
      <rPr>
        <b/>
        <sz val="10"/>
        <color rgb="FF000000"/>
        <rFont val="Arial Narrow"/>
        <family val="2"/>
      </rPr>
      <t>DTCA:</t>
    </r>
    <r>
      <rPr>
        <sz val="10"/>
        <color rgb="FF000000"/>
        <rFont val="Arial Narrow"/>
        <family val="2"/>
      </rPr>
      <t xml:space="preserve"> No se presenta informe teniendo en cuenta que la meta tiene periodicidad semestral y es competencia del Grupo de Procesos Corporativos. La DTCA se encuentra a la espera de los nuevos lineamientos para aplicación de encuestas de satisfacción teniendo en cuenta que el link socializado por GPC no funcionó para la aplicación de las mismas y como resultado de la emergencia sanitaria en las sedes administrativas de la DT no se prestó atención presencial a usuarios en el primer cuatrimestre de la actual vigencia. 
</t>
    </r>
    <r>
      <rPr>
        <b/>
        <sz val="10"/>
        <color rgb="FF000000"/>
        <rFont val="Arial Narrow"/>
        <family val="2"/>
      </rPr>
      <t>DTOR:</t>
    </r>
    <r>
      <rPr>
        <sz val="10"/>
        <color rgb="FF000000"/>
        <rFont val="Arial Narrow"/>
        <family val="2"/>
      </rPr>
      <t xml:space="preserve"> No se presenta avance en el periodo a reportar dado que el registro es semestral.
</t>
    </r>
    <r>
      <rPr>
        <b/>
        <sz val="10"/>
        <color rgb="FF000000"/>
        <rFont val="Arial Narrow"/>
        <family val="2"/>
      </rPr>
      <t>DTPA:</t>
    </r>
    <r>
      <rPr>
        <sz val="10"/>
        <color rgb="FF000000"/>
        <rFont val="Arial Narrow"/>
        <family val="2"/>
      </rPr>
      <t xml:space="preserve"> Se anexa el informe del primer trimestre de PQRS realizado por la DTPA 
</t>
    </r>
    <r>
      <rPr>
        <b/>
        <sz val="10"/>
        <color rgb="FF000000"/>
        <rFont val="Arial Narrow"/>
        <family val="2"/>
      </rPr>
      <t>SAF-GPC:</t>
    </r>
    <r>
      <rPr>
        <sz val="10"/>
        <color rgb="FF000000"/>
        <rFont val="Arial Narrow"/>
        <family val="2"/>
      </rPr>
      <t xml:space="preserve"> En el ejercicio de Planeación y costeo Anual, se realizó y se cuenta con presupuesto Asignado de acuerdo con el POA Vigencia de 2021 para las iniciativas que mejoren el Servicio al Ciudadano. 
Anexo 1.1.  Prespuesto consolidado GPC 2021
SAF-GPC: Los reportes se realizan de manera trimestral y se publican en la página web de la entidad en el link: 
https://www.parquesnacionales.gov.co/portal/es/servicio-al-ciudadano/informe-de-peticiones-quejas-y-reglamos/
Anexo 1.2. Análisis encuestas I trimestre 21
Anexo 1.2. Informe PQRSD I trimestre 21.</t>
    </r>
  </si>
  <si>
    <r>
      <rPr>
        <b/>
        <sz val="10"/>
        <color rgb="FF000000"/>
        <rFont val="Arial Narrow"/>
        <family val="2"/>
      </rPr>
      <t>DTAM:</t>
    </r>
    <r>
      <rPr>
        <sz val="10"/>
        <color rgb="FF000000"/>
        <rFont val="Arial Narrow"/>
        <family val="2"/>
      </rPr>
      <t xml:space="preserve"> No se registran avances en ste periodo
</t>
    </r>
    <r>
      <rPr>
        <b/>
        <sz val="10"/>
        <color rgb="FF000000"/>
        <rFont val="Arial Narrow"/>
        <family val="2"/>
      </rPr>
      <t>DTAN:</t>
    </r>
    <r>
      <rPr>
        <sz val="10"/>
        <color rgb="FF000000"/>
        <rFont val="Arial Narrow"/>
        <family val="2"/>
      </rPr>
      <t xml:space="preserve"> Se adelantó el proceso DTAN-CONSULTORIA-002-2019, con el objeto Servicios de Consultoría para la realización de estudios y diseños complementarios para la ejecución de obras de adecuación en la infraestructura del Edificio MINAMBIENTE Bucaramanga,  espacios físicos de atención y servicio al ciudadano para garantizar su accesibilidad. Se espera la asignación de recursos para la vigencia 2021 y poder realizar obras al respecto.
</t>
    </r>
    <r>
      <rPr>
        <b/>
        <sz val="10"/>
        <color rgb="FF000000"/>
        <rFont val="Arial Narrow"/>
        <family val="2"/>
      </rPr>
      <t>DTAO:</t>
    </r>
    <r>
      <rPr>
        <sz val="10"/>
        <color rgb="FF000000"/>
        <rFont val="Arial Narrow"/>
        <family val="2"/>
      </rPr>
      <t xml:space="preserve"> Para la vigencia 2021 aún no se han asignado presupuesto, ya que la oficina continuan cerradas, se esperan directricez para el segundo semestre.
</t>
    </r>
    <r>
      <rPr>
        <b/>
        <sz val="10"/>
        <color rgb="FF000000"/>
        <rFont val="Arial Narrow"/>
        <family val="2"/>
      </rPr>
      <t>DTCA:</t>
    </r>
    <r>
      <rPr>
        <sz val="10"/>
        <color rgb="FF000000"/>
        <rFont val="Arial Narrow"/>
        <family val="2"/>
      </rPr>
      <t xml:space="preserve"> No se han ejecutado obras en la sede de la DT ni en las áreas protegidas adscritas a la Dirección Territorial Caribe conforme lo informaron a esta unidad de decisión en el primer cuatrimestre de la actual vigencia.
</t>
    </r>
    <r>
      <rPr>
        <b/>
        <sz val="10"/>
        <color rgb="FF000000"/>
        <rFont val="Arial Narrow"/>
        <family val="2"/>
      </rPr>
      <t>DTOR:</t>
    </r>
    <r>
      <rPr>
        <sz val="10"/>
        <color rgb="FF000000"/>
        <rFont val="Arial Narrow"/>
        <family val="2"/>
      </rPr>
      <t xml:space="preserve"> No se presenta avance en el periodo a reportar.
</t>
    </r>
    <r>
      <rPr>
        <b/>
        <sz val="10"/>
        <color rgb="FF000000"/>
        <rFont val="Arial Narrow"/>
        <family val="2"/>
      </rPr>
      <t>DTPA:</t>
    </r>
    <r>
      <rPr>
        <sz val="10"/>
        <color rgb="FF000000"/>
        <rFont val="Arial Narrow"/>
        <family val="2"/>
      </rPr>
      <t xml:space="preserve"> No existe presupuesto para el cumplimiento de dicha actividad.
</t>
    </r>
    <r>
      <rPr>
        <b/>
        <sz val="10"/>
        <color rgb="FF000000"/>
        <rFont val="Arial Narrow"/>
        <family val="2"/>
      </rPr>
      <t>SAF-GI:</t>
    </r>
    <r>
      <rPr>
        <sz val="10"/>
        <color rgb="FF000000"/>
        <rFont val="Arial Narrow"/>
        <family val="2"/>
      </rPr>
      <t xml:space="preserve"> Se han realizado diseños, especificaciones, cantidades de obra y presupuestos correspondientes para los espacios físicos de atención al ciudadano con discapacidad que cuentan con diagnóstico remitido por las Direcciones Territoriales  - no se ha definido aún los mantenimientos y obras que se van a realizar este año.</t>
    </r>
  </si>
  <si>
    <r>
      <rPr>
        <b/>
        <sz val="10"/>
        <color rgb="FF000000"/>
        <rFont val="Arial Narrow"/>
        <family val="2"/>
      </rPr>
      <t>SAF-GPC:</t>
    </r>
    <r>
      <rPr>
        <sz val="10"/>
        <color rgb="FF000000"/>
        <rFont val="Arial Narrow"/>
        <family val="2"/>
      </rPr>
      <t xml:space="preserve"> Junto con el GSIR se han reallizado reuniones con el fin de mejorar el funcionamiento del aplicativo de VENTANILLA ÚNICA, con el fin de aumentar las funcionalidades del mismo, y garantizar el acceso a los usuarios, en el marco de las disposiciones dle Decreto 491 de 2020. 
Anexo 2.2.Reunión 1 26-04-21.
Anexo 2.2.Reunión 2 26-04-21.
</t>
    </r>
    <r>
      <rPr>
        <b/>
        <sz val="10"/>
        <color rgb="FF000000"/>
        <rFont val="Arial Narrow"/>
        <family val="2"/>
      </rPr>
      <t>GSIR:</t>
    </r>
    <r>
      <rPr>
        <sz val="10"/>
        <color rgb="FF000000"/>
        <rFont val="Arial Narrow"/>
        <family val="2"/>
      </rPr>
      <t xml:space="preserve"> Se realiza diagnostico de tawdis, encontrando 56 problemas en la actualidad. La página de parques esta con conformidad nivel A, lo que significa que  cumple con todos los puntos de verificación de prioridad 1. Se debe tener en claro que muchos de los problemas generados son por el ingreso de contenido, y se esta trabajando para controlar estos puntos  en el contenido generado actualmente y buscar una manera de ajustar lo que ya se hizo para poder mejorar la calificación de la página.  Se ha avanzado en la accesibilidad de la página reemplazando componentes estaticos, por componentes dinamicos permitiendo una mejor comprensión para las personas que visualizan la página. 
La información del test de tawdis es:
56 Problemas en 6 criterios de éxito son necesarias correcciones.
La información y los componentes de la interfaz de usuario deben ser presentados a los usuarios de modo que puedan percibirlos. Perceptible 19
Los componentes de la interfaz de usuario y la navegación deben ser operables. Operable 8
La información y el manejo de la interfaz de usuario debe ser comprensible. Comprensible 1
El contenido debe ser suficientemente robusto como para ser interpretado de forma fiable por una amplia variedad de agentes de usuario, incluyendo las ayudas técnicas. Robusto 28.</t>
    </r>
  </si>
  <si>
    <r>
      <rPr>
        <b/>
        <sz val="10"/>
        <color rgb="FF000000"/>
        <rFont val="Arial Narrow"/>
        <family val="2"/>
      </rPr>
      <t>DTAM:</t>
    </r>
    <r>
      <rPr>
        <sz val="10"/>
        <color rgb="FF000000"/>
        <rFont val="Arial Narrow"/>
        <family val="2"/>
      </rPr>
      <t xml:space="preserve"> Durante este periodo no se recibieron instrucciones para llevar a cabo la actividad por parte del Grupo de Procesos Corporativos.
Sin embargo la DTAM genera correo de alerta el GPC para las directrices que se den al respecto.
Anexo 12 INQUIETUD REPORTE PAAC 2021 SIEL
</t>
    </r>
    <r>
      <rPr>
        <b/>
        <sz val="10"/>
        <color rgb="FF000000"/>
        <rFont val="Arial Narrow"/>
        <family val="2"/>
      </rPr>
      <t>DTAN:</t>
    </r>
    <r>
      <rPr>
        <sz val="10"/>
        <color rgb="FF000000"/>
        <rFont val="Arial Narrow"/>
        <family val="2"/>
      </rPr>
      <t xml:space="preserve"> Para el año 2021, no se ha recibido capacitaciones en el en el uso y manejo del Servicio de Interpretación en Línea - SIEL.
</t>
    </r>
    <r>
      <rPr>
        <b/>
        <sz val="10"/>
        <color rgb="FF000000"/>
        <rFont val="Arial Narrow"/>
        <family val="2"/>
      </rPr>
      <t>DTAO:</t>
    </r>
    <r>
      <rPr>
        <sz val="10"/>
        <color rgb="FF000000"/>
        <rFont val="Arial Narrow"/>
        <family val="2"/>
      </rPr>
      <t xml:space="preserve"> El grupo de procesos corporativos nos informa que las capacitaciones se realizaran en el 2 y 3 cuatrimestre.
</t>
    </r>
    <r>
      <rPr>
        <b/>
        <sz val="10"/>
        <color rgb="FF000000"/>
        <rFont val="Arial Narrow"/>
        <family val="2"/>
      </rPr>
      <t>DTCA:</t>
    </r>
    <r>
      <rPr>
        <sz val="10"/>
        <color rgb="FF000000"/>
        <rFont val="Arial Narrow"/>
        <family val="2"/>
      </rPr>
      <t xml:space="preserve"> Se remitió via correo electrónico información relacionada con el centro de relevo y el Servicio de Interpretación en línea a funcionarios  y contratistas de la DTCA. Se prospecta generar socializaciones de la herramienta conforme el material disponible en la página web del centro de relevo teniendo en cuenta las limitaciones a partir de la emergencia sanitaria Covid y la dificultad de concertar con entidades esta capacitación. Adicionalmente, esta unidad de decisión espera contar con el impulso del Grupo de procesos corporativos de acuerdo a lo establecido. Anexo 1. Correo de Parques Nacionales  ¿Sabes que es el centro de relevo _?.
</t>
    </r>
    <r>
      <rPr>
        <b/>
        <sz val="10"/>
        <color rgb="FF000000"/>
        <rFont val="Arial Narrow"/>
        <family val="2"/>
      </rPr>
      <t>DTOR:</t>
    </r>
    <r>
      <rPr>
        <sz val="10"/>
        <color rgb="FF000000"/>
        <rFont val="Arial Narrow"/>
        <family val="2"/>
      </rPr>
      <t xml:space="preserve"> No se presenta avance en el periodo a reportar.
</t>
    </r>
    <r>
      <rPr>
        <b/>
        <sz val="10"/>
        <color rgb="FF000000"/>
        <rFont val="Arial Narrow"/>
        <family val="2"/>
      </rPr>
      <t>DTPA:</t>
    </r>
    <r>
      <rPr>
        <sz val="10"/>
        <color rgb="FF000000"/>
        <rFont val="Arial Narrow"/>
        <family val="2"/>
      </rPr>
      <t xml:space="preserve"> Teniendo en cuenta la emergencia sanitaria decretada por medio del decreto 491 de 2020, por el momento se tienen suspendidas las capacitaciones por parte de las entidades públicas, por lo cual encontramos a la espera de lineamientos por parte de GPC con el objetivo de poder dar cumplimiento a las mismas. No se presentan avances de dicha actividad.
</t>
    </r>
    <r>
      <rPr>
        <b/>
        <sz val="10"/>
        <color rgb="FF000000"/>
        <rFont val="Arial Narrow"/>
        <family val="2"/>
      </rPr>
      <t>SAF-GPC:</t>
    </r>
    <r>
      <rPr>
        <sz val="10"/>
        <color rgb="FF000000"/>
        <rFont val="Arial Narrow"/>
        <family val="2"/>
      </rPr>
      <t xml:space="preserve"> En atención a la emergencia sanitaria declarada por el Gobierno Naional mediante el Decreto 417 de 2020, aun no se han podido concertar capacitaciones con las demás entidades esperando lograr antes de terminar el 1 semestre realizar la primera capacitación.</t>
    </r>
  </si>
  <si>
    <r>
      <rPr>
        <b/>
        <sz val="10"/>
        <color theme="1"/>
        <rFont val="Arial Narrow"/>
        <family val="2"/>
      </rPr>
      <t>DTAM:</t>
    </r>
    <r>
      <rPr>
        <sz val="10"/>
        <color theme="1"/>
        <rFont val="Arial Narrow"/>
        <family val="2"/>
      </rPr>
      <t xml:space="preserve"> Actividad realizada por el GSIR, la DTAM etá atenta a directrices por parte del líder del proceso de nivel central
</t>
    </r>
    <r>
      <rPr>
        <b/>
        <sz val="10"/>
        <color theme="1"/>
        <rFont val="Arial Narrow"/>
        <family val="2"/>
      </rPr>
      <t>DTAN:</t>
    </r>
    <r>
      <rPr>
        <sz val="10"/>
        <color theme="1"/>
        <rFont val="Arial Narrow"/>
        <family val="2"/>
      </rPr>
      <t xml:space="preserve"> No se han recibido invitaciones a capactiacion o socializaciones sobre el tema en el periodo indicado que nos permita avanzar en al integraciond ela ventanilla de PQR con los tramites de la entidad - Depende el avance del grupo desistemas de información radiocomunicaciones.
</t>
    </r>
    <r>
      <rPr>
        <b/>
        <sz val="10"/>
        <color theme="1"/>
        <rFont val="Arial Narrow"/>
        <family val="2"/>
      </rPr>
      <t>DTAO:</t>
    </r>
    <r>
      <rPr>
        <sz val="10"/>
        <color theme="1"/>
        <rFont val="Arial Narrow"/>
        <family val="2"/>
      </rPr>
      <t xml:space="preserve"> Se realizan verificaciones desde la DTAO con la persona que apoya el proceso de Servicio al Ciudadano  de la aplicacion de la ventanilla unica y se evidencia que se encuentra presentando fallas aun, situación que se reporta nuevamente al personal de GSIR  para revisión,  toda vez que se habia informado que ya este aplicativo se encontraba en pruebas. La DTAO no ha recibido ningún lineamiento o indicación sobre su participación o responsabilidad en el  tema de mantenimiento e integración de la ventanilla de PQR. 
Evidencia: 1 Errores carga ventanilla PQR
</t>
    </r>
    <r>
      <rPr>
        <b/>
        <sz val="10"/>
        <color theme="1"/>
        <rFont val="Arial Narrow"/>
        <family val="2"/>
      </rPr>
      <t>DTCA:</t>
    </r>
    <r>
      <rPr>
        <sz val="10"/>
        <color theme="1"/>
        <rFont val="Arial Narrow"/>
        <family val="2"/>
      </rPr>
      <t xml:space="preserve"> No se tienen avances en este cuatrimestre toda vez que, el Grupo de Sistemas de Información y Radiocomunicaciones (GSIR)  no ha solicitado ningún requerimiento a esta unidad de decisión
</t>
    </r>
    <r>
      <rPr>
        <b/>
        <sz val="10"/>
        <color theme="1"/>
        <rFont val="Arial Narrow"/>
        <family val="2"/>
      </rPr>
      <t>DTOR:</t>
    </r>
    <r>
      <rPr>
        <sz val="10"/>
        <color theme="1"/>
        <rFont val="Arial Narrow"/>
        <family val="2"/>
      </rPr>
      <t xml:space="preserve"> El mantenimiento y soporte de la herramienta de PQRS se está realizando desde el nivel central, de acuerdo a las incidencias reportadas con relación al funcionamiento del aplicativo, de acuerdo a lo citado en el memorando 20192400001743.
</t>
    </r>
    <r>
      <rPr>
        <b/>
        <sz val="10"/>
        <color theme="1"/>
        <rFont val="Arial Narrow"/>
        <family val="2"/>
      </rPr>
      <t>DTPA:</t>
    </r>
    <r>
      <rPr>
        <sz val="10"/>
        <color theme="1"/>
        <rFont val="Arial Narrow"/>
        <family val="2"/>
      </rPr>
      <t xml:space="preserve"> Esta actividad se encuentra a cargo de GSIR (Grupo de Sistema de Información y Radiocomunicaciones). 
</t>
    </r>
    <r>
      <rPr>
        <b/>
        <sz val="10"/>
        <color theme="1"/>
        <rFont val="Arial Narrow"/>
        <family val="2"/>
      </rPr>
      <t xml:space="preserve">OAP: </t>
    </r>
    <r>
      <rPr>
        <sz val="10"/>
        <color theme="1"/>
        <rFont val="Arial Narrow"/>
        <family val="2"/>
      </rPr>
      <t xml:space="preserve">el insumo lo proveen las DT en consecuencia se ratifica su aplicación como fue concertado
GSIR: Se esta realizando le mantenimiento de la herramienta VU agregandolo a la ultima versión de la herramienta Orfeo, como tambien actualizandola a la ultima versión de Angular, entre el mes de abril y mayo se pondra en operación nuevamente la herramienta VU. </t>
    </r>
  </si>
  <si>
    <r>
      <rPr>
        <b/>
        <sz val="10"/>
        <color rgb="FF000000"/>
        <rFont val="Arial Narrow"/>
        <family val="2"/>
      </rPr>
      <t>GCEA:</t>
    </r>
    <r>
      <rPr>
        <sz val="10"/>
        <color rgb="FF000000"/>
        <rFont val="Arial Narrow"/>
        <family val="2"/>
      </rPr>
      <t xml:space="preserve"> No recibió ninguna solicitud de apoyo para implementar nuevos canales de atención de acuerdo con las caracteristicas y necesidades de los ciudadanos para garantizar cobertura. 
</t>
    </r>
    <r>
      <rPr>
        <b/>
        <sz val="10"/>
        <color rgb="FF000000"/>
        <rFont val="Arial Narrow"/>
        <family val="2"/>
      </rPr>
      <t>GSIR:</t>
    </r>
    <r>
      <rPr>
        <sz val="10"/>
        <color rgb="FF000000"/>
        <rFont val="Arial Narrow"/>
        <family val="2"/>
      </rPr>
      <t xml:space="preserve"> La herramienta no es una aplicacion movil, pero al ser resposive se comporta bien cuando se ejecuta en dispositivos moviles.</t>
    </r>
  </si>
  <si>
    <r>
      <rPr>
        <b/>
        <sz val="10"/>
        <color rgb="FF000000"/>
        <rFont val="Arial Narrow"/>
        <family val="2"/>
      </rPr>
      <t>SSNA:</t>
    </r>
    <r>
      <rPr>
        <sz val="10"/>
        <color rgb="FF000000"/>
        <rFont val="Arial Narrow"/>
        <family val="2"/>
      </rPr>
      <t xml:space="preserve"> Informe de encuestas de satisfacción de visitantes del año  2020 con los resultados de  las encuestas de satisfaccion de visitantes aplicadas durante el periodo Enero - Marzo y el mes de Diciembre de 2020.   Correos enviados a ls Direcciones Territoriales DTAN, DTAO, DTCA, DTOR y DTPA con el tamaño de muestra  de las encuestas de satisfacción,  el cronograma y el acceso a las carpetas en Drive para su aplicación.    </t>
    </r>
  </si>
  <si>
    <r>
      <rPr>
        <b/>
        <sz val="10"/>
        <color rgb="FF000000"/>
        <rFont val="Arial Narrow"/>
        <family val="2"/>
      </rPr>
      <t>DTAM:</t>
    </r>
    <r>
      <rPr>
        <sz val="10"/>
        <color rgb="FF000000"/>
        <rFont val="Arial Narrow"/>
        <family val="2"/>
      </rPr>
      <t xml:space="preserve"> Para la sede de la DT, se cuenta con una persona de planta, quien realiza la atención al ciudadano a través de los diferentes medios virtuales, llamadas, presenciales, dando información que el usuario requiera, con el apoyo de los temáticos según sea el requerimiento, a través de Mariela Ines Velasquez - Secretaria Ejecutiva- vinculada desde 1995
</t>
    </r>
    <r>
      <rPr>
        <b/>
        <sz val="10"/>
        <color rgb="FF000000"/>
        <rFont val="Arial Narrow"/>
        <family val="2"/>
      </rPr>
      <t>DTAN:</t>
    </r>
    <r>
      <rPr>
        <sz val="10"/>
        <color rgb="FF000000"/>
        <rFont val="Arial Narrow"/>
        <family val="2"/>
      </rPr>
      <t xml:space="preserve">Se adjunta: 1. Estudios previos  persona de atencion al ciudadano. 2.  hoja de vida del contratista PEDRO DUARTE PARRA, quien es la persona encargada de atención al usuario en la DTAN.
3. Informacion de contrato de pedro duarte.  Informacion tomAda SECOP II
</t>
    </r>
    <r>
      <rPr>
        <b/>
        <sz val="10"/>
        <color rgb="FF000000"/>
        <rFont val="Arial Narrow"/>
        <family val="2"/>
      </rPr>
      <t>DTAO:</t>
    </r>
    <r>
      <rPr>
        <sz val="10"/>
        <color rgb="FF000000"/>
        <rFont val="Arial Narrow"/>
        <family val="2"/>
      </rPr>
      <t xml:space="preserve"> Cumplido: Para el 2021  continua la persona encargada desde el 2020, para atender los temas relacionados con atención al ciudadano. se adjuntan documentos certificados HV.
</t>
    </r>
    <r>
      <rPr>
        <b/>
        <sz val="10"/>
        <color rgb="FF000000"/>
        <rFont val="Arial Narrow"/>
        <family val="2"/>
      </rPr>
      <t>DTCA:</t>
    </r>
    <r>
      <rPr>
        <sz val="10"/>
        <color rgb="FF000000"/>
        <rFont val="Arial Narrow"/>
        <family val="2"/>
      </rPr>
      <t xml:space="preserve"> Previa revisión de los perfiles, se cumplió con la designación del responsable de atención al usuario en la Dirección Territorial Caribe. Las obligaciones contractuales y los productos se encuentran definidas en el Estudio Previo. Anexo1. Estudios Previos responsable atención usuario DTCA
</t>
    </r>
    <r>
      <rPr>
        <b/>
        <sz val="10"/>
        <color rgb="FF000000"/>
        <rFont val="Arial Narrow"/>
        <family val="2"/>
      </rPr>
      <t>DTOR:</t>
    </r>
    <r>
      <rPr>
        <sz val="10"/>
        <color rgb="FF000000"/>
        <rFont val="Arial Narrow"/>
        <family val="2"/>
      </rPr>
      <t xml:space="preserve"> Actualmente la persona designada a atención al ciudadano tiene el cargo de secretaria ejecutiva, código 4210, grado 20, nombrada mediante acto administrativo Resolución No. 0217 de fecha 19 de mayo de 2016. 
Anexo 2.7.1 acto_adm_nombramiento nombramiento
Anexo 2.7.2 Manual_Funciones
</t>
    </r>
    <r>
      <rPr>
        <b/>
        <sz val="10"/>
        <color rgb="FF000000"/>
        <rFont val="Arial Narrow"/>
        <family val="2"/>
      </rPr>
      <t>DTPA:</t>
    </r>
    <r>
      <rPr>
        <sz val="10"/>
        <color rgb="FF000000"/>
        <rFont val="Arial Narrow"/>
        <family val="2"/>
      </rPr>
      <t xml:space="preserve">  Para la atención al usuario, se dispuso de recursos para la contratación de personal administrativo en la Dirección Terriitorial Pacifico, el contrato de recepción de Alejandra Ibarguen Longa No.DTPA-CPS-NACION-2021-011   y  el contrao de la Lider de Calidad Claudia Delgado Bonilla de la DTPA No. DTPA-CPS-NACION-2021-076. Se puede verificar en el siguiente Link dichos contratos: https://community.secop.gov.co/Public/Tendering/ContractDetailView/Index?UniqueIdentifier=CO1.PCCNTR.2211571.
En la DTPA, se reportan los recursos incorporados en el presupuesto asignado a la Dirección Pacifico que apuntan al desarrollo de iniciativas enfocadas en mejorar y fortalecer los canales de atención y de servicio al ciudadano,  los cuales corresponden a los dos (2) contratos de prestación de servicios relacionados a continuación: Ver Evidencias 1.1 y 2.7.</t>
    </r>
  </si>
  <si>
    <r>
      <rPr>
        <b/>
        <sz val="10"/>
        <color rgb="FF000000"/>
        <rFont val="Arial Narrow"/>
        <family val="2"/>
      </rPr>
      <t>DTAM:</t>
    </r>
    <r>
      <rPr>
        <sz val="10"/>
        <color rgb="FF000000"/>
        <rFont val="Arial Narrow"/>
        <family val="2"/>
      </rPr>
      <t xml:space="preserve"> Acorde al presupuesto asignado para la vigencia 2021, se llevaron a cabo las contrataciones para que en cada una de las sedes de las áreas protegidas se realizara contratación de prestación de servicos al personal técnico que dentro de sus actividades está la de atender los usuarios.
Anexo 2 CD DTAM NACION CPS No.019-2021 - LYDA YASMIN CHITIVA SILVA
Anexo 3 CD-DTAM NACION-CPS No. 020-2021 - GLADYS PAZ CRIOLLO
Anexo 4 CD-DTAM NACION-CPS No. 021-2021 - JOHANA LISBED QUINTERO JURADO
Anexo 5 CD-DTAM NACION-CPS No. 022-2021 - MARTHA ISABEL LLANOS PEREZ
Anexo 6 CD-DTAM NACION-CPS No. 025 - 2021 - DIANA MAGALI ZAPATA GIL
Anexo 7 CD-DTAM NACION-CPS No. 026 - 2021 - MIRIEM SOCORRO TORRES PAREDES
anexo 8 CD-DTAM NACION-CPS No. 065 - 2021 - ALBA ALEJANDRA FERNANDEZ FIGUEREDO
Anexo 9 CD-DTAM NACION-CPS No. 068-2021 - LEIDY VANESSA CUENCA
Anexo 10 CD-DTAM NACION-CPS No. 077-2021 - ANDRES FABIAN VALBUENA LOZANO
</t>
    </r>
    <r>
      <rPr>
        <b/>
        <sz val="10"/>
        <color rgb="FF000000"/>
        <rFont val="Arial Narrow"/>
        <family val="2"/>
      </rPr>
      <t>DTAN:</t>
    </r>
    <r>
      <rPr>
        <sz val="10"/>
        <color rgb="FF000000"/>
        <rFont val="Arial Narrow"/>
        <family val="2"/>
      </rPr>
      <t xml:space="preserve">Para el tramite de PQR y el  encargado de revisar y filtrar temas de derechos de petición PQR es el funcionario Gelver Augusto Bermúdez Sandoval. EVIDENCIA: Manual de funciones Gelber Bermudez. 2. Informacion de secop II . contrato de pedro Duarte persona encargadaa de atencion al ciudadano.
</t>
    </r>
    <r>
      <rPr>
        <b/>
        <sz val="10"/>
        <color rgb="FF000000"/>
        <rFont val="Arial Narrow"/>
        <family val="2"/>
      </rPr>
      <t>DTAO:</t>
    </r>
    <r>
      <rPr>
        <sz val="10"/>
        <color rgb="FF000000"/>
        <rFont val="Arial Narrow"/>
        <family val="2"/>
      </rPr>
      <t xml:space="preserve"> Cumplido: Para el 2021  continua la persona encargada desde el 2020, para atender los temas relacionados con atención al ciudadano y se encarga a la profesional especializada de la DTAO para el tema de PQRS, Evidencia: Orfeo 20216110000363
</t>
    </r>
    <r>
      <rPr>
        <b/>
        <sz val="10"/>
        <color rgb="FF000000"/>
        <rFont val="Arial Narrow"/>
        <family val="2"/>
      </rPr>
      <t>DTCA:</t>
    </r>
    <r>
      <rPr>
        <sz val="10"/>
        <color rgb="FF000000"/>
        <rFont val="Arial Narrow"/>
        <family val="2"/>
      </rPr>
      <t xml:space="preserve"> Se  asignó a la contratista Sandra Parra de la DTCA la atención al usuario interno y externo en la Dirección Territorial Caribe. Las obligaciones contractuales y los productos se encuentran definidas en los Estudios Previos. Teniendo en cuenta que su Contrato data de la vigencia 2020( vigencia futura). Se espera reportar en el próximo cuatrimestre  las evidencias  de asignación como responsable de atención del usuario en la DT para la finalizacion de los compromisos en  la actual vigencia 2021. Anexo1. Estudios Previos responsable atención usuario DTCA.
</t>
    </r>
    <r>
      <rPr>
        <b/>
        <sz val="10"/>
        <color rgb="FF000000"/>
        <rFont val="Arial Narrow"/>
        <family val="2"/>
      </rPr>
      <t>DTOR:</t>
    </r>
    <r>
      <rPr>
        <sz val="10"/>
        <color rgb="FF000000"/>
        <rFont val="Arial Narrow"/>
        <family val="2"/>
      </rPr>
      <t xml:space="preserve"> Actualmente la persona designada a atención al ciudadano tiene el cargo de secretaria ejecutiva, código 4210, grado 20, nombrada mediante acto administrativo Resolución No. 0217 de fecha 19 de mayo de 2016. 
Anexo 2.7.1 acto_adm_nombramiento nombramiento
Anexo 2.7.2 Manual_Funciones
1- DTPA-CPS-NACION-2021-011
CONTRATISTA: ALEJANDRA IBARGUEN LONGA, C.C. 1144073595 DE CALI (VALLE)
OBJETO: Prestación de servicios de apoyo a la gestión en actividades de atención al usuario y de correspondencia para la Dirección Territorial Pacifico.
VALOR: $15.217.384
PLAZO DE EJECUCIÓN: OCHO (8) MESES
2- DTPA-CPS-NACION-2021-076
CONTRATISTA: CLAUDIA DELGADO BONILLA, C.C. 29112413 DE CALI (VALLE)
OBJETO: Prestación de servicios profesionales y de apoyo a la gestión para el sostenimiento y mantenimiento del Sistema de Gestión de Calidad en la Dirección Territorial Pacífico, en cumplimiento de la Norma Técnica de Calidad.
VALOR: $26.316.807
PLAZO DE EJECUCIÓN: OCHO (8) MESES Y CUATRO (4) DÍAS. (Meta para cumplir en ultimo cuatrimestre EBB).
</t>
    </r>
    <r>
      <rPr>
        <b/>
        <sz val="10"/>
        <color rgb="FF000000"/>
        <rFont val="Arial Narrow"/>
        <family val="2"/>
      </rPr>
      <t>SAF-GPC:</t>
    </r>
    <r>
      <rPr>
        <sz val="10"/>
        <color rgb="FF000000"/>
        <rFont val="Arial Narrow"/>
        <family val="2"/>
      </rPr>
      <t xml:space="preserve"> Se están proyectando los memorandos a cada DT, con el fin de solicitar el reporte de los encargados del Servicio al Ciudadano. </t>
    </r>
  </si>
  <si>
    <r>
      <rPr>
        <b/>
        <sz val="10"/>
        <color theme="1"/>
        <rFont val="Arial Narrow"/>
        <family val="2"/>
      </rPr>
      <t>DTAM:</t>
    </r>
    <r>
      <rPr>
        <sz val="10"/>
        <color theme="1"/>
        <rFont val="Arial Narrow"/>
        <family val="2"/>
      </rPr>
      <t xml:space="preserve"> 1) se genera corre electrónico al profesiona de Gestión Humana con el fin de establecer que oferta se tiene para la vigencia 2021. 
Anexo 11 coreo profesional GH CAPACITACIONES DANE.
2) se lleva a cabo sensibilización de la importancia de dar respuesta oportuna a las solicitudes, tipo de peticiones y cómo proceder. Anexo 12 presentación TIPOS DE SOLICITUDES PQRSD
Anexo 13  sensibilización TIPOS DE SOLICITUDES PQRS.
Así mismo permanentemente se sensibiliza la importancia de conocer los tipos de solicitudes, términos y definiciones.
Anexo 14 presentaciónSENSIBILIZACIÓN RESPUESTAS PQRS.
Anexo 15 correo de SENSIBILIZACIÓN RESPUESTAS PQRS.
</t>
    </r>
    <r>
      <rPr>
        <b/>
        <sz val="10"/>
        <color theme="1"/>
        <rFont val="Arial Narrow"/>
        <family val="2"/>
      </rPr>
      <t>DTAN:</t>
    </r>
    <r>
      <rPr>
        <sz val="10"/>
        <color theme="1"/>
        <rFont val="Arial Narrow"/>
        <family val="2"/>
      </rPr>
      <t xml:space="preserve"> El la vigencia 2021. No se han recibido invitaciones a sensibilizaciones  por el DNP o propuestas por el grupo de procesos corporativos en el tema de servicio al ciudadano.
</t>
    </r>
    <r>
      <rPr>
        <b/>
        <sz val="10"/>
        <color theme="1"/>
        <rFont val="Arial Narrow"/>
        <family val="2"/>
      </rPr>
      <t>DTCA:</t>
    </r>
    <r>
      <rPr>
        <sz val="10"/>
        <color theme="1"/>
        <rFont val="Arial Narrow"/>
        <family val="2"/>
      </rPr>
      <t xml:space="preserve"> En aras de fortalecer competencias en los servidores que apoyan la atención al ciudadano en la DT y las áreas protegidas se realizaron sensibilizaciones modalidad virtual. Temática abordada: Derechos de Petición, términos transitorios respuestas de PQRSD, Tipos de PQRS, Peticiones verbales, ampliación de términos, servicios, trámites,  y también se realizó otra sensibilización donde se abordó la temática: Modelo Integrado de planeación y GEstión de PNNC.   Anexo 1. lista de asistencia 12/03/2021, anexo 2. lista de asistencia 16/03/2021 y anexo 3. presentación MIPG, Anexo 4. Presentación Derechos de Petición y SERVICIO AL CIUDADANO MARZO 2021,  anexo 5. lista asistencia. 
</t>
    </r>
    <r>
      <rPr>
        <b/>
        <sz val="10"/>
        <color theme="1"/>
        <rFont val="Arial Narrow"/>
        <family val="2"/>
      </rPr>
      <t>DTOR:</t>
    </r>
    <r>
      <rPr>
        <sz val="10"/>
        <color theme="1"/>
        <rFont val="Arial Narrow"/>
        <family val="2"/>
      </rPr>
      <t xml:space="preserve"> Se realizó sensibilización sobre clases de derechos de petición ley 1755 y Decreto 491/2020, carta de trato digno, protocolo de servicio al ciudadano y servicios de la entidad, dirigido a la  administrativa del PNN El Tuparro.Anexo 3.1.1. lista_asistencia.
Anexo 3.1.2 presentación_PQRS1 Anexo 3.1.3_PresPQRS_n_termD491.
</t>
    </r>
    <r>
      <rPr>
        <b/>
        <sz val="10"/>
        <color theme="1"/>
        <rFont val="Arial Narrow"/>
        <family val="2"/>
      </rPr>
      <t>DTPA:</t>
    </r>
    <r>
      <rPr>
        <sz val="10"/>
        <color theme="1"/>
        <rFont val="Arial Narrow"/>
        <family val="2"/>
      </rPr>
      <t xml:space="preserve"> No se presenta avance en dicha actividad.Teniendo en cuenta la emergencia sanitaria decretada por medio del decreto 491 de 2020, por el momento se tienen suspendidas las capacitaciones por parte de las entidades públicas, por lo cual encontramos a la espera de lineamientos con el objetivo de poder dar cumplimiento a las mismas. 
</t>
    </r>
    <r>
      <rPr>
        <b/>
        <sz val="10"/>
        <color theme="1"/>
        <rFont val="Arial Narrow"/>
        <family val="2"/>
      </rPr>
      <t>OAP:</t>
    </r>
    <r>
      <rPr>
        <sz val="10"/>
        <color theme="1"/>
        <rFont val="Arial Narrow"/>
        <family val="2"/>
      </rPr>
      <t xml:space="preserve"> Existen mecanismos virtuales que deben ser habilitados para el cumplimiento de la actividad.</t>
    </r>
    <r>
      <rPr>
        <b/>
        <i/>
        <sz val="10"/>
        <color theme="1"/>
        <rFont val="Arial Narrow"/>
        <family val="2"/>
      </rPr>
      <t xml:space="preserve"> 
</t>
    </r>
    <r>
      <rPr>
        <sz val="10"/>
        <color theme="1"/>
        <rFont val="Arial Narrow"/>
        <family val="2"/>
      </rPr>
      <t>SAF_GGH El fortalecer el talento humano en parques es el objetivo: para ello se participo en el IV Cuarto Encuentro del Equipo Transversal de Relación Estado-Ciudadano -Creación oficinas Estado-ciudadano en el marco de la Ley 2052-2020 programado por la función publica y tambien se orienta, el curso virtual lenguaje claro para servidores y colaboradores publicos en Colombia que oferta el DNP.</t>
    </r>
  </si>
  <si>
    <r>
      <rPr>
        <b/>
        <sz val="10"/>
        <color rgb="FF000000"/>
        <rFont val="Arial Narrow"/>
        <family val="2"/>
      </rPr>
      <t>DTAM:</t>
    </r>
    <r>
      <rPr>
        <sz val="10"/>
        <color rgb="FF000000"/>
        <rFont val="Arial Narrow"/>
        <family val="2"/>
      </rPr>
      <t xml:space="preserve"> Se realiza sensibilización de fortalecimento a la atención ciudadana, como intrumentos, competencias,  peticiones prioritarias, ampliación de términos y canales de atención.
Anexo 16 PRESENTACION CULRURA SERVICIO AL CIUDADANO.
Anexo 17 SENSIBILIZACIÓN CULTURA SERVICIO AL CIUDADANO.
</t>
    </r>
    <r>
      <rPr>
        <b/>
        <sz val="10"/>
        <color rgb="FF000000"/>
        <rFont val="Arial Narrow"/>
        <family val="2"/>
      </rPr>
      <t>DTAN:</t>
    </r>
    <r>
      <rPr>
        <sz val="10"/>
        <color rgb="FF000000"/>
        <rFont val="Arial Narrow"/>
        <family val="2"/>
      </rPr>
      <t xml:space="preserve"> Evidencias: 1.  flas informativo donde se confirman fechas y terminos en las que se deben responde las peticiones. 2. Asistencia tema servIcio al ciudadano ( Tramite de PQR).
</t>
    </r>
    <r>
      <rPr>
        <b/>
        <sz val="10"/>
        <color rgb="FF000000"/>
        <rFont val="Arial Narrow"/>
        <family val="2"/>
      </rPr>
      <t>DTAO:</t>
    </r>
    <r>
      <rPr>
        <sz val="10"/>
        <color rgb="FF000000"/>
        <rFont val="Arial Narrow"/>
        <family val="2"/>
      </rPr>
      <t xml:space="preserve"> El grupo de procesos corporativos  informa que las capacitaciones se realizaran en el 2 y 3 cuatrimestre.
</t>
    </r>
    <r>
      <rPr>
        <b/>
        <sz val="10"/>
        <color rgb="FF000000"/>
        <rFont val="Arial Narrow"/>
        <family val="2"/>
      </rPr>
      <t>DTCA:</t>
    </r>
    <r>
      <rPr>
        <sz val="10"/>
        <color rgb="FF000000"/>
        <rFont val="Arial Narrow"/>
        <family val="2"/>
      </rPr>
      <t xml:space="preserve"> En el marco de las sensibilizaciones del Modelo Integrado de Planeación y Gestión se socializaron las herramientas dispuestas en la entidad que promueven la cultura de servicio al ciudadano. Anexo 1. lista de asistencia 12/03/2021, anexo 2. lista de asistencia 16/03/2021 y anexo 3. presentación MIPG, Anexo 4. Presentación Derechos de Petición y SERVICIO AL CIUDADANO MARZO 2021,  anexo 5. lista asistencia 
</t>
    </r>
    <r>
      <rPr>
        <b/>
        <sz val="10"/>
        <color rgb="FF000000"/>
        <rFont val="Arial Narrow"/>
        <family val="2"/>
      </rPr>
      <t>DTOR:</t>
    </r>
    <r>
      <rPr>
        <sz val="10"/>
        <color rgb="FF000000"/>
        <rFont val="Arial Narrow"/>
        <family val="2"/>
      </rPr>
      <t xml:space="preserve"> Se  realizó la divulgación del protocolo de servicio al ciudadano al personal de las áreas protegidas. Anexo 3.2.1 Divul_Prot_serv_ciud
Anexo 3.2.2 Prot_aten_ciud2018
</t>
    </r>
    <r>
      <rPr>
        <b/>
        <sz val="10"/>
        <color rgb="FF000000"/>
        <rFont val="Arial Narrow"/>
        <family val="2"/>
      </rPr>
      <t>DTPA:</t>
    </r>
    <r>
      <rPr>
        <sz val="10"/>
        <color rgb="FF000000"/>
        <rFont val="Arial Narrow"/>
        <family val="2"/>
      </rPr>
      <t xml:space="preserve"> No se presenta avance en dicha actividad.Se plantea realizar las respectivas sensibilizaciones virtuales para el proximo cuatrimestre de 2021.
</t>
    </r>
    <r>
      <rPr>
        <b/>
        <sz val="10"/>
        <color rgb="FF000000"/>
        <rFont val="Arial Narrow"/>
        <family val="2"/>
      </rPr>
      <t>GCEA:</t>
    </r>
    <r>
      <rPr>
        <sz val="10"/>
        <color rgb="FF000000"/>
        <rFont val="Arial Narrow"/>
        <family val="2"/>
      </rPr>
      <t xml:space="preserve">socializó 2 publicaciones referente a esta actividad a través del correo de la entidad. (Anexo 1.)
</t>
    </r>
    <r>
      <rPr>
        <b/>
        <sz val="10"/>
        <color rgb="FF000000"/>
        <rFont val="Arial Narrow"/>
        <family val="2"/>
      </rPr>
      <t>GGH:</t>
    </r>
    <r>
      <rPr>
        <sz val="10"/>
        <color rgb="FF000000"/>
        <rFont val="Arial Narrow"/>
        <family val="2"/>
      </rPr>
      <t xml:space="preserve"> Se ha realizado el curso Integridad, transparencia y lucha contra la corrupción a funcionarios y contratistas, debido a que incentiva a los servidores publicos a un servicio a la ciudadania integral y ejemplar. Este curso que inicio el año anterior se continua hacia todo el personal vinculado a Parques.</t>
    </r>
  </si>
  <si>
    <r>
      <rPr>
        <b/>
        <sz val="10"/>
        <color rgb="FF000000"/>
        <rFont val="Arial Narrow"/>
        <family val="2"/>
      </rPr>
      <t>GCI:</t>
    </r>
    <r>
      <rPr>
        <sz val="10"/>
        <color rgb="FF000000"/>
        <rFont val="Arial Narrow"/>
        <family val="2"/>
      </rPr>
      <t xml:space="preserve"> El Grupo de Control Interno, elaboró  los informes de las Peticiones, Quejas, Reclamos, Sugerencias y Denuncias de los meses enero, febrero y marzo de 2021 y se encuentran publicados  en el siguiente enlace: https://www.parquesnacionales.gov.co/portal/es/transparencia-participacion-y-servicio-al-ciudadano/informes-de-evaluacion-y-gestion/vigencia-2021/.
</t>
    </r>
    <r>
      <rPr>
        <b/>
        <sz val="10"/>
        <color rgb="FF000000"/>
        <rFont val="Arial Narrow"/>
        <family val="2"/>
      </rPr>
      <t>SAF-GPC:</t>
    </r>
    <r>
      <rPr>
        <sz val="10"/>
        <color rgb="FF000000"/>
        <rFont val="Arial Narrow"/>
        <family val="2"/>
      </rPr>
      <t xml:space="preserve"> Conforme a la ley 1474 de 2011, y ley 1712 de 2014, los informes se publican de manera trimestral, por lo cual al momento, se encuentran publicados los documentos correspondientes al I trimestre. 
Anexo 4.1. Informe PQRSD I trimestre 21</t>
    </r>
  </si>
  <si>
    <r>
      <rPr>
        <b/>
        <sz val="10"/>
        <color theme="1"/>
        <rFont val="Arial Narrow"/>
        <family val="2"/>
      </rPr>
      <t>DTAM:</t>
    </r>
    <r>
      <rPr>
        <sz val="10"/>
        <color theme="1"/>
        <rFont val="Arial Narrow"/>
        <family val="2"/>
      </rPr>
      <t xml:space="preserve"> Es en el GGIS (SGM) Nivel Central, donde se lleva o hace seguimiento a la información estadística del SINAP.
La DTAM está a la espera de alguna orientación respecto a la aplicación de  encuesta.
</t>
    </r>
    <r>
      <rPr>
        <b/>
        <sz val="10"/>
        <color theme="1"/>
        <rFont val="Arial Narrow"/>
        <family val="2"/>
      </rPr>
      <t>DTAN:</t>
    </r>
    <r>
      <rPr>
        <sz val="10"/>
        <color theme="1"/>
        <rFont val="Arial Narrow"/>
        <family val="2"/>
      </rPr>
      <t xml:space="preserve"> No se ha recibido por parte del area responsable la informacion que permita desarrollar esta actividad. 
</t>
    </r>
    <r>
      <rPr>
        <b/>
        <sz val="10"/>
        <color theme="1"/>
        <rFont val="Arial Narrow"/>
        <family val="2"/>
      </rPr>
      <t>DTAO:</t>
    </r>
    <r>
      <rPr>
        <sz val="10"/>
        <color theme="1"/>
        <rFont val="Arial Narrow"/>
        <family val="2"/>
      </rPr>
      <t xml:space="preserve"> Esta actividad es desarrollada por parte del Grupo de Gestión e Integración SINAP de la Subdirección de Gestión y Manejo de Áreas Protegidas (SGM), Nivel Central-PNN, que es quien esta a cargo de la operación estadística de la plataforma RUNAP. En este sentido no aplica para la Dirección Territorial Andes Occidentales (DTAO)-PNNC.</t>
    </r>
    <r>
      <rPr>
        <b/>
        <i/>
        <sz val="10"/>
        <color theme="1"/>
        <rFont val="Arial Narrow"/>
        <family val="2"/>
      </rPr>
      <t xml:space="preserve"> 
</t>
    </r>
    <r>
      <rPr>
        <b/>
        <sz val="10"/>
        <color theme="1"/>
        <rFont val="Arial Narrow"/>
        <family val="2"/>
      </rPr>
      <t>OAP:</t>
    </r>
    <r>
      <rPr>
        <sz val="10"/>
        <color theme="1"/>
        <rFont val="Arial Narrow"/>
        <family val="2"/>
      </rPr>
      <t xml:space="preserve"> Se aclara que esta actividad debe ser desarrollada en</t>
    </r>
    <r>
      <rPr>
        <sz val="10"/>
        <color theme="1"/>
        <rFont val="Arial Narrow"/>
        <family val="2"/>
      </rPr>
      <t xml:space="preserve"> DT según lineamiento que imparta el SINAP
</t>
    </r>
    <r>
      <rPr>
        <b/>
        <sz val="10"/>
        <color theme="1"/>
        <rFont val="Arial Narrow"/>
        <family val="2"/>
      </rPr>
      <t>DTCA:</t>
    </r>
    <r>
      <rPr>
        <sz val="10"/>
        <color theme="1"/>
        <rFont val="Arial Narrow"/>
        <family val="2"/>
      </rPr>
      <t xml:space="preserve"> No se tienen avances en este cuatrimestre se esperan lineamientos del SINAP.
</t>
    </r>
    <r>
      <rPr>
        <b/>
        <sz val="10"/>
        <color theme="1"/>
        <rFont val="Arial Narrow"/>
        <family val="2"/>
      </rPr>
      <t>DTOR:</t>
    </r>
    <r>
      <rPr>
        <sz val="10"/>
        <color theme="1"/>
        <rFont val="Arial Narrow"/>
        <family val="2"/>
      </rPr>
      <t xml:space="preserve"> No se presenta avance en el periodo a reportar.
</t>
    </r>
    <r>
      <rPr>
        <b/>
        <sz val="10"/>
        <color theme="1"/>
        <rFont val="Arial Narrow"/>
        <family val="2"/>
      </rPr>
      <t>DTPA:</t>
    </r>
    <r>
      <rPr>
        <sz val="10"/>
        <color theme="1"/>
        <rFont val="Arial Narrow"/>
        <family val="2"/>
      </rPr>
      <t xml:space="preserve"> La DTPA no tiene avances especificos en la actividad relaciondas  con la encuesta Aplicar encuesta de percepción de la información estadística relacionada con las áreas protegidas integrantes del SINAP inscritas en el RUNAP, esto lo debe realizar el grupo SINAP del NIvel Central, la DTPA es reponsable de la cooridnacion del Sirap Pacifiico y se ha avanzado en : Ver  Evidencias 4.2.
La DTPA desde el mes de enero asumió la secretaria técnica del SIRAP Pacifico de manera transitoria  mientras se logra contratar con los recursos del proyecto GEF Pacifico  al profesional que asumirá este cargo, los avances durante este trimestre son:
Reunión de empalme entre la DTPA y el IIAP para recibir de manera oficial la Secretaria técnica y la  información del Sirap Pacifico. Anexo 1
La DTPA convocó y  realizó dos  comité técnico del Sirap Pacifico para revisar la operatividad  de la secretaria técnica, el plan de trabajo para el 2021, el memorando de Entendimiento, ámbito de gestión y regionalización, aprobación del  POA 2021 del proyecto GEF Pacifico, entre otros temas de interés del susbsistema. Anexo 2
- Se realizó un  espacio intersirap Pacifico y Eje Cafetero para revisar los ámbitos de gestión, la regionalización establecida en el Decreto, la participación de actores y las rutas de reportes información de los subsistemas de áreas protegidas Pacífico y Eje Cafetero, para este ejerció la DTPA a través del profesional SIG realizó un ejercicio cartográfico preliminar en el que se identificaron  las áreas de los municipios no incluidos en la regionalización pero que hacen parte del ámbito de gestión, sin embargo se definió continuar trabajando para  revisar los criterios que se definieron para definir el ámbito de gestión del Pacifico que permita analizar el tema de participación, gobernanza y de la misma gestión. Anexo 3.
Estrategia de sostenibilidad financiera: Se retomó trabajo con BIOFIN y el grupo de trabajo encargado de la formulación del proyecto del Sirap Pacifico que se presentara al Sistema General de Regalías, en este espacio se retomó lo avanzado el año pasado en términos de la definición del  objetivo general, objetivos específicos y posibles productos a lograr. 
Para avanzar en la formulación del proyecto bajo la metodología de marco lógico, se requiere definir los insumos para cada componente, esto implica contar con conocimientos específicos o información específica para cada objetivo, para lo cual se solicitó  del apoyo de los miembros del comité técnico del SIRAP PACIFICO, para identificar personas que puedan contribuir con el siguiente paso de la formulación y así conformar grupos de trabajo para cada objetivo del proyecto. Anexo 4.
Convenio interadministrativo: Se realizó reunión para revisar   los recursos con los que cuenta las entidades que hacen parte del el Sirap Pacifico con el fin de definir  como y en que se ejecutaran los recursos, lo definido es que  los recursos de CVC ($20.000.000) quedaron incluidos en el convenio con la Gobernación del Valle del Cauca para apoyar la actividad relacionada con la regionalización y ámbito de gestión del Sirap Pacifico.
El IIAP aportará $10.000.000 que estarán están disponibles para  fortalecer algún proceso regional del Sirap como el ejercicio de revisión del ámbito de gestión y regionalización del Subsistema o priorizar una actividad del plan de acción.
El resto de las entidades no cuentan con recursos para aportar al subsistema para esta vigencia. Anexo 5.
Proyecto GEF Pacifico: se realizó el primer comité técnico y directivo  para conocer los  avances y resultados del proyecto al 2020, aprobación del manual operativo, aprobacion del  POA 2021 en el cual se plantearon las observaciones, comentarios e inquietudes por parte de los miembros del Sirap Pacifico y  del comité Directivo en este sentido FAO  envío  nuevamente el POA con lo solicitado en el Comité Directivo para la revisión final y posterior aprobación  vía correo electrónico. También se definió el nombre estratégico para el proyecto: “Pacífico Biocultural: tradición y vida” un nombre que sea fácil de identificar, recordar y resumir de manera global el proyecto, también se avanza en la definición de la agenda y  logística del evento de lanzamiento del proyecto programado para el mes de abril.
El proyecto aprobó la contratación de la Secretaría Técnica del SIRAP, para lo cual entre la coordinación y la dirección del proyecto se definieron los TdR para avanzar con el proceso de contratación  por parte de FAO.
Por parte de la Dirección del proyecto se revisaron las hojas de vidas y se  participó de las entrevistas para la elección del profesional de instrumentos de planificación y evaluación de servicios ecosistémicos y  del supervisor técnico de mosaicos. Anexo 6
SAMP: la DTPA participó de dos espacios para aportar insumos para el  ajuste del Plan de Acción de la Política Nacional de Océanos y Espacios Costeros. Anexo 7.
</t>
    </r>
    <r>
      <rPr>
        <b/>
        <sz val="10"/>
        <color theme="1"/>
        <rFont val="Arial Narrow"/>
        <family val="2"/>
      </rPr>
      <t>OAP:</t>
    </r>
    <r>
      <rPr>
        <sz val="10"/>
        <color theme="1"/>
        <rFont val="Arial Narrow"/>
        <family val="2"/>
      </rPr>
      <t xml:space="preserve"> lo reportado no corresponde con la actividad 
La entidad cuenta con dos encuestas dirigidas a usuarios internos y externos. La encuesta de satisfacción fue diseñada para identificar necesidades de las autoridades ambientales encargadas de registrar áreas protegidas en la plataforma RUNAP. Hasta el momento se han registrado 15 encuestas diligenciadas durante todo el 2021. La segunda encuesta es de percepción, está dirigida a todo usuario que hacen uso de la información estadística difundida por la entidad y se encuentra colgada en la página RUNAP en el siguiente link. https://docs.google.com/forms/d/e/1FAIpQLSdxho6QPEdt2xFP8bM7KL2_E-Os1xBJUUqEtr_3XusxYKyGQA/viewform. hasta el momento se han diligenciado 6 encuestas de percepción las cuales serán incluidas junto con las encuestas de satisfacción en un informe de análisis de necesidades el cual se realiza de manera semestral. </t>
    </r>
    <r>
      <rPr>
        <b/>
        <i/>
        <sz val="10"/>
        <color theme="1"/>
        <rFont val="Arial Narrow"/>
        <family val="2"/>
      </rPr>
      <t xml:space="preserve">
</t>
    </r>
    <r>
      <rPr>
        <b/>
        <sz val="10"/>
        <color theme="1"/>
        <rFont val="Arial Narrow"/>
        <family val="2"/>
      </rPr>
      <t>SINAP:</t>
    </r>
    <r>
      <rPr>
        <sz val="10"/>
        <color theme="1"/>
        <rFont val="Arial Narrow"/>
        <family val="2"/>
      </rPr>
      <t xml:space="preserve"> La entidad cuenta con dos encuestas dirigidas a usuarios internos y externos. La encuesta de satisfacción fue diseñada para identificar necesidades de las autoridades ambientales encargadas de registrar áreas protegidas en la plataforma RUNAP. Hasta el momento se han registrado 15 encuestas diligenciadas durante todo el 2021. La segunda encuesta es de percepción, está dirigida a todo usuario que hacen uso de la información estadística difundida por la entidad y se encuentra colgada en la página RUNAP en el siguiente link. https://docs.google.com/forms/d/e/1FAIpQLSdxho6QPEdt2xFP8bM7KL2_E-Os1xBJUUqEtr_3XusxYKyGQA/viewform. hasta el momento se han diligenciado 6 encuestas de percepción las cuales serán incluidas junto con las encuestas de satisfacción en un informe de análisis de necesidades el cual se realiza de manera semestral. </t>
    </r>
  </si>
  <si>
    <r>
      <rPr>
        <b/>
        <sz val="10"/>
        <color rgb="FF000000"/>
        <rFont val="Arial Narrow"/>
        <family val="2"/>
      </rPr>
      <t>DTAM:</t>
    </r>
    <r>
      <rPr>
        <sz val="10"/>
        <color rgb="FF000000"/>
        <rFont val="Arial Narrow"/>
        <family val="2"/>
      </rPr>
      <t xml:space="preserve"> Con ocasión a la emergencia sanitaria, situaciones de orden público, para este periodo se hace reporte al Grupo de Procesos Corporativos de reporte usuarios atendidos.
Anexo18 REPORTE USUARIOS ATENDIDOS DTAM 1ER TRIM 21.
</t>
    </r>
    <r>
      <rPr>
        <b/>
        <sz val="10"/>
        <color rgb="FF000000"/>
        <rFont val="Arial Narrow"/>
        <family val="2"/>
      </rPr>
      <t>DTAO:</t>
    </r>
    <r>
      <rPr>
        <sz val="10"/>
        <color rgb="FF000000"/>
        <rFont val="Arial Narrow"/>
        <family val="2"/>
      </rPr>
      <t xml:space="preserve"> Se retoma trabajo en alternancia, muy poca presencia de usuarios, Se hace el registro del ingreso  de todos las personas que ingresan a la DTAO por diferentes temas.Evidencia: Formato de registro usuarios dtao.
</t>
    </r>
    <r>
      <rPr>
        <b/>
        <sz val="10"/>
        <color rgb="FF000000"/>
        <rFont val="Arial Narrow"/>
        <family val="2"/>
      </rPr>
      <t>DTCA:</t>
    </r>
    <r>
      <rPr>
        <sz val="10"/>
        <color rgb="FF000000"/>
        <rFont val="Arial Narrow"/>
        <family val="2"/>
      </rPr>
      <t xml:space="preserve"> Se reporta en el formato dispuesto en el proceso de servicio al ciudadano el consolidado de usuarios atendidos en la DT y las sedes administrativas adscritas. 
PNN CRSB: Se anexa el formato REGISTRO DE USUARIOS PARQUES NACIONALES NATURALES DE COLOMBIA.
SF Acandí: el área protegida y en la sede administrativa no hemos recibido usuarios 
PNN Bahia Portete: Debido a la emergencia sanitaria decreta por el Covid 19, no se están atendiendo usuarios en la sede administrativa,por lo tanto en este cuatrimestre el no se tienen consolidado de usuarios atendidos
SFF LOS FLAMENCOS: A lo largo del primer cuatrimestre se han atendido tres (3)  ciudadanos, de los cuales 2 fueron de forma presencial y una a través de correo electrónico. Registro_usuarios_PNNC_V_2_SFF Los Flamencos_Cuatrimestre 1
PNN OLD PROVIDENCE: Old Providence no tiene sede como consecuencia del huracan IOTA a finales del 2020, por lo cual no se tiene reporte 
DTCA: El reporte de la DTCA se cargará en el próximo cuatrimestre teniendo en cuenta la situación de confinamiento de la ciudad producto de la pandemia por Covid-19. No se tuvo acceso a la información en la sede por parte del responsable.
El PNN CPRofundidad: no tiene reportes a la fecha del componente de servicio al ciudadano
Evidencias en la carpeta 4.3
DTOR: Se realizó reporte trimestral de usurios atendidos por diferentes canales, al Grupo de Procesos Corporativos. Anexo 4.3.1 Rep_usuarios_atendidos
Anexo 4.3.2  Reg_usuarios_aten_DT
DTPA: No se presenta avance en dicha actividad.
SAF-GPC: Se realizó el seguimiento de ciudadanos atendidos por los diferentes canales en el nivel central, el cual se refleja en el Informe de Gestión del I Trimestre.
Anexo 4.3. Informe de Gestión I Trimestre -21</t>
    </r>
  </si>
  <si>
    <r>
      <rPr>
        <b/>
        <sz val="10"/>
        <color theme="1"/>
        <rFont val="Arial Narrow"/>
        <family val="2"/>
      </rPr>
      <t>DTAM:</t>
    </r>
    <r>
      <rPr>
        <sz val="10"/>
        <color theme="1"/>
        <rFont val="Arial Narrow"/>
        <family val="2"/>
      </rPr>
      <t xml:space="preserve"> No se registrna avances en el periodo
</t>
    </r>
    <r>
      <rPr>
        <b/>
        <sz val="10"/>
        <color theme="1"/>
        <rFont val="Arial Narrow"/>
        <family val="2"/>
      </rPr>
      <t>DTAN:</t>
    </r>
    <r>
      <rPr>
        <sz val="10"/>
        <color theme="1"/>
        <rFont val="Arial Narrow"/>
        <family val="2"/>
      </rPr>
      <t xml:space="preserve"> No hemos reportado esta información a la superintendencia de industria y comercio. Nunca lo hemos realizado y no tenemos usuario ni clave ni tampoco hemos recibido capacitación para realizar este proceso.</t>
    </r>
    <r>
      <rPr>
        <b/>
        <i/>
        <sz val="10"/>
        <color theme="1"/>
        <rFont val="Arial Narrow"/>
        <family val="2"/>
      </rPr>
      <t xml:space="preserve"> </t>
    </r>
    <r>
      <rPr>
        <sz val="10"/>
        <color theme="1"/>
        <rFont val="Arial Narrow"/>
        <family val="2"/>
      </rPr>
      <t>No se reportan actividades relacionadas con la actualización de las DB</t>
    </r>
    <r>
      <rPr>
        <sz val="10"/>
        <color theme="1"/>
        <rFont val="Arial Narrow"/>
        <family val="2"/>
      </rPr>
      <t xml:space="preserve">
</t>
    </r>
    <r>
      <rPr>
        <b/>
        <sz val="10"/>
        <color theme="1"/>
        <rFont val="Arial Narrow"/>
        <family val="2"/>
      </rPr>
      <t>DTAO:</t>
    </r>
    <r>
      <rPr>
        <sz val="10"/>
        <color theme="1"/>
        <rFont val="Arial Narrow"/>
        <family val="2"/>
      </rPr>
      <t xml:space="preserve"> No se han recibido los lineamientos al respecto y en el momento no se cuenta aun con la persona contratada para atender este tema. por lo cual se designara un encargado mientras se surte el contrato.
</t>
    </r>
    <r>
      <rPr>
        <b/>
        <sz val="10"/>
        <color theme="1"/>
        <rFont val="Arial Narrow"/>
        <family val="2"/>
      </rPr>
      <t>DTCA:</t>
    </r>
    <r>
      <rPr>
        <sz val="10"/>
        <color theme="1"/>
        <rFont val="Arial Narrow"/>
        <family val="2"/>
      </rPr>
      <t xml:space="preserve"> A la fecha de reporte del cuatrimestre no se  tiene información ni lineaamientos por parte de la oficina Jurídica.
</t>
    </r>
    <r>
      <rPr>
        <b/>
        <sz val="10"/>
        <color theme="1"/>
        <rFont val="Arial Narrow"/>
        <family val="2"/>
      </rPr>
      <t>DTOR:</t>
    </r>
    <r>
      <rPr>
        <sz val="10"/>
        <color theme="1"/>
        <rFont val="Arial Narrow"/>
        <family val="2"/>
      </rPr>
      <t xml:space="preserve"> Las bases de datos se encuentran actualizadas, se está a la espera de las indicaciones para el proceso de actualización en el aplicativo de la SIC. 
</t>
    </r>
    <r>
      <rPr>
        <b/>
        <sz val="10"/>
        <color theme="1"/>
        <rFont val="Arial Narrow"/>
        <family val="2"/>
      </rPr>
      <t>DTPA:</t>
    </r>
    <r>
      <rPr>
        <sz val="10"/>
        <color theme="1"/>
        <rFont val="Arial Narrow"/>
        <family val="2"/>
      </rPr>
      <t xml:space="preserve"> No se presenta avance en dicha actividad. </t>
    </r>
  </si>
  <si>
    <r>
      <rPr>
        <b/>
        <sz val="10"/>
        <color theme="1"/>
        <rFont val="Arial Narrow"/>
        <family val="2"/>
      </rPr>
      <t>DTAM:</t>
    </r>
    <r>
      <rPr>
        <sz val="10"/>
        <color theme="1"/>
        <rFont val="Arial Narrow"/>
        <family val="2"/>
      </rPr>
      <t xml:space="preserve"> </t>
    </r>
    <r>
      <rPr>
        <sz val="10"/>
        <color theme="1"/>
        <rFont val="Arial Narrow"/>
        <family val="2"/>
      </rPr>
      <t>OAP No realizó reporte</t>
    </r>
    <r>
      <rPr>
        <sz val="10"/>
        <color theme="1"/>
        <rFont val="Arial Narrow"/>
        <family val="2"/>
      </rPr>
      <t xml:space="preserve">
</t>
    </r>
    <r>
      <rPr>
        <b/>
        <sz val="10"/>
        <color theme="1"/>
        <rFont val="Arial Narrow"/>
        <family val="2"/>
      </rPr>
      <t>DTAN:</t>
    </r>
    <r>
      <rPr>
        <sz val="10"/>
        <color theme="1"/>
        <rFont val="Arial Narrow"/>
        <family val="2"/>
      </rPr>
      <t xml:space="preserve"> OAP No realizó reporte
</t>
    </r>
    <r>
      <rPr>
        <b/>
        <sz val="10"/>
        <color theme="1"/>
        <rFont val="Arial Narrow"/>
        <family val="2"/>
      </rPr>
      <t>DTAO:</t>
    </r>
    <r>
      <rPr>
        <sz val="10"/>
        <color theme="1"/>
        <rFont val="Arial Narrow"/>
        <family val="2"/>
      </rPr>
      <t xml:space="preserve"> OAP No realizó reporte
</t>
    </r>
    <r>
      <rPr>
        <b/>
        <sz val="10"/>
        <color theme="1"/>
        <rFont val="Arial Narrow"/>
        <family val="2"/>
      </rPr>
      <t>DTCA:</t>
    </r>
    <r>
      <rPr>
        <sz val="10"/>
        <color theme="1"/>
        <rFont val="Arial Narrow"/>
        <family val="2"/>
      </rPr>
      <t xml:space="preserve"> A la fecha de reporte del cuatrimestre no se  tiene información ni lineaamientos por parte de la oficina Jurídica.
</t>
    </r>
    <r>
      <rPr>
        <b/>
        <sz val="10"/>
        <color theme="1"/>
        <rFont val="Arial Narrow"/>
        <family val="2"/>
      </rPr>
      <t>DTPA:</t>
    </r>
    <r>
      <rPr>
        <sz val="10"/>
        <color theme="1"/>
        <rFont val="Arial Narrow"/>
        <family val="2"/>
      </rPr>
      <t xml:space="preserve"> OAP No realizó reporte
</t>
    </r>
    <r>
      <rPr>
        <b/>
        <sz val="10"/>
        <color theme="1"/>
        <rFont val="Arial Narrow"/>
        <family val="2"/>
      </rPr>
      <t>GCEA:</t>
    </r>
    <r>
      <rPr>
        <sz val="10"/>
        <color theme="1"/>
        <rFont val="Arial Narrow"/>
        <family val="2"/>
      </rPr>
      <t xml:space="preserve"> no ha socializado información que corresponda a la autocapacitacion de datos personales en el portal de la SIC.</t>
    </r>
  </si>
  <si>
    <r>
      <rPr>
        <b/>
        <sz val="10"/>
        <color theme="1"/>
        <rFont val="Arial Narrow"/>
        <family val="2"/>
      </rPr>
      <t>DTAM:</t>
    </r>
    <r>
      <rPr>
        <sz val="10"/>
        <color theme="1"/>
        <rFont val="Arial Narrow"/>
        <family val="2"/>
      </rPr>
      <t xml:space="preserve"> Se solicita mediente correo electrópnico al Grupo de Procesos Corporativos que lineamientos se tiene para este año, con el fin de llevar a cabo esta actividad.
Anexo19 correo  orientación  CARACTERIZACIÓN USUARIOS - GPC
</t>
    </r>
    <r>
      <rPr>
        <b/>
        <sz val="10"/>
        <color theme="1"/>
        <rFont val="Arial Narrow"/>
        <family val="2"/>
      </rPr>
      <t>DTAN:</t>
    </r>
    <r>
      <rPr>
        <sz val="10"/>
        <color theme="1"/>
        <rFont val="Arial Narrow"/>
        <family val="2"/>
      </rPr>
      <t xml:space="preserve"> Para la vigencia actual no se han recibido los lineamientos de parte de la oficina de procesos corporativos en referencia a la caracterización de usuarios. 
</t>
    </r>
    <r>
      <rPr>
        <b/>
        <sz val="10"/>
        <color theme="1"/>
        <rFont val="Arial Narrow"/>
        <family val="2"/>
      </rPr>
      <t>DTAO:</t>
    </r>
    <r>
      <rPr>
        <sz val="10"/>
        <color theme="1"/>
        <rFont val="Arial Narrow"/>
        <family val="2"/>
      </rPr>
      <t xml:space="preserve"> El grupo de procesos corporativos informa que la caracterización de ciudadanos se tiene prevista para el segundo cuatrimestre del 2021
</t>
    </r>
    <r>
      <rPr>
        <b/>
        <sz val="10"/>
        <color theme="1"/>
        <rFont val="Arial Narrow"/>
        <family val="2"/>
      </rPr>
      <t>DTCA:</t>
    </r>
    <r>
      <rPr>
        <sz val="10"/>
        <color theme="1"/>
        <rFont val="Arial Narrow"/>
        <family val="2"/>
      </rPr>
      <t xml:space="preserve"> No se tienen avances en el período reportado teniendo en cuenta que la caracterización de ciudadanos se realiza con periodicidad anual en el último trimestre de cada vigencia. Para lo cual se esperan lineamientos del  Grupo de Procesos Corporativos en la actual vigencia.
</t>
    </r>
    <r>
      <rPr>
        <b/>
        <sz val="10"/>
        <color theme="1"/>
        <rFont val="Arial Narrow"/>
        <family val="2"/>
      </rPr>
      <t>DTOR:</t>
    </r>
    <r>
      <rPr>
        <sz val="10"/>
        <color theme="1"/>
        <rFont val="Arial Narrow"/>
        <family val="2"/>
      </rPr>
      <t xml:space="preserve"> La caracterización se realizó en el noviembre 2020, por lo tanto se encuentra vigente y publicada en la pagina web, la actualización se realizará en los siguientes reportes. 
Anexo 5.1.1 Infor_Caracterizacion_dic_PNNC20  </t>
    </r>
    <r>
      <rPr>
        <b/>
        <sz val="10"/>
        <color theme="1"/>
        <rFont val="Arial Narrow"/>
        <family val="2"/>
      </rPr>
      <t>OAP:</t>
    </r>
    <r>
      <rPr>
        <sz val="10"/>
        <color theme="1"/>
        <rFont val="Arial Narrow"/>
        <family val="2"/>
      </rPr>
      <t xml:space="preserve"> No se ha realizado actualización del dcto de caracterización en 2021 por tanto no se tiene en cuenta el % de avance reportado.
</t>
    </r>
    <r>
      <rPr>
        <b/>
        <sz val="10"/>
        <color theme="1"/>
        <rFont val="Arial Narrow"/>
        <family val="2"/>
      </rPr>
      <t>DTPA:</t>
    </r>
    <r>
      <rPr>
        <sz val="10"/>
        <color theme="1"/>
        <rFont val="Arial Narrow"/>
        <family val="2"/>
      </rPr>
      <t xml:space="preserve"> La caracterización se encuentra vigente y publicada en la página web Nota: la caracterización debe ser actualizada de manera anual.
</t>
    </r>
    <r>
      <rPr>
        <b/>
        <sz val="10"/>
        <color theme="1"/>
        <rFont val="Arial Narrow"/>
        <family val="2"/>
      </rPr>
      <t>OAP:</t>
    </r>
    <r>
      <rPr>
        <sz val="10"/>
        <color theme="1"/>
        <rFont val="Arial Narrow"/>
        <family val="2"/>
      </rPr>
      <t xml:space="preserve"> La actividad debe referirse a la vigencia 2021, no se incluye % de avance reportado
SAF-GPC: En atención a la restructuración que se dio en PNNC, se está realizando la recopilación de la información y verificando fechas para realizar reuniones con el fin de poder ajustar y actualizar la caracterización de usuarios.</t>
    </r>
  </si>
  <si>
    <r>
      <rPr>
        <b/>
        <sz val="10"/>
        <color rgb="FF000000"/>
        <rFont val="Arial Narrow"/>
        <family val="2"/>
      </rPr>
      <t>GCEA:</t>
    </r>
    <r>
      <rPr>
        <sz val="10"/>
        <color rgb="FF000000"/>
        <rFont val="Arial Narrow"/>
        <family val="2"/>
      </rPr>
      <t xml:space="preserve"> se incluyó información periódicamente de diferentes contenidos en la página web en la parte del home, en el banner superior con enlaces complementarios de información en páginas internas. ejemplo: decálogo de recomendaciones para el uso de áreas protegidas, (anexo 1), la sección de noticias (anexo 2), actualización de la información de la reserva de los diferentes parques. (anexo 3)
GPM Investigación, Monitoreo y Vida Silvestre : 
1. Con apoyo del Andean Bear Conservación Alliance (ABCA) se elaboró la guía para el manejo a la interacción fauna-gente, se están generando los módulos de capacitación.
2. Para el programa de conservación de la danta de montaña se  avanza en la construcción de una experiencia en la herramienta de ArcGIS Online que permita conocer el programa, y hacer seguimiento a su implementación.
3. Se avanza con la experiencia de oso andino en la herramienta de ArcGIS online.
4. Revista Insitu: Se avanzó en la revisión interna de los artículos, se solicitaron ajustes a las áreas y se enviaron a revisión de externos.
5. Herramienta SMART: Se capacitó a temáticos del nivel territorial, central y de WCS sobre el manejo del módulo de registros ecológicos para la toma de información desde dispositivos Android y el apoyo a las áreas para la elaboración de modelos de datos y diseños de estudio, a través de la plataforma Classroom se integro el material de la capacitación (Videotutoriales, presentaciones y manuales).
6. Integridad ecológica: Documento "metodología para el análisis de integridad ecológica de las áreas protegidas administradas por Parques Nacionales Naturales de Colombia", se realizan ajustes finales para difusión.
7. Convenio UAndes: Se avanza en la revisión de la pagina web propuesta para el convenio.
8. Experiencia planes de manejo: Se cuenta con apoyo de 2 practicantes por convocatoria de Estado Joven, para terminar los ajustes de la experiencia en la herramienta de ArcGIS online.
9. SIB Colombia datos abiertos de PNN: Se publican nuevos recursos de información de monitoreo e investigación a través de apoyo en la revisión por parte del equipo del SIB y de practicante por convocatoria estado joven.                                                                                                                                                                *Evidencias_Carpeta_Investigación,Monitoreo y Vida Silvestre Actividad 1.1*
</t>
    </r>
    <r>
      <rPr>
        <b/>
        <sz val="10"/>
        <color rgb="FF000000"/>
        <rFont val="Arial Narrow"/>
        <family val="2"/>
      </rPr>
      <t>DTAM:</t>
    </r>
    <r>
      <rPr>
        <sz val="10"/>
        <color rgb="FF000000"/>
        <rFont val="Arial Narrow"/>
        <family val="2"/>
      </rPr>
      <t xml:space="preserve"> Durante este periodo se solicitó la publicación de la siguiente información: 1. Cumpleaños del SFPMOIA - (imágenes, vídeos, piezas gráficas) 
2. Vídeo indígena Celebración Día del Árbol (Vídeo) 
3. Vídeo Celebración Día de los pueblos indígenas
Anexo 1 memorias Publicaciones PNN Chiribiquete:Video Animado: "Las Aventuras de Chiribiquete, Un Mundo Mágico por Descubrir" y  "boletín de prensa sobre estaciones climatológicas en el PNN Serranía de Chiribiquete." Anexo 2 publicación PNN Chiribiquete Anexo 2,1 Día Mundial de la Biodiversidad PNN Chiribiquete
PNN La Paya:  El Parque Nacional Natural La Paya a través de la difusión de piezas educativas y comunicativas construidas de manera articulada entre el equipo del AP y las comunidades, todo en el marco de la implementación de los mecanismos de la estrategia de comunicación y educación del SPNNC. Infografía "Protocolo PVyC, PNN La Paya"
Anexo 2,2 Pieza gráfica Protocolo PVyC, PNN La Paya.
</t>
    </r>
    <r>
      <rPr>
        <b/>
        <sz val="10"/>
        <color rgb="FF000000"/>
        <rFont val="Arial Narrow"/>
        <family val="2"/>
      </rPr>
      <t>DTAN:</t>
    </r>
    <r>
      <rPr>
        <sz val="10"/>
        <color rgb="FF000000"/>
        <rFont val="Arial Narrow"/>
        <family val="2"/>
      </rPr>
      <t xml:space="preserve"> En reunión desarrollada en el año 2021 con las direcciones territoriales de PNN se propuso que la información para la actividad 1.1  la aporta el grupo de comunicaciones
</t>
    </r>
    <r>
      <rPr>
        <b/>
        <sz val="10"/>
        <color rgb="FF000000"/>
        <rFont val="Arial Narrow"/>
        <family val="2"/>
      </rPr>
      <t>OAP:</t>
    </r>
    <r>
      <rPr>
        <sz val="10"/>
        <color rgb="FF000000"/>
        <rFont val="Arial Narrow"/>
        <family val="2"/>
      </rPr>
      <t xml:space="preserve"> La realización de la actividad requiere una participación dinámica y activa a iniciativa de la DT. No se evidencia avance (=0), por tanto no se incluye el % reportado.
</t>
    </r>
    <r>
      <rPr>
        <b/>
        <sz val="10"/>
        <color rgb="FF000000"/>
        <rFont val="Arial Narrow"/>
        <family val="2"/>
      </rPr>
      <t>DTCA:</t>
    </r>
    <r>
      <rPr>
        <sz val="10"/>
        <color rgb="FF000000"/>
        <rFont val="Arial Narrow"/>
        <family val="2"/>
      </rPr>
      <t xml:space="preserve"> Con el apoyo del Grupo de Comunicaciones se realiza la publicación de piezas de la gestión de la entidad en temas de impacto para los grupos de interés. Se anexa carpeta que contiene noticias publicadas en página web con información de las áreas protegidas de la DTCA. 
</t>
    </r>
    <r>
      <rPr>
        <b/>
        <sz val="10"/>
        <color rgb="FF000000"/>
        <rFont val="Arial Narrow"/>
        <family val="2"/>
      </rPr>
      <t>OAP:</t>
    </r>
    <r>
      <rPr>
        <sz val="10"/>
        <color rgb="FF000000"/>
        <rFont val="Arial Narrow"/>
        <family val="2"/>
      </rPr>
      <t xml:space="preserve"> Se traslada el contenido informado en la actividad 2,1 que evidencia el cumplimiento de la actividad 1,1
</t>
    </r>
    <r>
      <rPr>
        <b/>
        <sz val="10"/>
        <color rgb="FF000000"/>
        <rFont val="Arial Narrow"/>
        <family val="2"/>
      </rPr>
      <t>DTOR - PNN SUMAPAZ:</t>
    </r>
    <r>
      <rPr>
        <sz val="10"/>
        <color rgb="FF000000"/>
        <rFont val="Arial Narrow"/>
        <family val="2"/>
      </rPr>
      <t xml:space="preserve"> Desde la línea de educación ambiental del PNN Sumapaz se ha informado a la comunidad campesina que habita este territorio sobre la gestión que se lleva a cabo dentro del área protegida, a través de un boletín informativo que se nutre por las diferentes líneas estratégicas de gestión.
Anexo 1.1.1 Piloto_boletin_inf_ambiental
Desde el CIDEA de Cubarral se han llevado a cabo diversos encuentros para promover y visibilizar el territorio como un espacio estratégico de conservación por su biodiversidad en flora y fauna, especialmente por la presencia de loro orejiamarillo en la parte alta de este municipio. Es por ello, que para celebrar el festival del loro se creo un video educativo e informativo desde cada una de las entidades participantes que invitan a la comunidad a hacer parte de la protección de esta ave endémica.
Anexo 1.1.2. Video_interinst_loro_O_CIDEA_Cub_PNN_Sum
Anexo 1.1.3 Video_int_loro
</t>
    </r>
    <r>
      <rPr>
        <b/>
        <sz val="10"/>
        <color rgb="FF000000"/>
        <rFont val="Arial Narrow"/>
        <family val="2"/>
      </rPr>
      <t>DTPA:</t>
    </r>
    <r>
      <rPr>
        <sz val="10"/>
        <color rgb="FF000000"/>
        <rFont val="Arial Narrow"/>
        <family val="2"/>
      </rPr>
      <t xml:space="preserve">No se ha contratado al  profesional de comunicaciones para dicha actividad.
</t>
    </r>
    <r>
      <rPr>
        <b/>
        <sz val="10"/>
        <color rgb="FF000000"/>
        <rFont val="Arial Narrow"/>
        <family val="2"/>
      </rPr>
      <t>OAP:</t>
    </r>
    <r>
      <rPr>
        <sz val="10"/>
        <color rgb="FF000000"/>
        <rFont val="Arial Narrow"/>
        <family val="2"/>
      </rPr>
      <t xml:space="preserve"> Se aclara que esta es una responsabilidad que no admite la justificación de no realización. 
</t>
    </r>
    <r>
      <rPr>
        <b/>
        <sz val="10"/>
        <color rgb="FF000000"/>
        <rFont val="Arial Narrow"/>
        <family val="2"/>
      </rPr>
      <t>DTAO:</t>
    </r>
    <r>
      <rPr>
        <sz val="10"/>
        <color rgb="FF000000"/>
        <rFont val="Arial Narrow"/>
        <family val="2"/>
      </rPr>
      <t xml:space="preserve"> Durante el cuatrimestre se solicito apoyo al nivel central para el diseños de piezas pare evento de CORNARE, video de Nevado del huila, avistamiento de oso andino.
Evidencias: Correo _ Pieza CORNARE para aprobación 
Correo  PIEZA COMUNICATIVA - PARQUE NACIONAL NATURAL NEVADO DEL HUILA MONITOREO MUNICIPIO DE IQUIRA HUILA
Correo  - Fwd_ Avistamiento Oso Andino.</t>
    </r>
  </si>
  <si>
    <r>
      <rPr>
        <b/>
        <sz val="10"/>
        <color rgb="FF000000"/>
        <rFont val="Arial Narrow"/>
        <family val="2"/>
      </rPr>
      <t>GPM:</t>
    </r>
    <r>
      <rPr>
        <sz val="10"/>
        <color rgb="FF000000"/>
        <rFont val="Arial Narrow"/>
        <family val="2"/>
      </rPr>
      <t xml:space="preserve"> El informe Rendición de Cuentas Paz año 2020  fue elaborado en el primer trimestre del año con la finalidad de ser publicado en la página web de la entidad. Se da por completada la actividad para el año 2021.</t>
    </r>
  </si>
  <si>
    <r>
      <rPr>
        <b/>
        <sz val="10"/>
        <rFont val="Arial Narrow"/>
        <family val="2"/>
      </rPr>
      <t>OAP:</t>
    </r>
    <r>
      <rPr>
        <sz val="10"/>
        <rFont val="Arial Narrow"/>
        <family val="2"/>
      </rPr>
      <t xml:space="preserve"> Actividad cumplida, durante el primer cuatrimestre se coordinó y revisó la elaboración del  Informe de paz  correspondiente a la vigencia   2020 el cual se publicó en el  siguiente link: </t>
    </r>
    <r>
      <rPr>
        <u/>
        <sz val="10"/>
        <rFont val="Arial Narrow"/>
        <family val="2"/>
      </rPr>
      <t>https://www.parquesnacionales.gov.co/portal/wp-content/uploads/2017/02/informe-rendicion-cuentas-construccion-de-paz_pnn_2020.pdf.</t>
    </r>
  </si>
  <si>
    <r>
      <rPr>
        <b/>
        <sz val="10"/>
        <color rgb="FF000000"/>
        <rFont val="Arial Narrow"/>
        <family val="2"/>
      </rPr>
      <t>GCEA:</t>
    </r>
    <r>
      <rPr>
        <sz val="10"/>
        <color rgb="FF000000"/>
        <rFont val="Arial Narrow"/>
        <family val="2"/>
      </rPr>
      <t xml:space="preserve"> Desde la Subdirección de Gestión y Manejo se identificó en un ejercicio de coordinación con las entidades del SINA, que el Ministerio de Ambiente y Desarrollo Sostenible, ya avanzó en el desarrollo de un template para Wordpress que incluye las recomendaciones de gobierno digital y que busca la estandarización de las páginas Web de las entidades, entre ellas Parques Nacionales Naturales, donde el GCEA ha participado en dos (2) reuniones para definir la implementación de la plantilla y el plan de trabajo y así realizar pruebas de funcionalidad y adaptación de nuestros contenidos.. (anexo 1).</t>
    </r>
  </si>
  <si>
    <r>
      <rPr>
        <b/>
        <sz val="10"/>
        <color rgb="FF000000"/>
        <rFont val="Arial Narrow"/>
        <family val="2"/>
      </rPr>
      <t>GCEA:</t>
    </r>
    <r>
      <rPr>
        <sz val="10"/>
        <color rgb="FF000000"/>
        <rFont val="Arial Narrow"/>
        <family val="2"/>
      </rPr>
      <t xml:space="preserve">no ha recibido ningún requerimiento por parte de los responsables  en cuanto a las metas propuestas
</t>
    </r>
    <r>
      <rPr>
        <b/>
        <sz val="10"/>
        <color rgb="FF000000"/>
        <rFont val="Arial Narrow"/>
        <family val="2"/>
      </rPr>
      <t>GPM:</t>
    </r>
    <r>
      <rPr>
        <sz val="10"/>
        <color rgb="FF000000"/>
        <rFont val="Arial Narrow"/>
        <family val="2"/>
      </rPr>
      <t xml:space="preserve"> 1.Talleres Efectivad del Manejo_  Actores estratégicos de áreas protegidas regionales
Durante el mes de mayo 2021, realiza la facilitación de los espacios con actores estratégicos y la Corporación Autónoma Regional del Valle del Cauca- CVC del Taller de Efectividad de Manejo para las áreas protegidas:
-          Parque Natural Regional Nima (07.05.2021)
-          Distrito Regional de Manejo Integrado Laguna de Sonso. (19.05.2021).
 *Se acompaña la aplicación del Taller de Efectividad de Manejo (WWF-PNN) con Cortolima para (2) áreas, la Reserva Forestal Protectora Corazón California la Palma y Soledad Potosí y Reserva La Cima I - II y Altamira Maupaz. (14.05.2021).
* Se realiza la facilitación de los espacios con actores estratégicos y la Corporación Autónoma Regional del Valle del Cauca- CVC del Taller de Efectividad de Manejo para:
- Reserva Forestal Protectora Ríos Cali y Meléndez (17.06.2021).
* Se realiza la facilitación de los espacios con actores estratégicos y CORPOCALDAS del Taller de Efectividad de Manejo para:
- Distrito Regional de Manejo Integrado Cuchilla de Bellavista (17.06.2021).
* Se realiza la facilitación de los espacios con actores estratégicos y CORPOCALDAS del Taller de Efectividad de Manejo para:
- Distrito Regional de Manejo Integrado Cuchilla de Bellavista (20.08.2021).                                                              *Evidencias: Carpeta Talleres Efectividad del Manejo*                                                                                             2.Estrategias Especiales de Manejo: Se genera espacio de socialización y dialogo entre el equipo de PNNC y las autoridades tradicionales indígenas de las Sierra Nenada de Santa Marta  que conforman el comité técnico del plan de manejo para presentar el proceso de nominación de la SNSM ante la UNESCO. En dicho espacio se cuenta con la participación del ICANH.                                                                                                                   *Evidencias:Carpeta_Estrategias Especiales de Manejo*.                                                                                          3.Ecoturismo:En cumplimiento del proceso de la reactivación económica y apertura con bioseguridad, la Resolución 285 de 2020 1 por la cual se dan instrucciones para la reapertura del ecoturismo de las protegidas con bioseguridad, se avanza con la orientación técnica y revisión de los programas de reapertura del ecoturismo con bioseguridad ante la contingencia de pandemia COVID – 19, bajo las directrices del Ministerio de Salud y Protección Social. Para el presente seguimiento se cuenta con cuatro (4) programas avalados y abiertos, sumando a la fecha 17 programas de reapertura al ecoturismo con bioseguridad, cada uno con seguimiento y monitoreo periódico para ajustes y actualización de acuerdo con las medidas de Gobierno Nacional frente a la evolución de la pandemia y planes de vacunación y reapertura gradual de la economía. Las áreas protegidas con aval de programas de reapertura al ecoturismo para este reporte de seguimiento son: SFF Los Flamencos, ANU Los Estoraques y PNN Macuira.                                                                                                                       *Evidencias: Carpeta_Ecoturismo_Actividad 2.1*
</t>
    </r>
    <r>
      <rPr>
        <b/>
        <sz val="10"/>
        <color rgb="FF000000"/>
        <rFont val="Arial Narrow"/>
        <family val="2"/>
      </rPr>
      <t>DTAM SPM  Orito:</t>
    </r>
    <r>
      <rPr>
        <sz val="10"/>
        <color rgb="FF000000"/>
        <rFont val="Arial Narrow"/>
        <family val="2"/>
      </rPr>
      <t xml:space="preserve">  se reactiva el espacio radial "La Voz del territorio" un programa de comité de PVC, el apoyo para campañas de PNN NC como el día del árbol, la socialización de convocatoria de Smart film y la creación de vídeo relacionado al proceso de restauración ecológica: "jornada de sembratón que se realizó en el resguardo Cofán Santa Rosa del Guamuez"  Anexo 3 publicación Sembraton.
PNN Alto Fragua: Se avanza en: - Comunicación externa, generación propuestas preliminares de piezas de comunicación folletos, infografías, pendones, piezas didácticas y señalización de la sede, parte de estas piezas serán financiadas por GEF CA. Preparatoria celebración fechas ambientales CIDEA Belén de los Andaquíes. Generación de notas divulgación para redes sociales. Anexo 3.1 AsistenciaComyEA_Diseñopiezas_PNNAFIW_04052021_LCGM Anexo 3.2 Acta_DiaMedioAmbiente_Belen_05062021 
</t>
    </r>
    <r>
      <rPr>
        <b/>
        <sz val="10"/>
        <color rgb="FF000000"/>
        <rFont val="Arial Narrow"/>
        <family val="2"/>
      </rPr>
      <t>DTAN:</t>
    </r>
    <r>
      <rPr>
        <sz val="10"/>
        <color rgb="FF000000"/>
        <rFont val="Arial Narrow"/>
        <family val="2"/>
      </rPr>
      <t xml:space="preserve"> A partir del mes de julio, las áreas protegidas han enviado registros fotográficos de los avances en las actividades relacionadas con las metas de producción de material vegetal y plantación. Dicha información se ha cargado en el drive de reactivación económica y en la carpeta creada por la oficina de comunicaciones de PNNC nivel central, la cual ha servido de base para la creación de piezas divulgativas. 
En este link del proyecto reactivación se encuentran las evidencias  para el indicador de viveros, incluyendo  los registros fotográficos
https://drive.google.com/drive/u/2/folders/1JdLsvqq7_c7wZl70kxrCFfWqFVIMvBiJ
En este link creado por comunicaciones de NC se encuentran los registros fotográficos con los avances en los viveros de la DTAN
https://drive.google.com/drive/u/2/folders/1Hg4cav8AS4WbReep7yDc2BPi0GD4wNeg 
</t>
    </r>
    <r>
      <rPr>
        <b/>
        <sz val="10"/>
        <color rgb="FF000000"/>
        <rFont val="Arial Narrow"/>
        <family val="2"/>
      </rPr>
      <t>OAP:</t>
    </r>
    <r>
      <rPr>
        <sz val="10"/>
        <color rgb="FF000000"/>
        <rFont val="Arial Narrow"/>
        <family val="2"/>
      </rPr>
      <t xml:space="preserve"> El avance descrito no impacta directamente la meta de la actividad, se incluye % proporcional por la gestión referida
</t>
    </r>
    <r>
      <rPr>
        <b/>
        <sz val="10"/>
        <color rgb="FF000000"/>
        <rFont val="Arial Narrow"/>
        <family val="2"/>
      </rPr>
      <t>DTCA:</t>
    </r>
    <r>
      <rPr>
        <sz val="10"/>
        <color rgb="FF000000"/>
        <rFont val="Arial Narrow"/>
        <family val="2"/>
      </rPr>
      <t xml:space="preserve"> Con el apoyo del Grupo de Comunicaciones se realiza la publicación de piezas de la gestión de la entidad en temas de impacto para los grupos de interés. Se anexa carpeta que contiene noticias publicadas en página web con información de las áreas protegidas de la DTCA
</t>
    </r>
    <r>
      <rPr>
        <b/>
        <sz val="10"/>
        <color rgb="FF000000"/>
        <rFont val="Arial Narrow"/>
        <family val="2"/>
      </rPr>
      <t>OAP:</t>
    </r>
    <r>
      <rPr>
        <sz val="10"/>
        <color rgb="FF000000"/>
        <rFont val="Arial Narrow"/>
        <family val="2"/>
      </rPr>
      <t xml:space="preserve"> El avance descrito no impacta directamente la meta de la actividad, se incluye % proporcional por la gestión referida
</t>
    </r>
    <r>
      <rPr>
        <b/>
        <sz val="10"/>
        <color rgb="FF000000"/>
        <rFont val="Arial Narrow"/>
        <family val="2"/>
      </rPr>
      <t>DTOR - PNN SUMAPAZ:</t>
    </r>
    <r>
      <rPr>
        <sz val="10"/>
        <color rgb="FF000000"/>
        <rFont val="Arial Narrow"/>
        <family val="2"/>
      </rPr>
      <t xml:space="preserve"> Desde la línea de educación ambiental del PNN Sumapaz se ha informado a la comunidad campesina que habita este territorio sobre la gestión que se lleva a cabo dentro del área protegida, a través de un boletín informativo que se nutre por las diferentes líneas estratégicas de gestión.
Anexo 1.1.1 Piloto_boletin_inf_ambiental
Desde el CIDEA de Cubarral se han llevado a cabo diversos encuentros para promover y visibilizar el territorio como un espacio estratégico de conservación por su biodiversidad en flora y fauna, especialmente por la presencia de loro orejiamarillo en la parte alta de este municipio. Es por ello, que para celebrar el festival del loro se creo un video educativo e informativo desde cada una de las entidades participantes que invitan a la comunidad a hacer parte de la protección de esta ave endémica.
Anexo 1.1.2 Video_interinst_loro_O_CIDEA_Cub_PNN_Sum
Anexo 1.1.3 Video_int_loro
</t>
    </r>
    <r>
      <rPr>
        <b/>
        <sz val="10"/>
        <color rgb="FF000000"/>
        <rFont val="Arial Narrow"/>
        <family val="2"/>
      </rPr>
      <t>DTOR:</t>
    </r>
    <r>
      <rPr>
        <sz val="10"/>
        <color rgb="FF000000"/>
        <rFont val="Arial Narrow"/>
        <family val="2"/>
      </rPr>
      <t xml:space="preserve"> La Dirección Territorial a enviado a reportado en drive dispuesto por el Grupo de Comunicaciones las evidencias solicitadas como insumo para la ejecución de la actividad. 
https://drive.google.com/drive/folders/1JXpreIitPxO7ZniY8lIUYvkzNaSjV-Sh
</t>
    </r>
    <r>
      <rPr>
        <b/>
        <sz val="10"/>
        <color rgb="FF000000"/>
        <rFont val="Arial Narrow"/>
        <family val="2"/>
      </rPr>
      <t xml:space="preserve">DTPA: </t>
    </r>
    <r>
      <rPr>
        <sz val="10"/>
        <color rgb="FF000000"/>
        <rFont val="Arial Narrow"/>
        <family val="2"/>
      </rPr>
      <t xml:space="preserve">OAP: No hubo reporte de avance, por tanto se  asigna 0
</t>
    </r>
    <r>
      <rPr>
        <b/>
        <sz val="10"/>
        <color rgb="FF000000"/>
        <rFont val="Arial Narrow"/>
        <family val="2"/>
      </rPr>
      <t>DTAO:</t>
    </r>
    <r>
      <rPr>
        <sz val="10"/>
        <color rgb="FF000000"/>
        <rFont val="Arial Narrow"/>
        <family val="2"/>
      </rPr>
      <t xml:space="preserve"> Durante el cuatrimestre no se han solicitado por parte de la DTAO apoyo en este tema, ya que estas publicaciones las esta liderando el nivel central
OAP OAP La realización de la actividad requiere una participación dinámica y activa a iniciativa de la DT, presentando propuestas que requieran apoyo del nivel Central.</t>
    </r>
  </si>
  <si>
    <r>
      <rPr>
        <b/>
        <sz val="10"/>
        <color rgb="FF000000"/>
        <rFont val="Arial Narrow"/>
        <family val="2"/>
      </rPr>
      <t>OAP:</t>
    </r>
    <r>
      <rPr>
        <sz val="10"/>
        <color rgb="FF000000"/>
        <rFont val="Arial Narrow"/>
        <family val="2"/>
      </rPr>
      <t xml:space="preserve"> De acuerdo con la decisión adoptada por el CIGD, del 22 y 23/06/2021, ésta actividad se cambió por la realización de tres Facebook live (incluidos en la actividad 2.2 a realizar durante el último cuatrimestre/21.</t>
    </r>
  </si>
  <si>
    <r>
      <rPr>
        <b/>
        <sz val="10"/>
        <color rgb="FF000000"/>
        <rFont val="Arial Narrow"/>
        <family val="2"/>
      </rPr>
      <t>GCEA:</t>
    </r>
    <r>
      <rPr>
        <sz val="10"/>
        <color rgb="FF000000"/>
        <rFont val="Arial Narrow"/>
        <family val="2"/>
      </rPr>
      <t xml:space="preserve"> Se realizaron reuniones preparatorias para la estrategia de rendición de cuentas. Esta actividad se tiene programada para el próximo cuatrimestre.  anexo 1. lista de asistencia audiencia pública y rendición de cuentas y anexo 2. lista de asistencia. reunión estrategia rendición de cuentas 23-08-21 (1)
</t>
    </r>
    <r>
      <rPr>
        <b/>
        <sz val="10"/>
        <color rgb="FF000000"/>
        <rFont val="Arial Narrow"/>
        <family val="2"/>
      </rPr>
      <t>DTAM:</t>
    </r>
    <r>
      <rPr>
        <sz val="10"/>
        <color rgb="FF000000"/>
        <rFont val="Arial Narrow"/>
        <family val="2"/>
      </rPr>
      <t xml:space="preserve"> Se generar correo de solicitud al Grupo de Comunicaciones y Educación Ambiental, para recibir orientación de foros, temas y fechas; se programa  reunión para el 6 de septiembre con el Director y el equipo de la DTAM para analizar el tema y alistamiento de soportes para el foro Facebook Live.
</t>
    </r>
    <r>
      <rPr>
        <b/>
        <sz val="10"/>
        <color rgb="FF000000"/>
        <rFont val="Arial Narrow"/>
        <family val="2"/>
      </rPr>
      <t>OAP:</t>
    </r>
    <r>
      <rPr>
        <sz val="10"/>
        <color rgb="FF000000"/>
        <rFont val="Arial Narrow"/>
        <family val="2"/>
      </rPr>
      <t xml:space="preserve"> Se tiene en cuenta en el avance la gestión realizada. 
</t>
    </r>
    <r>
      <rPr>
        <b/>
        <sz val="10"/>
        <color rgb="FF000000"/>
        <rFont val="Arial Narrow"/>
        <family val="2"/>
      </rPr>
      <t>DTAN:</t>
    </r>
    <r>
      <rPr>
        <sz val="10"/>
        <color rgb="FF000000"/>
        <rFont val="Arial Narrow"/>
        <family val="2"/>
      </rPr>
      <t xml:space="preserve"> El foro no se ha programado en al dirección territorial. 
</t>
    </r>
    <r>
      <rPr>
        <b/>
        <sz val="10"/>
        <color rgb="FF000000"/>
        <rFont val="Arial Narrow"/>
        <family val="2"/>
      </rPr>
      <t>OAP:</t>
    </r>
    <r>
      <rPr>
        <sz val="10"/>
        <color rgb="FF000000"/>
        <rFont val="Arial Narrow"/>
        <family val="2"/>
      </rPr>
      <t xml:space="preserve"> La realización de la actividad requiere una participación dinámica y activa a iniciativa de la DT. No se evidencia avance.
</t>
    </r>
    <r>
      <rPr>
        <b/>
        <sz val="10"/>
        <color rgb="FF000000"/>
        <rFont val="Arial Narrow"/>
        <family val="2"/>
      </rPr>
      <t>DTCA:</t>
    </r>
    <r>
      <rPr>
        <sz val="10"/>
        <color rgb="FF000000"/>
        <rFont val="Arial Narrow"/>
        <family val="2"/>
      </rPr>
      <t xml:space="preserve"> No se tienen avances en este período. 
</t>
    </r>
    <r>
      <rPr>
        <b/>
        <sz val="10"/>
        <color rgb="FF000000"/>
        <rFont val="Arial Narrow"/>
        <family val="2"/>
      </rPr>
      <t>OAP:</t>
    </r>
    <r>
      <rPr>
        <sz val="10"/>
        <color rgb="FF000000"/>
        <rFont val="Arial Narrow"/>
        <family val="2"/>
      </rPr>
      <t xml:space="preserve"> La realización de la actividad requiere una participación dinámica y activa a iniciativa de la DT
</t>
    </r>
    <r>
      <rPr>
        <b/>
        <sz val="10"/>
        <color rgb="FF000000"/>
        <rFont val="Arial Narrow"/>
        <family val="2"/>
      </rPr>
      <t>DTPA:</t>
    </r>
    <r>
      <rPr>
        <sz val="10"/>
        <color rgb="FF000000"/>
        <rFont val="Arial Narrow"/>
        <family val="2"/>
      </rPr>
      <t xml:space="preserve"> OAP: No hubo reporte de avance, por tanto se  asigna 0.
</t>
    </r>
    <r>
      <rPr>
        <b/>
        <sz val="10"/>
        <color rgb="FF000000"/>
        <rFont val="Arial Narrow"/>
        <family val="2"/>
      </rPr>
      <t>DTAO:</t>
    </r>
    <r>
      <rPr>
        <sz val="10"/>
        <color rgb="FF000000"/>
        <rFont val="Arial Narrow"/>
        <family val="2"/>
      </rPr>
      <t xml:space="preserve"> Durante el presente periodo no se ha avanzado en los foros temáticos por cuanto se está a la espera de instrucción de nivel central para coordinar la realización de los mismos. 
</t>
    </r>
    <r>
      <rPr>
        <b/>
        <sz val="10"/>
        <color rgb="FF000000"/>
        <rFont val="Arial Narrow"/>
        <family val="2"/>
      </rPr>
      <t>OAP:</t>
    </r>
    <r>
      <rPr>
        <sz val="10"/>
        <color rgb="FF000000"/>
        <rFont val="Arial Narrow"/>
        <family val="2"/>
      </rPr>
      <t xml:space="preserve"> La realización de la actividad requiere una participación dinámica y activa a iniciativa de la DT, presentando propuestas que requieran apoyo del nivel Central.</t>
    </r>
  </si>
  <si>
    <r>
      <rPr>
        <b/>
        <sz val="10"/>
        <color rgb="FF000000"/>
        <rFont val="Arial Narrow"/>
        <family val="2"/>
      </rPr>
      <t>GCEA:</t>
    </r>
    <r>
      <rPr>
        <sz val="10"/>
        <color rgb="FF000000"/>
        <rFont val="Arial Narrow"/>
        <family val="2"/>
      </rPr>
      <t xml:space="preserve"> Se adelantaron reuniones con los responsables del programa guardaparques voluntarios. ANEXO 1. Correo de Parques Nacionales Naturales de Colombia - Re_ SALUDO Y SOLICITUD DE PENDIENTES CGV y ANEXO 2. propuesta lanzamiento programa Guardaparques voluntarios
Guardaparques Voluntarios: Se ha adelantado toda la gestión correspondiente para la vinculación de guardaparques institucionales, comunitarios, e infantiles de manera presencial. Hasta el momento se han vinculado 37 guardaparques bajo estas modalidades; y además se ha podido coordinar él envió de los carnés digitales y la entrega de algunas dotaciones, ya que por razones logísticas de la entidad no se ha podido hacer él envió restante.
Por otro lado, la modalidad de guardaparques virtuales sigue vigente para los interesados, hasta el momento se han vinculado 14 guardaparques, y 2 que están en proceso de búsqueda y vinculación. 
Finalmente, se encuentra en la etapa inicial la gestión de convocatoria corta (noviembre-marzo) de 2021. Las áreas protegidas están enviando formularios de inscripción y se está gestionando el lanzamiento. 
En cuanto a guardaparques certificados, en el transcurso del año se han generado 32 certificaciones a guardaparques voluntarios, los cuales corresponden a categorías de institucionales que entran los virtuales, y comunitarios. Por último, se pudieron reanudar charlas con canal trece, donde se pactó reunión para inicio de noviembre y hacer la coordinación para el proyecto de la serie de guardaparques voluntarios en el 2022, dado que el presupuesto de 2021 fue destinado en otros proyectos y el programa aún no permitía las condiciones para realizar el proyecto.  En cuanto a los acercamientos con Uniéndonos y la RAPE, no tuvieron continuidad en este año. Con Uniéndonos, los intereses fueron distintos y sin presencia de convocatoria no se podía gestionar vinculación.                                                                                                                                                                  *Evidencias: Carpeta Guardaparques*.</t>
    </r>
  </si>
  <si>
    <r>
      <rPr>
        <b/>
        <sz val="10"/>
        <color rgb="FF000000"/>
        <rFont val="Arial Narrow"/>
        <family val="2"/>
      </rPr>
      <t>GCEA:</t>
    </r>
    <r>
      <rPr>
        <sz val="10"/>
        <color rgb="FF000000"/>
        <rFont val="Arial Narrow"/>
        <family val="2"/>
      </rPr>
      <t xml:space="preserve"> se realizó un evento en conjunto con el PNN Sanquianga sobre usos y costumbres del manglar en cual participó la comunidad. (anexo 1) además se apoyó el streaming del SFF Iguaque sobre los muiscas (anexo 2) y un Facebook live  en el día mundial de las ballenas y los delfines (anexo 3),  para finalizar en redes sociales algunas de las publicaciones van con pregunta, invitando a la ciudadanía a participar y dar su opinión o conocimientos. (anexo 4)
</t>
    </r>
    <r>
      <rPr>
        <b/>
        <sz val="10"/>
        <color rgb="FF000000"/>
        <rFont val="Arial Narrow"/>
        <family val="2"/>
      </rPr>
      <t>GPM:</t>
    </r>
    <r>
      <rPr>
        <sz val="10"/>
        <color rgb="FF000000"/>
        <rFont val="Arial Narrow"/>
        <family val="2"/>
      </rPr>
      <t xml:space="preserve"> 1.Investigación, Monitoreo y Vida Silvestre: Se ha apoyado al equipo de comunicación y educación ambiental con la consolidación de información sobre especies silvestres, ecosistemas priorizados, para difundir la información por las redes sociales de la Entidad.                                                                                                    *Evidencias_Carpeta_Investigación,Monitoreo y Vida Silvestre Actividad 3.1*                                                         2.Ecoturismo: En conmemoración del día de las Ballenas y Delfines el 23 de julio de 2021, en acompañamiento y soporte técnico a la campaña de sensibilización y educación sobre las ballenas y delfines en las áreas protegidas su conocimiento de historia natural, manejo en áreas protegidas y buena prácticas para el turismo, se realizo el guion de conversatorio para el facebooklive y para medios de comunicación.                                          *Evidencias_Carpeta_Ecoturismo_Actividad 3.1*
</t>
    </r>
    <r>
      <rPr>
        <b/>
        <sz val="10"/>
        <color rgb="FF000000"/>
        <rFont val="Arial Narrow"/>
        <family val="2"/>
      </rPr>
      <t>DTAM:</t>
    </r>
    <r>
      <rPr>
        <sz val="10"/>
        <color rgb="FF000000"/>
        <rFont val="Arial Narrow"/>
        <family val="2"/>
      </rPr>
      <t xml:space="preserve"> Durante este periodo, con relación al PNN Alto Fragua se realizaron las siguientes acciones: En el marco del proyecto AP y Paz, se implementa el Plan de Formación con las 35 familias beneficiarias, desarrollando en el cuatrimestre 3 talleres: 1.Figuras de ordenamiento del territorio – Propuesta de implementación, 2. Enfoque de sistema: Una opción para el análisis de unidades de producción y 3. Prácticas de Ganadería Sostenible y Salvaguardas WWF Colombia.
Con la IE La Gallineta ubicada en el área rural, se adelantó un espacio de sensibilización entorno a la importancia del AP y taller teórico práctico para el manejo de cámaras trampa en el mes de agosto.
Anexo 4 Ordenamiento Capacitaciones
Anexo 5 I.E Gallineta - CAM TRAM 040821
Anexo 6 Taller_Enfoque_sistema
Anexo 7 Memoria_taller_Ganaderia_sostenible_AP&amp;P.
En el SPM Orito Durante el segundo cuatrimestre del 2021 se han desarrollado diferentes jornadas de educación ambiental enfocadas en la valoración social  del AP, conservación del territorio y el reconocimiento de los servicios ecosistémicos. Entre ellos, es de resaltar los programas radiales “la Voz del territorio” del Comité de PVC de Orito, celebraciones del calendario ambiental con actores estratégicos, sembratón en resguardo indígena Cofán Santa Rosa del Guamuez  y jornadas de educación en resguardo indígena Embera. Además de encuentro de planeación de actividades con otros actores como pueblo Yanacona y Colectivo ambiental, Vda. El Líbano. Anexo 8 Acta 002- Programa Radial la Voz del territorio, Anexo 9 Acta004 - La Voz Del territorio, Anexo 10 Acta-001- Reunión Alcaldía Cabildo, Anexo 11 Acta005 DíaDelMedioAmbiente, Anexo 12 Acta002- EducaciónAmientalSimorna, Anexo 13  Acta005 - La Voz del Territorio, 
</t>
    </r>
    <r>
      <rPr>
        <b/>
        <sz val="10"/>
        <color rgb="FF000000"/>
        <rFont val="Arial Narrow"/>
        <family val="2"/>
      </rPr>
      <t>DTAN:</t>
    </r>
    <r>
      <rPr>
        <sz val="10"/>
        <color rgb="FF000000"/>
        <rFont val="Arial Narrow"/>
        <family val="2"/>
      </rPr>
      <t xml:space="preserve"> En el marco del proyecto de reactivación económica se han realizado acciones que promueven la restauración y conservación de la biodiversidad, con relación a lo anterior, a la fecha se han plantado en las áreas protegidas adscritas a la DTAN  44.136 individuos de especies nativas distribuidos de la siguiente manera: 1499 individuos en el PNN El Cocuy, 58 individuos en el ANU Los Estoraques, 2201 en el SFF Iguaque,  1683 en el PNN Pisba y 38.695 individuos en el PNN Serranía de los Yariguíes. Estas actividades se han realizado con participación de los equipos de las áreas, ejercito y comunidad en general.      Link con los avances del indicador Individuos sembrados
https://docs.google.com/spreadsheets/d/115LjvA4KBE693TO7uceYSHxndEwL9zu8YprIFbFKcGM/edit#gid=616749985. 
En el siguiente link se cargaron las evidencias que corresponden a los formatos de reporte de sembratón establecidos por NC y registro fotográfico:
https://drive.google.com/drive/folders/18mkbYFkWqAQzdIapQ06PaBGVFogzL6os.
</t>
    </r>
    <r>
      <rPr>
        <b/>
        <sz val="10"/>
        <color rgb="FF000000"/>
        <rFont val="Arial Narrow"/>
        <family val="2"/>
      </rPr>
      <t>DTCA:</t>
    </r>
    <r>
      <rPr>
        <sz val="10"/>
        <color rgb="FF000000"/>
        <rFont val="Arial Narrow"/>
        <family val="2"/>
      </rPr>
      <t xml:space="preserve"> El contenido de avance de esta actividad se encuentra reportado detallado en el reporte del plan de participación social, ciudadana y rendición de cuentas vigencia 2021 (ver matriz plan participación ciudadana DTCA en la ruta de drive socializada por la OAP).
</t>
    </r>
    <r>
      <rPr>
        <b/>
        <sz val="10"/>
        <color rgb="FF000000"/>
        <rFont val="Arial Narrow"/>
        <family val="2"/>
      </rPr>
      <t>OAP:</t>
    </r>
    <r>
      <rPr>
        <sz val="10"/>
        <color rgb="FF000000"/>
        <rFont val="Arial Narrow"/>
        <family val="2"/>
      </rPr>
      <t xml:space="preserve"> se verifica el avance de la actividad en el PPC
</t>
    </r>
    <r>
      <rPr>
        <b/>
        <sz val="10"/>
        <color rgb="FF000000"/>
        <rFont val="Arial Narrow"/>
        <family val="2"/>
      </rPr>
      <t>DTOR:</t>
    </r>
    <r>
      <rPr>
        <sz val="10"/>
        <color rgb="FF000000"/>
        <rFont val="Arial Narrow"/>
        <family val="2"/>
      </rPr>
      <t xml:space="preserve"> en el Parque Nacional Natural Cordillera de los Picachos se ha venido gestionando y desarrollando espacios de diálogos con actores sociales estratégicos e institucionales, en los que se resaltan la Zona de Reserva Campesina (ZRC) Cuenca del Rio Pato y Valle de Balsillas para continuar los procesos que se adelantan en este sector de gestión; el desarrollo de actividades de propagación de material vegetal de especies nativas, identificación y concertación de áreas de interés ambiental para adelantar restauración activa y siembra en marco de los sistemas sostenibles para la conservación.
Definición de mecanismos transitorios para la resolución de conflicto por nuevos lineamientos del Banco Agrario de Colombia, en el marco del reporte de las áreas registradas ante el RUNAP, por PNN, donde aparece traslape de la ZRC Pato Balsillas con el AP.
Como parte de la implementación de proyecto Parques y Paz, que adelanta WWF y PNNC, el PNN Cordillera de los Picachos participó en el taller orientado por la Fundación para la Conservación y Desarrollo Sostenible (FCDS) y WWF para el análisis de conflictividades socioambientales, causas y posibilidades de manejo del conflicto de uso, ocupación y tenencia del sector de gestión Platanillo, este ejercicio se desarrolló en el marco de la mesa de articulación para la resolución de conflictos socioambientales del Plan de Desarrollo Municipal de San Vicente del Caguán y contó con la participación de delegados de comunidad del sector de gestión de Platanillo representado por delgados de la Asociación Campesina Lozada Guayabero (ASCALG). También participaron delegados de la AMCOP, alcaldía del municipio y otras instituciones presenten en el territorio.
El PNN Cordillera de los Picachos desde la línea de Uso, Ocupación y Tenencia viene participando en los espacios de implementación de los PDET como escenario local y regional para el desarrollo de programas y proyectos que involucran a las comunidades campesinas que se encuentran al interior del Parque o su zona de influencia. En este sentido, el parque participó en el desarrollo de la mesa de impulso Pilar 1, Ordenamiento Social de la Propiedad Rural y Uso del Suelo PDET Macarena-Guaviare, asimismo, se participó en el desarrollo de la mesa de impulso Pilar 1: Cuenca del Caguán y Piedemonte Caqueteño.
Finalmente, como parte de la consolidación de un plan de trabajo articulado entre PNN CP, AMCOP, MAVECOOP y WWF, en el marco de proyecto AP &amp; Paz, desde la línea de UOT se ha venido apoyando la construcción y ajuste de modelo de acuerdo de voluntades que permita impulsar conjuntamente acciones de conservación del AP y modelos de Sistema Sostenible de Conservación en la zona con función amortiguadora del Parque que conlleven a la reducción de la deforestación en la ZRC Pato Balsillas (Anexos: R 1.1.1. Inf. 2T_PAA_UOT; R 1.1.1.1. al R 1.1.1.17. y R 1.1.2. Informe trimestral de la articulación interinstitucional (Nota: Los anexos correspondientes al mes de abril hacen parte del informe con periodicidad trimestral, realizado con corte 30 de junio de 2021)  R 1.1.3. _Informe de participación conversatorio FUNVIPAZ)  
DTPA y Áreas Protegidas: Para este año el marco de la estrategia de educación ambiental se había programado realizar los talleres cero en Gorgona y Sanquianga sin embargo esto no se va a realizar debido a que después de realizar un análisis de seguimiento en los que se revisa con los tres niveles de gestión, la implementación de las actividades para el cumplimiento de las metas propuestas, se decide realizar una priorización a partir de los insumos y herramientas que se tienen actualmente. Como conclusión de esta revisión se define que lo más adecuado es ajustar la meta correspondiente a taller 0 para la DTPA.  Y previo a la planeación del 2022, realizar un análisis y elaborar presupuesto para priorización de los PNN Gorgona y PNN Sanquianga para realizar taller 0 en el próximo año.
Sin embargo cada área local avanza en diferentes actividades  entre las que están talleres, capacitaciones y charlas. Evidencias 3.1.
dtao El presente reporte hace referencias los meses de abril a Junio, dado que el reporte de los meses de julio y agosto, se realizaran el 30 de agosto.
PNN Tatama: Se realizaron reunión para avanzar en los temas de los términos de los acuerdos de conservación con el propietario del predio Montes Tatamá- Santuario. Avanzar en términos de acuerdos, con propietarios de predio Gran Reserva Wabanta- Apía., reunión con ASOCAFE Tatamá.
Anexos:Actas de reunión.
Encuestas socio económicas
PNN Nevados: En lo corrido de la vigencia 2021 se han adelantado acciones de aprestamiento que permitan definir las acciones para gestionar la suscripción de los acuerdos de REP (Restauración Ecológica Participativa) en los predios priorizados, así como el seguimiento de los acuerdos de conservación suscritos.
Actualmente el equipo del PNN Los Nevados adelanta la fase de aprestamiento para la suscripción de cuatro acuerdos de restauración ecológica participativa, los cuales se vienen gestionando desde el año anterior en el marco del fondo de agua Vivo Cuenca de la cuenca Chinchiná en el Departamento de Caldas, 
Anexo: INFORME SUSCRIPCIÓN E IMPLEMENTACIÓN DE ACUERDOS PARA LA CONSERVACIÓN DEL PARQUE NACIONAL NATURAL LOS NEVADOS
PNN Selva de Florencia: se realiza un acercamiento inicial y una visita de campo para realizar un acuerdo de conservación con el señor Ángel Valencia 
Anexo: Acta pendiente de firma, Ficha UOT, evidencia fotográfica
SFF GALERAS: se realizó reunión de acercamiento con  tres familias  propietarios u ocupantes de predios al interior del AP en el Municipio de Consacà y  yacuanquer, en este espacio se socializó la estrategia de RE y suscripción de acuerdos como estrategia de conservación, y se concertó iniciar la ruta 247, igual manera los en el mes de Junio se realizó reunión con las  familias ubicadas en el municipio de Yacuanquer para realizar caracterización socioeconómica e identificación de tencionantes. Todo esto con el propósito 
de avanzar en la construcción de anexos técnicos para la firma de nuevos acuerdos.  
Anexo: Actas de reunión. 
PNN Orquídeas:  se avanzó en el levantamiento de información y la generación de fichas de caracterización de UOT para 10 acuerdos de restauración participativa distribuidos en ecosistema de bosque Subandino 
Anexo:Informe de avances de acuerdos y socialización con las familias.
PNN CVDJC: Se ha contado con una buena aceptación por parte de los socios en las distintas asociaciones y grupos de intervención, quienes participan activamente a las jornadas programadas e interactúan aportando información e ideas. Se percibe mucho interés para el desarrollo de las distintas actividades propuestas.
Anexo:Informe de participación de jornadas para acuerdos UE.</t>
    </r>
  </si>
  <si>
    <r>
      <rPr>
        <b/>
        <sz val="10"/>
        <color rgb="FF000000"/>
        <rFont val="Arial Narrow"/>
        <family val="2"/>
      </rPr>
      <t>GCEA:</t>
    </r>
    <r>
      <rPr>
        <sz val="10"/>
        <color rgb="FF000000"/>
        <rFont val="Arial Narrow"/>
        <family val="2"/>
      </rPr>
      <t xml:space="preserve"> no se ha recibido propuestas por parte de los responsables para hacer reconocimiento público. esta actividad se tiene considerada luego de que se realice la audiencia pública  sectorial y los 3 Facebook live.</t>
    </r>
  </si>
  <si>
    <r>
      <rPr>
        <b/>
        <sz val="10"/>
        <color rgb="FF000000"/>
        <rFont val="Arial Narrow"/>
        <family val="2"/>
      </rPr>
      <t>GCEA:</t>
    </r>
    <r>
      <rPr>
        <sz val="10"/>
        <color rgb="FF000000"/>
        <rFont val="Arial Narrow"/>
        <family val="2"/>
      </rPr>
      <t xml:space="preserve"> se público en la pagina web el  procedimiento Monitoreo de cobertura de la tierra en la áreas de parques nacionales naturales  y la metodología  monitoreo de coberturas de la tierra en las áreas protegidas de PNN (Anexo 1)</t>
    </r>
  </si>
  <si>
    <r>
      <rPr>
        <b/>
        <sz val="10"/>
        <color rgb="FF000000"/>
        <rFont val="Arial Narrow"/>
        <family val="2"/>
      </rPr>
      <t>GCI:</t>
    </r>
    <r>
      <rPr>
        <sz val="10"/>
        <color rgb="FF000000"/>
        <rFont val="Arial Narrow"/>
        <family val="2"/>
      </rPr>
      <t xml:space="preserve"> Se dará cumplimiento a la actividad de la  Audiencia de Rendición de Cuentas a la Ciudadanía para la vigencia 2021, cuando se realice por parte de PNNC.</t>
    </r>
  </si>
  <si>
    <r>
      <rPr>
        <b/>
        <sz val="10"/>
        <color rgb="FF000000"/>
        <rFont val="Arial Narrow"/>
        <family val="2"/>
      </rPr>
      <t>OAP:</t>
    </r>
    <r>
      <rPr>
        <sz val="10"/>
        <color rgb="FF000000"/>
        <rFont val="Arial Narrow"/>
        <family val="2"/>
      </rPr>
      <t xml:space="preserve"> No se han generado audiencias de rendiciòn de cuentas.</t>
    </r>
  </si>
  <si>
    <r>
      <rPr>
        <b/>
        <sz val="10"/>
        <color rgb="FF000000"/>
        <rFont val="Arial Narrow"/>
        <family val="2"/>
      </rPr>
      <t>GCI:</t>
    </r>
    <r>
      <rPr>
        <sz val="10"/>
        <color rgb="FF000000"/>
        <rFont val="Arial Narrow"/>
        <family val="2"/>
      </rPr>
      <t xml:space="preserve"> A la fecha no se ha realizado el seguimiento, evaluación del proceso de rendición de cuentas por parte de PNNC.</t>
    </r>
  </si>
  <si>
    <r>
      <rPr>
        <b/>
        <sz val="10"/>
        <color rgb="FF000000"/>
        <rFont val="Arial Narrow"/>
        <family val="2"/>
      </rPr>
      <t>GCEA:</t>
    </r>
    <r>
      <rPr>
        <sz val="10"/>
        <color rgb="FF000000"/>
        <rFont val="Arial Narrow"/>
        <family val="2"/>
      </rPr>
      <t xml:space="preserve"> Durante el periodo las diferentes dependencias no han enviado publicaciones que deban ser divulgadas a través de la página web, sin embargo, se publicaron 42 boletines de prensa con información de interes de la entidad en el portal web ( anexo 0.3). </t>
    </r>
  </si>
  <si>
    <r>
      <rPr>
        <b/>
        <sz val="10"/>
        <color rgb="FF000000"/>
        <rFont val="Arial Narrow"/>
        <family val="2"/>
      </rPr>
      <t>GCEA:</t>
    </r>
    <r>
      <rPr>
        <sz val="10"/>
        <color rgb="FF000000"/>
        <rFont val="Arial Narrow"/>
        <family val="2"/>
      </rPr>
      <t xml:space="preserve"> No ha realizado publicaciones en el portal web de la entidad sobre las personas o entidades con mayor participación en las convocatorias por medios electrónicos.</t>
    </r>
  </si>
  <si>
    <r>
      <rPr>
        <b/>
        <sz val="10"/>
        <color theme="1"/>
        <rFont val="Arial Narrow"/>
        <family val="2"/>
      </rPr>
      <t>DTAM:</t>
    </r>
    <r>
      <rPr>
        <sz val="10"/>
        <color theme="1"/>
        <rFont val="Arial Narrow"/>
        <family val="2"/>
      </rPr>
      <t xml:space="preserve"> PNN Alto Fragua: Taller de Educación ambiental en el marco de la conmemoración de los 19 años de declaratoria del  PNN AFIW: el evento se realiza el 24 de febrero y contó con la participación de la docente de la institución los escolares y funcionarios del PNN AFIW, se realizó actividad educativa y cultural en la Institución Educativa La Gallineta, en San José del Fragua. En la actividad se desarrolló el tema relacionado con cámaras trampa instaladas en el PNN AFIW, se realizó una actividad de pintura al parque y se conmemoró los 19 años de declaratoria del área protegida (Mem_24_feb_2021_IE La Gallineta_ENV_def). Así mismo,. Conmemoración de los 19 años del PNN AFIW: En el marco de la celebración de los 19 años de la declaratoria del PNN AFIW, se llevó a cabo la socialización de la segunda adicionalidad (GEF7) de Corazón de Amazonia, con la participación de delegados de diferentes instituciones y organizaciones, se socializó el Programa Paisajes Sostenibles de la Amazonía ASL implementado a través de Corazón de la Amazonia, destacando entre otros aspectos: las entidades y organizaciones socias y la línea histórica de la implementación del proyecto desde el 2015.  Por otra Parte En la alianza estratégica WWF y Parques Nacionales Naturales de Colombia, se avanza en la ejecución del proyecto Áreas Protegidas y Paz, con los espacio de formación para el Fortalecimiento a los acuerdos de restauración que el PNN Alto Fragua Indi Wasi, con 35 familias en los municipios de San José del Fragua y Belén de los Andaquíes en el departamento de Caquetá que participan en el fortalecimiento de sus sistemas sostenibles para la conservación siendo la Corporación de Desarrollo Sustentable del Piedemonte Andino Amazónico CORDESPA el socio local que apoyará la implementación de los sistemas. También se vien articulando acciones para el monitoreo y el fortalecimiento de capacidades comunitarias e institucionales con el apoyo de la Fundación ProCAT. Programadas 4 jornadas de formación. Se han realizado 2 Jornadas: Se ha avanzado con dos jornadas de formación una en el mes de marzo Tema Ordenamiento local del territorio, Taller 2 Análisis Rápido de Riesgos Climáticos y Adaptación al Cambio.
Anexo 3 EVIDENCIAS EDUC AMBIENTAL PNN ALTO FRAGUA.
PNN La Paya: Capacitacion y socializacion estrategida de comunicación y educacion para la conservacion de la biodiversidad y diversidad cultural con el pueblo SIONA. Así mismo,El 22 de abril del 2021 en el marco de la celebración del día mundial de la tierra el Parque Nacional Natural La Paya adelantó una jornada de educación ambiental en el parque central los Héroes y en la balsa eco-educativa ubicados en el municipio de Leguizamo. Se realizaron charlas de educación ambiental apoyadas en una exposición fotográfica durante todo el día con diferentes actores sociales del municipio; sobre las horas de la noche se llevó acabo un cine foro ambiental. Estas acciones que pretenden evidenciar la riqueza ecosistémica y la diversidad cultural presente en el área protegida permiten avanzar en la consolidación de espacios de educación y reflexión frente a nuestra responsabilidad con el medio natural.Anexo 4 SOCIALIZACIÓN. SIONA-20210427T211858Z-001LA PAYA, 
</t>
    </r>
    <r>
      <rPr>
        <b/>
        <sz val="10"/>
        <color theme="1"/>
        <rFont val="Arial Narrow"/>
        <family val="2"/>
      </rPr>
      <t>DTAO:</t>
    </r>
    <r>
      <rPr>
        <sz val="10"/>
        <color theme="1"/>
        <rFont val="Arial Narrow"/>
        <family val="2"/>
      </rPr>
      <t xml:space="preserve"> Desde PNN Tatama se realizaron reuniones con las alcaldías UMATAS y comunidad de los municipios de Santuario y el Águila con el fin de abordar el proceso de siembra de árboles, respecto al tema de reactivación y como apoyara los procesos de restauración ecológica, tanto al interior del área protegida como en la zona aledaña. 
Además, se revisó la propuesta de restauración, promoción de la RNSC y comercialización de café especial en las tiendas de Parques, con un propietario del predio Finca Montes. 
Desde el PNN Selva de Florencia se viene adelantando procesos de restauración ecológica, enfocado en zonas degradadas del área protegida una de estas zonas ha sido seleccionada para promover la siembra de especies vegetales propias del área protegida, a través del apoyo de la comunidad y del batallón de desminado humanitario. Finalmente se viene trabajando en la ampliación de la Reserva Forestal Protectora el Popal, en conjunto con la comunidad, CORPOCALDAS y la Alcaldía de Pensilvania Evidencias:
Carpeta PNN Tatama ACTA DE REUNION SIGAM FEBRERO 2021 (1).
Listado de asistencia reunón SIGAM  GAINF_FO_05_Acta_de_Reunión_MEGR Asistencia  Reunion alcaldia.
Reunión alcaldia El Aguila.Carpeta PNN Selva Florencia
Reunión RFP El Popal Informe técnico_Ha proceso restauración_PNNSFL_ITrim.
</t>
    </r>
    <r>
      <rPr>
        <b/>
        <sz val="10"/>
        <color theme="1"/>
        <rFont val="Arial Narrow"/>
        <family val="2"/>
      </rPr>
      <t>DTCA:</t>
    </r>
    <r>
      <rPr>
        <sz val="10"/>
        <color theme="1"/>
        <rFont val="Arial Narrow"/>
        <family val="2"/>
      </rPr>
      <t xml:space="preserve"> El avance de esta actividad se encuentra reportado en los avances y evidencias contenidos en el  plan de participación social, ciudadana y rendición de cuentas vigencia 2021 (ver matriz plan participación ciudadana DTCA en la ruta de drive socializada por la OAP.
</t>
    </r>
    <r>
      <rPr>
        <b/>
        <sz val="10"/>
        <color theme="1"/>
        <rFont val="Arial Narrow"/>
        <family val="2"/>
      </rPr>
      <t>DTOR:</t>
    </r>
    <r>
      <rPr>
        <sz val="10"/>
        <color theme="1"/>
        <rFont val="Arial Narrow"/>
        <family val="2"/>
      </rPr>
      <t xml:space="preserve">Se han realizado once (11) talleres orientados a procesos de fortalecimiento interno y externas como: 
- Taller Encuentro de comunicación y educación ambiental con el Hogar Infantil Rafael Uribe Uribe (Anexo 1). 
- Taller Encuentro de posicionamiento con la Institución Educativa la Julia 8 de marzo (Anexo 2). 
- Taller Encuentro de posicionamiento con la Institución Educativa la Julia 12 de marzo (Anexo 3)
- Taller Salida Pedagógica Vereda Bajo Curia - Sector Norte (Anexo 4).
- Taller emprendimientos ecoturismo de la Meliponicultura - corredor Mesetas - San Juan de Arama Comunidad Bocas del Sanza (Anexo 5).
- Taller Comité Técnico y de Bienestar Equipo- Sector Norte PNN Sierra de La Macarena (Anexo 6). 
- Taller segundo Festival de la Tortuga y el Caimán PNN El Tuparro (Anexo 7a-7b). 
- Taller con el Batallón de Alta Montaña No 1 (Anexo 8). 
- Taller de celebreación del día del agua en el marco de la Mesa de Educación Ambiental Local de Sumapaz (Anexo 9). 
- Foro con la Institución Educactiva Ovidio Decroly en el municipio del Castillo, Meta (Anexo 10).
- Taller creación de piezas de comunicativas para la prevenir la afluencia de visitantes a los sectores de Cundinamarca y Bogotá (Anexo 11). 
</t>
    </r>
    <r>
      <rPr>
        <b/>
        <sz val="10"/>
        <color theme="1"/>
        <rFont val="Arial Narrow"/>
        <family val="2"/>
      </rPr>
      <t>DTPA:</t>
    </r>
    <r>
      <rPr>
        <sz val="10"/>
        <color theme="1"/>
        <rFont val="Arial Narrow"/>
        <family val="2"/>
      </rPr>
      <t>No se ha contratado al  profesional de comunicaciones para dicha actividad.</t>
    </r>
    <r>
      <rPr>
        <sz val="10"/>
        <color theme="1"/>
        <rFont val="Arial Narrow"/>
        <family val="2"/>
      </rPr>
      <t xml:space="preserve">OAP Conforme a la reunion sostenida en el mes de abril, esta actividad deben desarrollarla las DT en coordinación y apoyo con GCEA </t>
    </r>
    <r>
      <rPr>
        <b/>
        <i/>
        <sz val="10"/>
        <color theme="1"/>
        <rFont val="Arial Narrow"/>
        <family val="2"/>
      </rPr>
      <t xml:space="preserve">
</t>
    </r>
    <r>
      <rPr>
        <b/>
        <sz val="10"/>
        <color theme="1"/>
        <rFont val="Arial Narrow"/>
        <family val="2"/>
      </rPr>
      <t>GCEA:</t>
    </r>
    <r>
      <rPr>
        <sz val="10"/>
        <color theme="1"/>
        <rFont val="Arial Narrow"/>
        <family val="2"/>
      </rPr>
      <t xml:space="preserve">  realizó en el primer cuatrimestre diversas campañas enfocadas en eduación ambiental, entre ellas se encuetra: una campaña de prevencion de incendios forestales(enero), día del oso, expedición cangrejo negro,prevención de incendios del PNN El tuparro (febrero), día de la vida silvestre, día de los bosques, día del agua, la semana de parques, (marzo) , día de la tierra , día de las dantas (abril).  Se adjunta  ANEXO 3. ENLACE EVIDENCIAS CAMPAÑAS.
GPM  1..Investigación, Monitoreo y Vida Silvestre: Se ha apoyado a comunicaciones en la consolidación de información sobre especies silvestres para la campaña #SabiasQue, además de la celebración del día de la vida silvestre, el día de los bosques, el dia del oso andino.                                       *Evidencias_Carpeta_Actividad 3.1*.</t>
    </r>
  </si>
  <si>
    <r>
      <rPr>
        <b/>
        <sz val="10"/>
        <color rgb="FF000000"/>
        <rFont val="Arial Narrow"/>
        <family val="2"/>
      </rPr>
      <t>GCEA:</t>
    </r>
    <r>
      <rPr>
        <sz val="10"/>
        <color rgb="FF000000"/>
        <rFont val="Arial Narrow"/>
        <family val="2"/>
      </rPr>
      <t xml:space="preserve"> No ha recibido ninguna solicitud de apoyo para convocar a guardaparques voluntarios
</t>
    </r>
    <r>
      <rPr>
        <b/>
        <sz val="10"/>
        <color rgb="FF000000"/>
        <rFont val="Arial Narrow"/>
        <family val="2"/>
      </rPr>
      <t>GPM:</t>
    </r>
    <r>
      <rPr>
        <sz val="10"/>
        <color rgb="FF000000"/>
        <rFont val="Arial Narrow"/>
        <family val="2"/>
      </rPr>
      <t xml:space="preserve"> Para el año 2021, se ha adelantado toda la gestión correspondiente para la vinculación de guardaparques institucionales y comunitarios de manera presencial, tomando como instrumento el protocolo de bioseguridad con el acuerdo de voluntariedad adjunto al mismo, aprobado en diciembre de 2020. Hasta el momento se han vinculado 14 guardaparques bajo estas modalidades.
Por otro lado, la modalidad de guardaparques virtuales sigue vigente para los interesados, hasta el momento se han vinculado 4 guardaparques, y 5 que están en proceso de búsqueda y vinculación. 
Como parte de la gestión en el programa se adelantaron espacios con 3 entidades, Fundación Bavaria, Alpina, Fundación WeCollab. Con Bavaria y Alpina, se espera recibir apoyo para fortalecimiento del programa, por medio de dotaciones y promoción. Para ello se realizaron reuniones y oficio de propuesta por parte del programa. Con WeCollab, que es una ONG que promueve voluntarios a nivel nacional e internacional, se logró concertar llenar formulario para hacer parte de su portafolio de entidades que vincula voluntarios, y de esta manera dar a conocer el programa a nivel internacional. Además, se está adelantando la gestión para realizar jornada de voluntariado en el PNN Tayrona a mitad de año. Finalmente los guardaparques certificados a la fecha son 14.                                                                                                                                *Evidencias_Carpeta_Actividad 2.4*.</t>
    </r>
  </si>
  <si>
    <r>
      <rPr>
        <b/>
        <sz val="10"/>
        <color theme="1"/>
        <rFont val="Arial Narrow"/>
        <family val="2"/>
      </rPr>
      <t>DTAM:</t>
    </r>
    <r>
      <rPr>
        <sz val="10"/>
        <color theme="1"/>
        <rFont val="Arial Narrow"/>
        <family val="2"/>
      </rPr>
      <t xml:space="preserve"> No se registran avances en el periodo
</t>
    </r>
    <r>
      <rPr>
        <b/>
        <sz val="10"/>
        <color theme="1"/>
        <rFont val="Arial Narrow"/>
        <family val="2"/>
      </rPr>
      <t>DTAN:</t>
    </r>
    <r>
      <rPr>
        <sz val="10"/>
        <color theme="1"/>
        <rFont val="Arial Narrow"/>
        <family val="2"/>
      </rPr>
      <t xml:space="preserve"> Para el año 2021, no se han recibido capacitaciones en el en el uso y manejo del Servicio de Interpretación en Línea - SIEL. </t>
    </r>
    <r>
      <rPr>
        <sz val="10"/>
        <color theme="1"/>
        <rFont val="Arial Narrow"/>
        <family val="2"/>
      </rPr>
      <t>OAP No se percibe tampoco gestión de la territorial hacia el NC en este sentido especificamente al GPC.</t>
    </r>
    <r>
      <rPr>
        <sz val="10"/>
        <color theme="1"/>
        <rFont val="Arial Narrow"/>
        <family val="2"/>
      </rPr>
      <t xml:space="preserve">
</t>
    </r>
    <r>
      <rPr>
        <b/>
        <sz val="10"/>
        <color theme="1"/>
        <rFont val="Arial Narrow"/>
        <family val="2"/>
      </rPr>
      <t>DTAO:</t>
    </r>
    <r>
      <rPr>
        <sz val="10"/>
        <color theme="1"/>
        <rFont val="Arial Narrow"/>
        <family val="2"/>
      </rPr>
      <t xml:space="preserve"> Se espera avanzar a partir del segundo trimestre del año, en la realización de 3 foros temáticos con diferentes actores en el territorio y la inclusión permanente de los jefes de las áreas protegidas adscritas a la Dirección Territorial: Los foros planeados son los siguientes:
1.        RESERVAS NATURALES DE LA SOCIEDAD CIVIL – NODOS - PAISAJES 2. CORREDOR COORDILLERA CENTRAL – MOSAICO HERENCIA COLOMBIA 3. FORO ÉTNICO TERRITORIAL. Evidencia: dcto Fores Rendición de Cuentas 2021 DTAO
</t>
    </r>
    <r>
      <rPr>
        <b/>
        <sz val="10"/>
        <color theme="1"/>
        <rFont val="Arial Narrow"/>
        <family val="2"/>
      </rPr>
      <t>DTCA:</t>
    </r>
    <r>
      <rPr>
        <sz val="10"/>
        <color theme="1"/>
        <rFont val="Arial Narrow"/>
        <family val="2"/>
      </rPr>
      <t xml:space="preserve"> No se tienen avances para el período reportado. Se prospecta avanzar en el segundo y tercer cuatrimestre de la vigencia teniendo en cuenta las limitaciones producto de la emergencia sanitaria por Covid -19
</t>
    </r>
    <r>
      <rPr>
        <b/>
        <sz val="10"/>
        <color theme="1"/>
        <rFont val="Arial Narrow"/>
        <family val="2"/>
      </rPr>
      <t>DTOR:</t>
    </r>
    <r>
      <rPr>
        <sz val="10"/>
        <color theme="1"/>
        <rFont val="Arial Narrow"/>
        <family val="2"/>
      </rPr>
      <t xml:space="preserve"> Se solicito los lineamientos para la planificación, ejecución y evaluación del foro y las directrices del Nivel Central para la programación de la actividad. 
Anexo 2.1.1Sol_lineamientos_foro
</t>
    </r>
    <r>
      <rPr>
        <b/>
        <sz val="10"/>
        <color theme="1"/>
        <rFont val="Arial Narrow"/>
        <family val="2"/>
      </rPr>
      <t>DTPA:</t>
    </r>
    <r>
      <rPr>
        <b/>
        <i/>
        <sz val="10"/>
        <color theme="1"/>
        <rFont val="Arial Narrow"/>
        <family val="2"/>
      </rPr>
      <t xml:space="preserve"> </t>
    </r>
    <r>
      <rPr>
        <sz val="10"/>
        <color theme="1"/>
        <rFont val="Arial Narrow"/>
        <family val="2"/>
      </rPr>
      <t>OAP DT No reporto.</t>
    </r>
    <r>
      <rPr>
        <b/>
        <i/>
        <sz val="10"/>
        <color theme="1"/>
        <rFont val="Arial Narrow"/>
        <family val="2"/>
      </rPr>
      <t xml:space="preserve">
</t>
    </r>
    <r>
      <rPr>
        <b/>
        <sz val="10"/>
        <color theme="1"/>
        <rFont val="Arial Narrow"/>
        <family val="2"/>
      </rPr>
      <t>GCEA:</t>
    </r>
    <r>
      <rPr>
        <sz val="10"/>
        <color theme="1"/>
        <rFont val="Arial Narrow"/>
        <family val="2"/>
      </rPr>
      <t xml:space="preserve"> No se ha recibido ninguna solicitud ni se ha realizado foros a través de medios electronicos.
</t>
    </r>
    <r>
      <rPr>
        <b/>
        <sz val="10"/>
        <color theme="1"/>
        <rFont val="Arial Narrow"/>
        <family val="2"/>
      </rPr>
      <t>GPM:</t>
    </r>
    <r>
      <rPr>
        <sz val="10"/>
        <color theme="1"/>
        <rFont val="Arial Narrow"/>
        <family val="2"/>
      </rPr>
      <t xml:space="preserve"> 1. Guardaparques: Con la OAJ se adelanta la gestion de publicación de la resolución del nuevo reglamento de guardaparques voluntarios, la cual debe publicarse en la página web para comentarios por parte del público en un período de 15 días. Esta en gestión esta etapa.   </t>
    </r>
  </si>
  <si>
    <r>
      <rPr>
        <b/>
        <sz val="10"/>
        <color theme="1"/>
        <rFont val="Arial Narrow"/>
        <family val="2"/>
      </rPr>
      <t>DTAM:</t>
    </r>
    <r>
      <rPr>
        <sz val="10"/>
        <color theme="1"/>
        <rFont val="Arial Narrow"/>
        <family val="2"/>
      </rPr>
      <t xml:space="preserve"> En la alianza estratégica WWF y Parques Nacionales Naturales de Colombia, se avanza en la ejecución del proyecto Áreas Protegidas y Paz, con el primer espacio de formación para el Fortalecimiento a los acuerdos de restauración que el PNN Alto Fragua IndiWasi ha suscrito entre los años 2016 y 2019. Son 35 familias en los municipios de San José del Fragua y Belén de los Andaquíes en el departamento de Caquetá que participan en el fortalecimiento de sus sistemas sostenibles para la conservación siendo la Corporación de Desarrollo Sustentable del Piedemonte Andino Amazónico CORDESPA el socio local que apoyará la implementación de los sistemas. También se vienen articulando acciones para el monitoreo y el fortalecimiento de capacidades comunitarias e institucionales con el apoyo de la Fundación ProCAT.Los eventos se llevaron a cabo los días 12 y 13 de marzo 
Anexo 1 Comunicado evento Parques y Paz 1_PNNAFIW_032021.
Para el mes de abril y En la alianza estratégica WWF y Parques Nacionales Naturales de Colombia, se avanza en la ejecución del proyecto Áreas Protegidas y Paz, con el segundo espacio de formación para el Fortalecimiento a los acuerdos de restauración que el PNN Alto Fragua IndiWasi ha suscrito. Las 35 familias de los municipios de San José del Fragua y Belén de los Andaquíes en el departamento de Caquetá participaron durante los días 16, 17, 19 y 20 de abril en el Taller de análisis Rápido de Riesgos Climáticos y Adaptación al Cambio” orientado por la Corporación de Desarrollo Sustentable del Piedemonte Andino Amazónico CORDESPA como socio local y la WWF. 
Anexo 1.1 2da_Notas_AP yPaz BRIL PNN ALTO FRAGUA.
</t>
    </r>
    <r>
      <rPr>
        <b/>
        <sz val="10"/>
        <color theme="1"/>
        <rFont val="Arial Narrow"/>
        <family val="2"/>
      </rPr>
      <t>DTAN:</t>
    </r>
    <r>
      <rPr>
        <sz val="10"/>
        <color theme="1"/>
        <rFont val="Arial Narrow"/>
        <family val="2"/>
      </rPr>
      <t xml:space="preserve"> En reunion desarrollada en el año 2021 con las direcciones territoriales de PNN se propuso que la informacion para la actividad 1.1  la aporta el grupo de comunicaciones. DTAN: se aporta evidencias diseño  de  vallas PNN CATATUMBO </t>
    </r>
    <r>
      <rPr>
        <b/>
        <i/>
        <sz val="10"/>
        <color theme="1"/>
        <rFont val="Arial Narrow"/>
        <family val="2"/>
      </rPr>
      <t xml:space="preserve"> </t>
    </r>
    <r>
      <rPr>
        <sz val="10"/>
        <color theme="1"/>
        <rFont val="Arial Narrow"/>
        <family val="2"/>
      </rPr>
      <t>OAP se aclara que la información debe ser aportada por las DT y son a quienes corresponde realizar acciones relacionadas con la actividad definida. El diseño de una valla no es aporte que sume a la actividad en consecuencia no se tiene en cuenta % de avance.</t>
    </r>
    <r>
      <rPr>
        <b/>
        <i/>
        <sz val="10"/>
        <color theme="1"/>
        <rFont val="Arial Narrow"/>
        <family val="2"/>
      </rPr>
      <t xml:space="preserve">
</t>
    </r>
    <r>
      <rPr>
        <b/>
        <sz val="10"/>
        <color theme="1"/>
        <rFont val="Arial Narrow"/>
        <family val="2"/>
      </rPr>
      <t>DTAO:</t>
    </r>
    <r>
      <rPr>
        <sz val="10"/>
        <color theme="1"/>
        <rFont val="Arial Narrow"/>
        <family val="2"/>
      </rPr>
      <t xml:space="preserve"> Como Apoyo la DTAO  por solicitud del nivel central se realizo un  video para el dia del arbol.</t>
    </r>
    <r>
      <rPr>
        <b/>
        <i/>
        <sz val="10"/>
        <color theme="1"/>
        <rFont val="Arial Narrow"/>
        <family val="2"/>
      </rPr>
      <t xml:space="preserve"> O</t>
    </r>
    <r>
      <rPr>
        <sz val="10"/>
        <color theme="1"/>
        <rFont val="Arial Narrow"/>
        <family val="2"/>
      </rPr>
      <t>AP  gestión no  esta relacionada en forma directa con la  actividad concertada</t>
    </r>
    <r>
      <rPr>
        <b/>
        <i/>
        <sz val="10"/>
        <color theme="1"/>
        <rFont val="Arial Narrow"/>
        <family val="2"/>
      </rPr>
      <t xml:space="preserve">
</t>
    </r>
    <r>
      <rPr>
        <b/>
        <sz val="10"/>
        <color theme="1"/>
        <rFont val="Arial Narrow"/>
        <family val="2"/>
      </rPr>
      <t>DTCA:</t>
    </r>
    <r>
      <rPr>
        <sz val="10"/>
        <color theme="1"/>
        <rFont val="Arial Narrow"/>
        <family val="2"/>
      </rPr>
      <t xml:space="preserve"> La publicación de las piezas que informan a la ciudadanía los resultados de la gestión institucional son competencia del Grupo de comunicaciones en Nivel Central, por lo tanto corresponde a ellos el reporte de los avances del cuatrimestre e aporta evidencias diseño  de  vallas PNN CATATUMBO  OAP se aclara que la información debe ser aportada por las DT y son a quienes corresponde realizar acciones relacionadas con la actividad definida
</t>
    </r>
    <r>
      <rPr>
        <b/>
        <sz val="10"/>
        <color theme="1"/>
        <rFont val="Arial Narrow"/>
        <family val="2"/>
      </rPr>
      <t>DTOR:</t>
    </r>
    <r>
      <rPr>
        <sz val="10"/>
        <color theme="1"/>
        <rFont val="Arial Narrow"/>
        <family val="2"/>
      </rPr>
      <t xml:space="preserve"> Se envió la base de datos de medios de comunicación y actores estretegicos de la orinoquia para la canalización de la divulgación de la información estrategica de las areas y de la territorial desde el Grupo de Comunciación y Educación Ambiental. Adicionalmente, se solicitaron aprobaciones y viabilidad para la divulgación de información del PNN Sumapaz y Chingaza; se logro la divulgación en notas de prensa los resultados de gestión de sumapaz, Chingaza, El Tuparro y DNMI Cinaruco. Anexos comunciados 0 al 7
</t>
    </r>
    <r>
      <rPr>
        <b/>
        <sz val="10"/>
        <color theme="1"/>
        <rFont val="Arial Narrow"/>
        <family val="2"/>
      </rPr>
      <t>DTPA:</t>
    </r>
    <r>
      <rPr>
        <sz val="10"/>
        <color theme="1"/>
        <rFont val="Arial Narrow"/>
        <family val="2"/>
      </rPr>
      <t xml:space="preserve">No se ha contratado al  profesional de comunicaciones para dicha actividad.
</t>
    </r>
    <r>
      <rPr>
        <b/>
        <sz val="10"/>
        <color theme="1"/>
        <rFont val="Arial Narrow"/>
        <family val="2"/>
      </rPr>
      <t>GCEA:</t>
    </r>
    <r>
      <rPr>
        <sz val="10"/>
        <color theme="1"/>
        <rFont val="Arial Narrow"/>
        <family val="2"/>
      </rPr>
      <t xml:space="preserve"> Elaboró y socializó a través de las redes sociales, página web, intranet y correo institucional ,una pieza gráfica relacionada al balance de gestión (#100 días de resultados) Anexo.1.
</t>
    </r>
    <r>
      <rPr>
        <b/>
        <sz val="10"/>
        <color theme="1"/>
        <rFont val="Arial Narrow"/>
        <family val="2"/>
      </rPr>
      <t>SINAP:</t>
    </r>
    <r>
      <rPr>
        <sz val="10"/>
        <color theme="1"/>
        <rFont val="Arial Narrow"/>
        <family val="2"/>
      </rPr>
      <t xml:space="preserve"> Investigación, Monitoreo y Vida Silvestre :
1. Se participa en webinar internacional de SMART con presentación de experiencia de PNN en implementación del módulo de registros ecológicos.
2. Se participó en la publicación del “Manual de Referencia en Mejores Prácticas de Datos Oceánicos No. 5/2020” con el artículo elaborado entre INVEMAR, UDCA y PNN, titulado: Indicadores marino costeros en Colombia.  URL de la publicación: https://cecoldodigital.dimar.mil.co/2716
3. Con apoyo del Andean Bear Conservation Alliance (ABCA) se elaboró la guía para el manejo a la interacción fauna-gente, se están generando unos últimos ajustes antes de comenzar las jornadas de socialización con las áreas protegidas.
4. Se publicó convocatoria para recepción de artículos para la sexta edición en 2021.
5. Se elaboró y publicó el "Informe nacional de investigación y monitoreo 2019". Actualmente se avanza en la contrucción de una experiencia en la herramienta de Arcgis Online.
6. Se cuenta con la publicación "Reporte 2020 sobre la actividad de publicación de PNN en el Sistema de Información Sobre Diversidad en Colombia". Ello articulado al Sistema de Información de Investigación y Montireo de PNN (SMART). 
7. Se avanzo con la consolidacion del visor en la plataforma ELA de ESRI para visualizar lo relacionado con la Estrategia de Conservacion del oso andino en PNN y sus avances, la cual sera bierta para el publico.                                                                                                    *Evidencias_Carpeta_Actividad 1.1*.</t>
    </r>
    <r>
      <rPr>
        <b/>
        <i/>
        <sz val="10"/>
        <color theme="1"/>
        <rFont val="Arial Narrow"/>
        <family val="2"/>
      </rPr>
      <t xml:space="preserve">
</t>
    </r>
  </si>
  <si>
    <r>
      <rPr>
        <b/>
        <sz val="10"/>
        <color rgb="FF000000"/>
        <rFont val="Arial Narrow"/>
        <family val="2"/>
      </rPr>
      <t>OAP :</t>
    </r>
    <r>
      <rPr>
        <sz val="10"/>
        <color rgb="FF000000"/>
        <rFont val="Arial Narrow"/>
        <family val="2"/>
      </rPr>
      <t xml:space="preserve"> Se elaboró y publicó en el portal WEB en el siguiente link :https://www.parquesnacionales.gov.co/portal/wp-content/uploads/2013/08/pnn-informe-de-gestion-primer-trimestre-2021.pdf, el  Informe de Gestión correspondiente al primer trimestre 2021.</t>
    </r>
  </si>
  <si>
    <r>
      <rPr>
        <b/>
        <sz val="10"/>
        <color rgb="FF000000"/>
        <rFont val="Arial Narrow"/>
        <family val="2"/>
      </rPr>
      <t>OAP :</t>
    </r>
    <r>
      <rPr>
        <sz val="10"/>
        <color rgb="FF000000"/>
        <rFont val="Arial Narrow"/>
        <family val="2"/>
      </rPr>
      <t xml:space="preserve"> Se coordinó y revisó la elaboración del  Informe de paz  correspondiente a la vigencia   2020 el cual se publicó en el  siguiente link: https://www.parquesnacionales.gov.co/portal/wp-content/uploads/2017/02/informe-rendicion-cuentas-construccion-de-paz_pnn_2020.pdf
</t>
    </r>
    <r>
      <rPr>
        <b/>
        <sz val="10"/>
        <color rgb="FF000000"/>
        <rFont val="Arial Narrow"/>
        <family val="2"/>
      </rPr>
      <t>GPM:</t>
    </r>
    <r>
      <rPr>
        <sz val="10"/>
        <color rgb="FF000000"/>
        <rFont val="Arial Narrow"/>
        <family val="2"/>
      </rPr>
      <t xml:space="preserve"> Se elaboró el Informe de Rendición de Cuentas Paz año 2020 de PNN, este informe recoge los avances en los compromisos del Plan Marco de Implementación, acciones para la Construcción de Paz, acciones de la Construcción Promoción a la Participación Ciudadana y el Control Social de Paz siguiendo los lineamientos del DAFP en el marco de la implementación del Sistema de Rendición de Cuentas del Acuerdo de Paz.
Informe elaborado en la SGM y enviado a la OAP para el cargue en la página web el dìa 30 de marzo de 2021. *Evidencias_Carpeta_Actividad 1.3*.
</t>
    </r>
  </si>
  <si>
    <r>
      <rPr>
        <b/>
        <sz val="10"/>
        <color rgb="FF000000"/>
        <rFont val="Arial Narrow"/>
        <family val="2"/>
      </rPr>
      <t>GSIR:</t>
    </r>
    <r>
      <rPr>
        <sz val="10"/>
        <color rgb="FF000000"/>
        <rFont val="Arial Narrow"/>
        <family val="2"/>
      </rPr>
      <t xml:space="preserve"> Se esta gestionando los permisos al área GCEA de los repositorios y bases de datos del portal web. Se espera al momento de entregar los permisos y accesos poder seguir colaborando con el área de GCEA en la configuración y la actualización del portal WEB.</t>
    </r>
  </si>
  <si>
    <r>
      <rPr>
        <b/>
        <sz val="10"/>
        <color theme="1"/>
        <rFont val="Arial Narrow"/>
        <family val="2"/>
      </rPr>
      <t>DTAM:</t>
    </r>
    <r>
      <rPr>
        <sz val="10"/>
        <color theme="1"/>
        <rFont val="Arial Narrow"/>
        <family val="2"/>
      </rPr>
      <t xml:space="preserve"> Con el PNN La Paya, el área viene adelantando importantes avances con relación a estas actividades  con el propósito de fortalecer canales comunicativos.
 Anexo 2 ESPACIOS DE DIÁLOGO SOCIAL PNN LA PAYA
</t>
    </r>
    <r>
      <rPr>
        <b/>
        <sz val="10"/>
        <color theme="1"/>
        <rFont val="Arial Narrow"/>
        <family val="2"/>
      </rPr>
      <t>DTAN:</t>
    </r>
    <r>
      <rPr>
        <sz val="10"/>
        <color theme="1"/>
        <rFont val="Arial Narrow"/>
        <family val="2"/>
      </rPr>
      <t xml:space="preserve"> La informacion se maneja directamente la oficina de comunicaciones  quien adminstra los medios por los qiue se comunican con los partes  a las apartes interesadas de PNN. Las direcciones territoriales  no tienen los permisos para hacer publicaciones directamente. </t>
    </r>
    <r>
      <rPr>
        <sz val="10"/>
        <color theme="1"/>
        <rFont val="Arial Narrow"/>
        <family val="2"/>
      </rPr>
      <t xml:space="preserve"> OAP existen otros medios de divulgación a la ciudadanía que debe implementar la Territorial  No se tienen avances</t>
    </r>
    <r>
      <rPr>
        <b/>
        <i/>
        <sz val="10"/>
        <color theme="1"/>
        <rFont val="Arial Narrow"/>
        <family val="2"/>
      </rPr>
      <t xml:space="preserve">
</t>
    </r>
    <r>
      <rPr>
        <b/>
        <sz val="10"/>
        <color theme="1"/>
        <rFont val="Arial Narrow"/>
        <family val="2"/>
      </rPr>
      <t>DTAO:</t>
    </r>
    <r>
      <rPr>
        <sz val="10"/>
        <color theme="1"/>
        <rFont val="Arial Narrow"/>
        <family val="2"/>
      </rPr>
      <t xml:space="preserve"> Con la participación de la DTAO, durante el primer trimestre del 2021 se han habilitado escenarios para intercambio de información sobre: Plan de Desarrollo Sostenible de la propuesta de Zona de reserva Campesina de Santa Rosa-Cauca Evidencia: Memoria ANT Javeriana Parques ZRC Santa Rosa 07042021.    
*Con las reservas naturales de la sociedad civil (RNSC), pertenecientes a población campesina y neorrurales se ha realizado un taller de capacitación para el registro en PNN y el RUNAP de las RNSC, con participación de organizaciones articuladoras de dichas reservas presentes en todo el subsitema de la DTAO; evento realizado el 19 de abril de 2021. Evidencia: 1. Citacion-Capacitacion-RNSC-19-04-2021-OA-Interesados-DTAO.
 y  2. Listado de asistencia taller2. List asist-Capacitacion-RNSC-19-04-2021-DTAO. 
</t>
    </r>
    <r>
      <rPr>
        <b/>
        <sz val="10"/>
        <color theme="1"/>
        <rFont val="Arial Narrow"/>
        <family val="2"/>
      </rPr>
      <t>DTCA:</t>
    </r>
    <r>
      <rPr>
        <sz val="10"/>
        <color theme="1"/>
        <rFont val="Arial Narrow"/>
        <family val="2"/>
      </rPr>
      <t xml:space="preserve"> No se tienen avances en este cuatrimestre. Es menester aclarar que la responsabilidad inicial corresponde a la SGM y el Grupo de Comuniicaciones.
</t>
    </r>
    <r>
      <rPr>
        <b/>
        <sz val="10"/>
        <color theme="1"/>
        <rFont val="Arial Narrow"/>
        <family val="2"/>
      </rPr>
      <t>DTOR:</t>
    </r>
    <r>
      <rPr>
        <sz val="10"/>
        <color theme="1"/>
        <rFont val="Arial Narrow"/>
        <family val="2"/>
      </rPr>
      <t xml:space="preserve"> Se envió la base de datos de medios de comunicación y actores estratégicos de la orinoquia para la canalización de la divulgación de la información estrategica de las areas y de la territorial desde el Grupo de Comunciación y Educación Ambiental. Adicionalmente, se solicitaron aprobaciones y viabilidad para la divulgación de información del PNN Sumapaz y Chingaza; se logro la divulgación en notas de prensa los resultados de gestión de sumapaz, Chingaza, El Tuparro y DNMI Cinaruco. Anexos comunciados 0 al 7
</t>
    </r>
    <r>
      <rPr>
        <b/>
        <sz val="10"/>
        <color theme="1"/>
        <rFont val="Arial Narrow"/>
        <family val="2"/>
      </rPr>
      <t>DTPA:</t>
    </r>
    <r>
      <rPr>
        <sz val="10"/>
        <color theme="1"/>
        <rFont val="Arial Narrow"/>
        <family val="2"/>
      </rPr>
      <t xml:space="preserve">No se ha contratado al  profesional de comunicaciones para dicha actividad.  </t>
    </r>
    <r>
      <rPr>
        <sz val="10"/>
        <color theme="1"/>
        <rFont val="Arial Narrow"/>
        <family val="2"/>
      </rPr>
      <t xml:space="preserve">OAP Conforme a la reunion sostenida en el mes de abril, esta actividad deben desarrollarla las DT en coordinación y apoyo con GCEA. </t>
    </r>
    <r>
      <rPr>
        <b/>
        <i/>
        <sz val="10"/>
        <color theme="1"/>
        <rFont val="Arial Narrow"/>
        <family val="2"/>
      </rPr>
      <t xml:space="preserve">
</t>
    </r>
    <r>
      <rPr>
        <b/>
        <sz val="10"/>
        <color theme="1"/>
        <rFont val="Arial Narrow"/>
        <family val="2"/>
      </rPr>
      <t>GCEA:</t>
    </r>
    <r>
      <rPr>
        <sz val="10"/>
        <color theme="1"/>
        <rFont val="Arial Narrow"/>
        <family val="2"/>
      </rPr>
      <t xml:space="preserve"> Realizó un facebook live "# 100 días de resultados" en el cual se entregó un balance de gestión de la entidad en el primer trimestre, con el apoyo de 2 DT. Anexo 2.Enlace facebook live 100 días de resultados</t>
    </r>
    <r>
      <rPr>
        <b/>
        <i/>
        <sz val="10"/>
        <color theme="1"/>
        <rFont val="Arial Narrow"/>
        <family val="2"/>
      </rPr>
      <t xml:space="preserve">
</t>
    </r>
    <r>
      <rPr>
        <b/>
        <sz val="10"/>
        <color theme="1"/>
        <rFont val="Arial Narrow"/>
        <family val="2"/>
      </rPr>
      <t>GPM:</t>
    </r>
    <r>
      <rPr>
        <sz val="10"/>
        <color theme="1"/>
        <rFont val="Arial Narrow"/>
        <family val="2"/>
      </rPr>
      <t xml:space="preserve">  1.Por parte del equipo de UOT; se reporta que no se han generado espacios en esta vigencia por cambios institucionales, pandemia, liderazgo del MADs en estos espacios de dialogo social, además  de Parques y reestructuracion de PNN con el grupo de participaciòn y gobernanza.                 2.Por parte del Grupo de gobernanza y participación social, se adelantan espacios de diálogo virtual con el cabildo indígena de Taganga en el que se cuenta con el apoyo del  GPM - Grupo de gobernanza y participación y otras dependencias del NC, DTCA y el PNN Tayrona, en atención al requerimiento allegado por el Cabildo Indígena de Taganga en el que se requiere a PNNC inicar espacios de diálogo orientados en la consolidación de una instancia de coordinación. 
Adiconal a esto, se lleva a cabo espacio presencial con el consejo comunitario de Playa Blanca, relacionado con el PNN Corales del Rosario y de San Bernardo en el que se define plan de trabajo para avanzar en la implementación de acciones para el cumplimiento de los acuerdos de consulta previa en el marco de la Sentencia T -021.                                                                                                                                                    3.En cuanto a instrumentos de planeación, y como parte de los compromisos adquiridos en el marco del Plan Nacional de Desarrollo se vienen realizando desde el año 2020 los Talleres de Análisis de Efectividad del Manejo para las áreas protegidas regionales en articulación con las Corporaciones Autónomas regionales, desde la SGM y el GPM se ha definido una programación para el desarrollo de los ejercicios que involucran actores estratégicos de las AP y las autoridades ambientales así como el diligenciamiento del aplicativo como insumo para el informe 2021. El 15.04.2021 se realizó la aplicación con la RFP Yotoco.                                                                                                                  4.Investigación, Monitoreo y Vida Silvestre: Se apoyo con la presentación "Parques Nacionales Naturales con páramo. Aspectos básicos de conservación" y "Los frailejones, un valor objeto conservación  de Parques Nacionales Naturales de Colombia"en el marco del "Diseño Académico. Ciclo de capacitaciones “Jóvenes por los páramos” Embajadores de los páramos." A cargo de: PNN, Universidad EAN, Oficina Primera Dama de Presidencia.                                                                                                                                                *Evidencias_Carpeta_Actividad 2.1*.</t>
    </r>
  </si>
  <si>
    <r>
      <rPr>
        <b/>
        <sz val="10"/>
        <color theme="1"/>
        <rFont val="Arial Narrow"/>
        <family val="2"/>
      </rPr>
      <t>DTAM:</t>
    </r>
    <r>
      <rPr>
        <sz val="10"/>
        <color theme="1"/>
        <rFont val="Arial Narrow"/>
        <family val="2"/>
      </rPr>
      <t xml:space="preserve"> Actualmente la Dirección Tereritorial está definiendo el tema para ser presentado al Comité Institucional del Gestión del Desempeño y luego para aprobación de la Dirección General de Parques.
</t>
    </r>
    <r>
      <rPr>
        <b/>
        <sz val="10"/>
        <color theme="1"/>
        <rFont val="Arial Narrow"/>
        <family val="2"/>
      </rPr>
      <t>DTAN:</t>
    </r>
    <r>
      <rPr>
        <sz val="10"/>
        <color theme="1"/>
        <rFont val="Arial Narrow"/>
        <family val="2"/>
      </rPr>
      <t xml:space="preserve"> El tema del foro tematico  la fecha de realización  se presetara en el segundo cuatrimestre de 2021
</t>
    </r>
    <r>
      <rPr>
        <b/>
        <sz val="10"/>
        <color theme="1"/>
        <rFont val="Arial Narrow"/>
        <family val="2"/>
      </rPr>
      <t>OAP:</t>
    </r>
    <r>
      <rPr>
        <sz val="10"/>
        <color theme="1"/>
        <rFont val="Arial Narrow"/>
        <family val="2"/>
      </rPr>
      <t xml:space="preserve"> No hay avances.</t>
    </r>
    <r>
      <rPr>
        <sz val="10"/>
        <color theme="1"/>
        <rFont val="Arial Narrow"/>
        <family val="2"/>
      </rPr>
      <t xml:space="preserve">
</t>
    </r>
    <r>
      <rPr>
        <b/>
        <sz val="10"/>
        <color theme="1"/>
        <rFont val="Arial Narrow"/>
        <family val="2"/>
      </rPr>
      <t>DTAO:</t>
    </r>
    <r>
      <rPr>
        <sz val="10"/>
        <color theme="1"/>
        <rFont val="Arial Narrow"/>
        <family val="2"/>
      </rPr>
      <t xml:space="preserve"> Se espera avanzar a partir del segundo trimestre del año, en la realización de 3 foros temáticos con diferentes actores en el territorio y la inclusión permanente de los jefes de las áreas protegidas adscritas a la Dirección Territorial: Los foros planeados son los siguientes:
1.        RESERVAS NATURALES DE LA SOCIEDAD CIVIL – NODOS - PAISAJES 2. CORREDOR COORDILLERA CENTRAL – MOSAICO HERENCIA COLOMBIA 3. FORO ÉTNICO TERRITORIAL.
Evidencia: dcto Fores Rendición de Cuentas 2021 DTAO, OAP, se incluye un %de avance.
</t>
    </r>
    <r>
      <rPr>
        <b/>
        <sz val="10"/>
        <color theme="1"/>
        <rFont val="Arial Narrow"/>
        <family val="2"/>
      </rPr>
      <t>DTCA:</t>
    </r>
    <r>
      <rPr>
        <sz val="10"/>
        <color theme="1"/>
        <rFont val="Arial Narrow"/>
        <family val="2"/>
      </rPr>
      <t xml:space="preserve"> No se tienen avances para el período reportado. Se prospecta avanzar en el segundo y tercer cuatrimestre de la vigencia teniendo en cuenta las limitaciones producto de la emergencia sanitaria por Covid -19.
</t>
    </r>
    <r>
      <rPr>
        <b/>
        <sz val="10"/>
        <color theme="1"/>
        <rFont val="Arial Narrow"/>
        <family val="2"/>
      </rPr>
      <t>DTOR:</t>
    </r>
    <r>
      <rPr>
        <sz val="10"/>
        <color theme="1"/>
        <rFont val="Arial Narrow"/>
        <family val="2"/>
      </rPr>
      <t xml:space="preserve"> Se solicito los lineamientos para la planificación, ejecución y evaluación del foro y las directrices del Nivel Central para la programación de la actividad. 
Anexo 2.1.1Sol_lineamientos_foro 
</t>
    </r>
    <r>
      <rPr>
        <b/>
        <sz val="10"/>
        <color theme="1"/>
        <rFont val="Arial Narrow"/>
        <family val="2"/>
      </rPr>
      <t>DTPA:</t>
    </r>
    <r>
      <rPr>
        <sz val="10"/>
        <color theme="1"/>
        <rFont val="Arial Narrow"/>
        <family val="2"/>
      </rPr>
      <t xml:space="preserve">No se ha contratado al  profesional de comunicaciones para dicha actividad.  </t>
    </r>
    <r>
      <rPr>
        <sz val="10"/>
        <color theme="1"/>
        <rFont val="Arial Narrow"/>
        <family val="2"/>
      </rPr>
      <t>OAP Conforme a la reunion sostenida en el mes de abril, esta actividad deben desarrollarla las DT en coordinación y apoyo con GCEA 
GCEA: No ha recibido ninguna solicitud de apoyo en la realización de foros en el marco de la estrategia de rendición de cuentas.</t>
    </r>
  </si>
  <si>
    <r>
      <rPr>
        <b/>
        <sz val="10"/>
        <color rgb="FF000000"/>
        <rFont val="Arial Narrow"/>
        <family val="2"/>
      </rPr>
      <t>SSNA:</t>
    </r>
    <r>
      <rPr>
        <sz val="10"/>
        <color rgb="FF000000"/>
        <rFont val="Arial Narrow"/>
        <family val="2"/>
      </rPr>
      <t xml:space="preserve"> Modificación y actualización del mini sitio de las reservas civiles – (ANEXO 4)
https://www.parquesnacionales.gov.co/portal/es/ecoturismo/reservas-de-la-sociedad-civil/
Actualización de la información (dirección, teléfonos, operadores) en información &amp; reservas para los parques naturales  https://www.parquesnacionales.gov.co/portal/es/ecoturismo/parques/
Actualización y reorganización de los ítems del menú para el mini sitio de Ecoturismo.(ANEXO 5)
https://www.parquesnacionales.gov.co/portal/es/ecoturismo/
Actualización y apoyo a la OAP con la inclusión de información para el mini sitio de servicio al ciudadano. (ANEXO 6) https://www.parquesnacionales.gov.co/portal/es/servicio-al-ciudadano/
</t>
    </r>
    <r>
      <rPr>
        <b/>
        <sz val="10"/>
        <color rgb="FF000000"/>
        <rFont val="Arial Narrow"/>
        <family val="2"/>
      </rPr>
      <t>OAP:</t>
    </r>
    <r>
      <rPr>
        <sz val="10"/>
        <color rgb="FF000000"/>
        <rFont val="Arial Narrow"/>
        <family val="2"/>
      </rPr>
      <t xml:space="preserve"> Las páginas Web correspondiente al numeral 6 de la sección de Transparencia y acceso a la información pública e Intranet responsabilidad de la OAP se encuentran actualizadas de acuerdo con los siguientes link https://www.parquesnacionales.gov.co/portal/es/transparencia-y-acceso-a-la-informacion-publica/   https://intranet.parquesnacionales.gov.co/instrumentos-evaluacion-y-control-gestion/   https://intranet.parquesnacionales.gov.co/recorrido-virtual/direccion-general/oficina-asesora-de-planeacion/ 
</t>
    </r>
    <r>
      <rPr>
        <b/>
        <sz val="10"/>
        <color rgb="FF000000"/>
        <rFont val="Arial Narrow"/>
        <family val="2"/>
      </rPr>
      <t>OAJ:</t>
    </r>
    <r>
      <rPr>
        <sz val="10"/>
        <color rgb="FF000000"/>
        <rFont val="Arial Narrow"/>
        <family val="2"/>
      </rPr>
      <t xml:space="preserve"> los contenidos web e intranet que son de su ámbito, se encuentran debidamente actualizados.  mediante los siguientes enlaces: Instrumentos normativos gestionados: https://www.parquesnacionales.gov.co/portal/es/normatividad/gaceta-ambiental/direccion-general/                                                                                      Recorrido virtual: https://intranet.parquesnacionales.gov.co/recorrido-virtual/direccion-general/oficina-asesora-juridica/
Normograma: https://www.parquesnacionales.gov.co/portal/es/normatividad/leyes/
</t>
    </r>
    <r>
      <rPr>
        <b/>
        <sz val="10"/>
        <color rgb="FF000000"/>
        <rFont val="Arial Narrow"/>
        <family val="2"/>
      </rPr>
      <t>GCI:</t>
    </r>
    <r>
      <rPr>
        <sz val="10"/>
        <color rgb="FF000000"/>
        <rFont val="Arial Narrow"/>
        <family val="2"/>
      </rPr>
      <t xml:space="preserve"> Mediante Orfeo radicado No 20211200005173 del 22-06-2021 se reportó al Grupo de Comunicaciones y Educación Ambiental la certificación de la actualización del II Trimestre de la información del Grupo de Control Interno publicada en el Portal de Transparencia y Acceso a la Información Pública y en la Intranet de PNNC. 
</t>
    </r>
    <r>
      <rPr>
        <b/>
        <sz val="10"/>
        <color rgb="FF000000"/>
        <rFont val="Arial Narrow"/>
        <family val="2"/>
      </rPr>
      <t>GCEA:</t>
    </r>
    <r>
      <rPr>
        <sz val="10"/>
        <color rgb="FF000000"/>
        <rFont val="Arial Narrow"/>
        <family val="2"/>
      </rPr>
      <t xml:space="preserve"> se actualizó el glosario (anexo 1), el calendario de actividades (anexo 2), se estructuró la parte de preguntas frecuentes, (anexo 3) se agregaron 2 ítems en la sección " normatividad" (anexo 4). además, se actualizó la información estadística del runap en la página web y envío un correo a grupos de valor invitando a consultar la información.  anexo 5. correo-conoce la operación estadística del registró único nacional de áreas protegidas – runap y anexo 6. página web-registro único nacional de áreas protegidas – runap 
por último, se recibió certificación con corte a 20 de agosto sobre actualización de página web e intranet por parte de algunas direcciones territoriales, sus respectivas áreas protegidas y nivel central. anexo 7. cuadro de seguimiento de certificación por dependencias.
</t>
    </r>
    <r>
      <rPr>
        <b/>
        <sz val="10"/>
        <color rgb="FF000000"/>
        <rFont val="Arial Narrow"/>
        <family val="2"/>
      </rPr>
      <t>DTAM:</t>
    </r>
    <r>
      <rPr>
        <sz val="10"/>
        <color rgb="FF000000"/>
        <rFont val="Arial Narrow"/>
        <family val="2"/>
      </rPr>
      <t xml:space="preserve"> Se genera y comunica al GCEA la certificación de actualización de contenidos por parte de la DTAM y sus ÁREAS PROTEGIDAS. Anexo 1 Actualización contenidos DIRECCIÓN TERRITORIAL AMAZONÍA  Anexo 2 actualización contenidos PNN AMACAYACU Anexo 3 actualización contenidos PNN CHIRIBIQUETE Anexo 4 actualización contenidos PNN Churumbelos Anexo 5 actualización contenidos PNN LA PAYA.
Anexo 6 actualización recorrido virtual SPM ORITO Anexo 7 actualización contenidos PNN Yaigojé Apaporis Anexo 8 actualización contenidos PNN CAHUINARÍ Anexo 9 actualización contenidos PNN FRAGUA Anexo10 actualización contenidos RNN NUKAK Anexo 11 actualización contenidos RNN Puinawai Anexo 12 certificación de contenidos PNN RIO PURE.
</t>
    </r>
    <r>
      <rPr>
        <b/>
        <sz val="10"/>
        <color rgb="FF000000"/>
        <rFont val="Arial Narrow"/>
        <family val="2"/>
      </rPr>
      <t>DTAN:</t>
    </r>
    <r>
      <rPr>
        <sz val="10"/>
        <color rgb="FF000000"/>
        <rFont val="Arial Narrow"/>
        <family val="2"/>
      </rPr>
      <t xml:space="preserve"> Se realizó actualización de los registros en pagina web y recorrido virtual con al información aportada por las AP . Se adjunta evidencias: Certificaciones enviadas por cada área protegida al segundo trimestre 2021 y  archivos que contienen la información que reposa en la pagina web de PNN. 
</t>
    </r>
    <r>
      <rPr>
        <b/>
        <sz val="10"/>
        <color rgb="FF000000"/>
        <rFont val="Arial Narrow"/>
        <family val="2"/>
      </rPr>
      <t>DTCA:</t>
    </r>
    <r>
      <rPr>
        <sz val="10"/>
        <color rgb="FF000000"/>
        <rFont val="Arial Narrow"/>
        <family val="2"/>
      </rPr>
      <t xml:space="preserve"> Las áreas protegidas adscritas a la DTCA gestionaron la actualización de contenidos pertinente. Se adjuntan evidencias de memorandos de gestión
</t>
    </r>
    <r>
      <rPr>
        <b/>
        <sz val="10"/>
        <color rgb="FF000000"/>
        <rFont val="Arial Narrow"/>
        <family val="2"/>
      </rPr>
      <t>DTOR:</t>
    </r>
    <r>
      <rPr>
        <sz val="10"/>
        <color rgb="FF000000"/>
        <rFont val="Arial Narrow"/>
        <family val="2"/>
      </rPr>
      <t xml:space="preserve"> Se realizó actualización de pagina de la Dirección Territorial y sus áreas protegidas.
Anexo 1.1.1 Certificados _Intranet
</t>
    </r>
    <r>
      <rPr>
        <b/>
        <sz val="10"/>
        <color rgb="FF000000"/>
        <rFont val="Arial Narrow"/>
        <family val="2"/>
      </rPr>
      <t>DTPA:</t>
    </r>
    <r>
      <rPr>
        <sz val="10"/>
        <color rgb="FF000000"/>
        <rFont val="Arial Narrow"/>
        <family val="2"/>
      </rPr>
      <t xml:space="preserve"> No se ha contratado al profesional de comunicaciones para dicha actividad. No hay lineamientos por parte del nivel central.
</t>
    </r>
    <r>
      <rPr>
        <b/>
        <sz val="10"/>
        <color rgb="FF000000"/>
        <rFont val="Arial Narrow"/>
        <family val="2"/>
      </rPr>
      <t>OAP:</t>
    </r>
    <r>
      <rPr>
        <sz val="10"/>
        <color rgb="FF000000"/>
        <rFont val="Arial Narrow"/>
        <family val="2"/>
      </rPr>
      <t xml:space="preserve">Esta actividad debe cumplirse de acuerdo alos lineamientos de la Sede Central.
</t>
    </r>
    <r>
      <rPr>
        <b/>
        <sz val="10"/>
        <color rgb="FF000000"/>
        <rFont val="Arial Narrow"/>
        <family val="2"/>
      </rPr>
      <t>DTAO:</t>
    </r>
    <r>
      <rPr>
        <sz val="10"/>
        <color rgb="FF000000"/>
        <rFont val="Arial Narrow"/>
        <family val="2"/>
      </rPr>
      <t xml:space="preserve"> Se reporta el portal web actualizado con certificación de gobierno en línea del reporte de las Ap de la DTAO.</t>
    </r>
  </si>
  <si>
    <r>
      <rPr>
        <b/>
        <sz val="10"/>
        <color rgb="FF000000"/>
        <rFont val="Arial Narrow"/>
        <family val="2"/>
      </rPr>
      <t>SAF:</t>
    </r>
    <r>
      <rPr>
        <sz val="10"/>
        <color rgb="FF000000"/>
        <rFont val="Arial Narrow"/>
        <family val="2"/>
      </rPr>
      <t xml:space="preserve"> 90 % Hojas de vida actualizadas -reporte de SIGEP 100% de Registro de Bienes y Rentas --Reporte SIGEP.
</t>
    </r>
    <r>
      <rPr>
        <b/>
        <sz val="10"/>
        <color rgb="FF000000"/>
        <rFont val="Arial Narrow"/>
        <family val="2"/>
      </rPr>
      <t>DTAM:</t>
    </r>
    <r>
      <rPr>
        <sz val="10"/>
        <color rgb="FF000000"/>
        <rFont val="Arial Narrow"/>
        <family val="2"/>
      </rPr>
      <t xml:space="preserve"> Para la contratación mediante contratos de prestación de servicios, los abogados llevan un registro de las consultas en el aplicativo sigue como evidencia de verificación.
Anexo 13 matriz verificación CPS - SIGEP.
</t>
    </r>
    <r>
      <rPr>
        <b/>
        <sz val="10"/>
        <color rgb="FF000000"/>
        <rFont val="Arial Narrow"/>
        <family val="2"/>
      </rPr>
      <t>DTAN:</t>
    </r>
    <r>
      <rPr>
        <sz val="10"/>
        <color rgb="FF000000"/>
        <rFont val="Arial Narrow"/>
        <family val="2"/>
      </rPr>
      <t xml:space="preserve"> 1. Se adjunta matriz de actualización de hojas de vida donde se ha cumplido el 100%  de su actualización.  2. Se adjunta 9 carpetas de las  AP y dirección territorial con la relación de bienes y rentas actualizadas. 
</t>
    </r>
    <r>
      <rPr>
        <b/>
        <sz val="10"/>
        <color rgb="FF000000"/>
        <rFont val="Arial Narrow"/>
        <family val="2"/>
      </rPr>
      <t>DTCA:</t>
    </r>
    <r>
      <rPr>
        <sz val="10"/>
        <color rgb="FF000000"/>
        <rFont val="Arial Narrow"/>
        <family val="2"/>
      </rPr>
      <t xml:space="preserve"> Se avanza en el cotejo y revisión conforme la información insumo entregada por el grupo gestión del talento humano respecto la actualización de HV y declaración B&amp;R al corte de agosto 2021 de los funcionarios de la DTCA. Las hojas de vida de todos los contratistas de prestación de servicios se requiere como requisito para la contratación, por lo cual se encuentran actualizadas al 100% anexo 1. Monitoreo actualización B&amp;R al 17-08-2021 SIGEP- 2, anexo 2. MONITOREO ACTUALIZACION HV 17-08-2021.
</t>
    </r>
    <r>
      <rPr>
        <b/>
        <sz val="10"/>
        <color rgb="FF000000"/>
        <rFont val="Arial Narrow"/>
        <family val="2"/>
      </rPr>
      <t>DTOR:</t>
    </r>
    <r>
      <rPr>
        <sz val="10"/>
        <color rgb="FF000000"/>
        <rFont val="Arial Narrow"/>
        <family val="2"/>
      </rPr>
      <t xml:space="preserve"> La Dirección Territorial Orinoquía actualizó las hojas de vida y declaración de bienes y rentas de cada servidor de la entidad en el  Sistema de Información y Gestión del Empleo Público - SIGEP.
Monitoreo_Actulizacion_B&amp;R_al01_06_2021_SIGEP- 2
Monitoreo_actualizacion_HV_al01-06-2021 SIGEP- 2
</t>
    </r>
    <r>
      <rPr>
        <b/>
        <sz val="10"/>
        <color rgb="FF000000"/>
        <rFont val="Arial Narrow"/>
        <family val="2"/>
      </rPr>
      <t>DTPA:</t>
    </r>
    <r>
      <rPr>
        <sz val="10"/>
        <color rgb="FF000000"/>
        <rFont val="Arial Narrow"/>
        <family val="2"/>
      </rPr>
      <t xml:space="preserve">Se realizó exitosamente la actualización de las declaraciones de bienes y rentas de los funcionarios de la entidad, sin embargo tienen plazo de la actualización de la hoja de vida hasta el mes de septiembre.  Así mismo se vincularon en la plataforma SIGEP todas las hojas de vida de los contratistas de la entidad.Eviddencias.1.2.
</t>
    </r>
    <r>
      <rPr>
        <b/>
        <sz val="10"/>
        <color rgb="FF000000"/>
        <rFont val="Arial Narrow"/>
        <family val="2"/>
      </rPr>
      <t>DTAO:</t>
    </r>
    <r>
      <rPr>
        <sz val="10"/>
        <color rgb="FF000000"/>
        <rFont val="Arial Narrow"/>
        <family val="2"/>
      </rPr>
      <t xml:space="preserve"> Funcionarios: Se remiten correos a todas las AP y funcionarios, con la circular "20214400000034",  donde se invita a todos los funcionarios a realizar la actualización de la Hoja de Vida y la Declaración de Bienes y Rentas ,  se informa el plazo  para la actualización y se dan recomendaciones al respecto.
Evidencia: Correo-CIRCULAR ACTUALIZACION DE LA INFORMACION REGISTRADA EN LA HOJA DE VIDA.
Contratistas:  Se solicita  al iniciar la contratación la hoja de vida SIGEP debidamente actualizadas y con todos los certificados y soportes debidamente cargados. así mismo se revisa que aporten la declaración de bienes y rentas. 
Evidencia: Transparencia. 1.2 Sigep Contratistas.</t>
    </r>
  </si>
  <si>
    <r>
      <rPr>
        <b/>
        <sz val="10"/>
        <color rgb="FF000000"/>
        <rFont val="Arial Narrow"/>
        <family val="2"/>
      </rPr>
      <t>GSIR:</t>
    </r>
    <r>
      <rPr>
        <sz val="10"/>
        <color rgb="FF000000"/>
        <rFont val="Arial Narrow"/>
        <family val="2"/>
      </rPr>
      <t xml:space="preserve"> No reportó ninguna gestión al respecto.
</t>
    </r>
    <r>
      <rPr>
        <b/>
        <sz val="10"/>
        <color rgb="FF000000"/>
        <rFont val="Arial Narrow"/>
        <family val="2"/>
      </rPr>
      <t>GCEA:</t>
    </r>
    <r>
      <rPr>
        <sz val="10"/>
        <color rgb="FF000000"/>
        <rFont val="Arial Narrow"/>
        <family val="2"/>
      </rPr>
      <t xml:space="preserve"> no recibió requerimientos en cuanto a esta actividad.
</t>
    </r>
    <r>
      <rPr>
        <b/>
        <sz val="10"/>
        <color rgb="FF000000"/>
        <rFont val="Arial Narrow"/>
        <family val="2"/>
      </rPr>
      <t>DTAM:</t>
    </r>
    <r>
      <rPr>
        <sz val="10"/>
        <color rgb="FF000000"/>
        <rFont val="Arial Narrow"/>
        <family val="2"/>
      </rPr>
      <t xml:space="preserve"> Actividad que se consolida y realiza por SINAP Nivel Central. 
</t>
    </r>
    <r>
      <rPr>
        <b/>
        <sz val="10"/>
        <color rgb="FF000000"/>
        <rFont val="Arial Narrow"/>
        <family val="2"/>
      </rPr>
      <t>OAP:</t>
    </r>
    <r>
      <rPr>
        <sz val="10"/>
        <color rgb="FF000000"/>
        <rFont val="Arial Narrow"/>
        <family val="2"/>
      </rPr>
      <t xml:space="preserve"> Se aclara que esta actividad es responsabilidad de toda la entidad, por tanto no hay avance en la territorial
</t>
    </r>
    <r>
      <rPr>
        <b/>
        <sz val="10"/>
        <color rgb="FF000000"/>
        <rFont val="Arial Narrow"/>
        <family val="2"/>
      </rPr>
      <t>DTAN:</t>
    </r>
    <r>
      <rPr>
        <sz val="10"/>
        <color rgb="FF000000"/>
        <rFont val="Arial Narrow"/>
        <family val="2"/>
      </rPr>
      <t xml:space="preserve"> No se confirma por el área encargada que se recibieran información  que permita avanzar para ingresar y actualizar esta información en www.datos.gov.co.
</t>
    </r>
    <r>
      <rPr>
        <b/>
        <sz val="10"/>
        <color rgb="FF000000"/>
        <rFont val="Arial Narrow"/>
        <family val="2"/>
      </rPr>
      <t>DTCA:</t>
    </r>
    <r>
      <rPr>
        <sz val="10"/>
        <color rgb="FF000000"/>
        <rFont val="Arial Narrow"/>
        <family val="2"/>
      </rPr>
      <t xml:space="preserve"> El registro de información es competencia de la  Subdirección de Gestión y Manejo de Áreas Protegidas por lo cual la DTCA no reporta avance en la meta.
</t>
    </r>
    <r>
      <rPr>
        <b/>
        <sz val="10"/>
        <color rgb="FF000000"/>
        <rFont val="Arial Narrow"/>
        <family val="2"/>
      </rPr>
      <t>OAP:</t>
    </r>
    <r>
      <rPr>
        <sz val="10"/>
        <color rgb="FF000000"/>
        <rFont val="Arial Narrow"/>
        <family val="2"/>
      </rPr>
      <t xml:space="preserve"> Se aclara que esta actividad es responsabilidad de toda la entidad, por tanto no hay avance en la territorial
</t>
    </r>
    <r>
      <rPr>
        <b/>
        <sz val="10"/>
        <color rgb="FF000000"/>
        <rFont val="Arial Narrow"/>
        <family val="2"/>
      </rPr>
      <t>DTOR:</t>
    </r>
    <r>
      <rPr>
        <sz val="10"/>
        <color rgb="FF000000"/>
        <rFont val="Arial Narrow"/>
        <family val="2"/>
      </rPr>
      <t xml:space="preserve"> No se presenta avance en el periodo a reportar.
</t>
    </r>
    <r>
      <rPr>
        <b/>
        <sz val="10"/>
        <color rgb="FF000000"/>
        <rFont val="Arial Narrow"/>
        <family val="2"/>
      </rPr>
      <t>DTPA:</t>
    </r>
    <r>
      <rPr>
        <sz val="10"/>
        <color rgb="FF000000"/>
        <rFont val="Arial Narrow"/>
        <family val="2"/>
      </rPr>
      <t xml:space="preserve"> No hay lineamientos por parte del nivel central.</t>
    </r>
  </si>
  <si>
    <r>
      <rPr>
        <b/>
        <sz val="10"/>
        <color rgb="FF000000"/>
        <rFont val="Arial Narrow"/>
        <family val="2"/>
      </rPr>
      <t>SAF-GPC:</t>
    </r>
    <r>
      <rPr>
        <sz val="10"/>
        <color rgb="FF000000"/>
        <rFont val="Arial Narrow"/>
        <family val="2"/>
      </rPr>
      <t xml:space="preserve"> Por medio de la Resolución No. 070 del 02 de febrero de 2018, la cual se encuentra vigente, y que establece lineamientos para solicitar copias físicas y digitales a Parques Nacionales Naturales, Parques Nacionales garantiza el cumplimiento a los requerimientos realizados por los usuarios, la misma se encuentra publicada en el siguiente link: 
https://www.parquesnacionales.gov.co/portal/wp-content/uploads/2013/12/RES.070.pdf 
el mismo está acorde a la normatividad vigente.
Anexo 2.1. Res. 070-18.</t>
    </r>
  </si>
  <si>
    <r>
      <rPr>
        <b/>
        <sz val="10"/>
        <color rgb="FF000000"/>
        <rFont val="Arial Narrow"/>
        <family val="2"/>
      </rPr>
      <t>SAF-GPC:</t>
    </r>
    <r>
      <rPr>
        <sz val="10"/>
        <color rgb="FF000000"/>
        <rFont val="Arial Narrow"/>
        <family val="2"/>
      </rPr>
      <t xml:space="preserve"> Se actualizó la información del Registro de Activos de Información para la vigencia 2021.
Anexo 3.1. Registro Activos de Información 2021.
https://www.parquesnacionales.gov.co/portal/es/gestion-documental-ita/registro-de-activos-de-informacion/
</t>
    </r>
    <r>
      <rPr>
        <b/>
        <sz val="10"/>
        <color rgb="FF000000"/>
        <rFont val="Arial Narrow"/>
        <family val="2"/>
      </rPr>
      <t>DTAM:</t>
    </r>
    <r>
      <rPr>
        <sz val="10"/>
        <color rgb="FF000000"/>
        <rFont val="Arial Narrow"/>
        <family val="2"/>
      </rPr>
      <t xml:space="preserve"> El registro de activos de información se actualizó en el primer trimestre, ese y el esquema de publicación 2021. Los formatos fueron actualizados en la página de parques en la presente vigencia por parte del Grupo de Procesos Corporativos, https://www.parquesnacionales.gov.co/portal/es/transparencia-y-acceso-a-la-informacion-publica/
</t>
    </r>
    <r>
      <rPr>
        <b/>
        <sz val="10"/>
        <color rgb="FF000000"/>
        <rFont val="Arial Narrow"/>
        <family val="2"/>
      </rPr>
      <t>DTAN:</t>
    </r>
    <r>
      <rPr>
        <sz val="10"/>
        <color rgb="FF000000"/>
        <rFont val="Arial Narrow"/>
        <family val="2"/>
      </rPr>
      <t xml:space="preserve"> Las copias de seguridad de la territorial y sus AP reposan en el drive del correo soporteit.dtan@parquesnacionales.gov.co, medio por el cual se  crea el enlace para almacenar y proteger los activos de información de la dirección territorial Andes nor orientales. Así mismo se adjunta el correo electrónico con el cual se da trámite a la solicitud tanto a los usuarios de la DTAN como de las áreas protegidas. Evidencia: pantallazo del archivo Copias de Seguridad y bases .pdf  DRIVE de la DTAN.
</t>
    </r>
    <r>
      <rPr>
        <b/>
        <sz val="10"/>
        <color rgb="FF000000"/>
        <rFont val="Arial Narrow"/>
        <family val="2"/>
      </rPr>
      <t>DTCA:</t>
    </r>
    <r>
      <rPr>
        <sz val="10"/>
        <color rgb="FF000000"/>
        <rFont val="Arial Narrow"/>
        <family val="2"/>
      </rPr>
      <t xml:space="preserve"> Como insumo del inventario que registra el grupo de procesos corporativos, se remitió por parte del responsable de gestión documental en la DTCA, información correspondiente a los inventarios documentales consolidados al corte de junio 2021, compromisos del plan de trabajo. Anexo 1. correo electrónico al GPC Anexo 2. carpeta que contiene formatos inventarios . 
Adicionalmente se avanza en la consolidación de los Backups de la DT y sus áreas protegidas por parte del ingeniero de soporte de la DTCA quien realizó sensibilización y genera alertas periódicas con la solicitud de las mismas. Ver anexo 3. correo solicitud copias de seguridad
sin embargo, es competencia del grupo de procesos corporativos la actualizaición de los formatos  en la página de parques y reporta cumplida la actividad en la actual vigencia
</t>
    </r>
    <r>
      <rPr>
        <b/>
        <sz val="10"/>
        <color rgb="FF000000"/>
        <rFont val="Arial Narrow"/>
        <family val="2"/>
      </rPr>
      <t>DTOR:</t>
    </r>
    <r>
      <rPr>
        <sz val="10"/>
        <color rgb="FF000000"/>
        <rFont val="Arial Narrow"/>
        <family val="2"/>
      </rPr>
      <t xml:space="preserve"> No se presenta avance en el periodo a reportar. 
</t>
    </r>
    <r>
      <rPr>
        <b/>
        <sz val="10"/>
        <color rgb="FF000000"/>
        <rFont val="Arial Narrow"/>
        <family val="2"/>
      </rPr>
      <t>DTPA:</t>
    </r>
    <r>
      <rPr>
        <sz val="10"/>
        <color rgb="FF000000"/>
        <rFont val="Arial Narrow"/>
        <family val="2"/>
      </rPr>
      <t xml:space="preserve"> En la Territorial Pacifico se tiene en cuenta el registro de activos fijos de información el cual se encuentra en la intranet de Parques Nacionales Naturales. Evidencia. 3.1.
</t>
    </r>
    <r>
      <rPr>
        <b/>
        <sz val="10"/>
        <color rgb="FF000000"/>
        <rFont val="Arial Narrow"/>
        <family val="2"/>
      </rPr>
      <t>DTAO:</t>
    </r>
    <r>
      <rPr>
        <sz val="10"/>
        <color rgb="FF000000"/>
        <rFont val="Arial Narrow"/>
        <family val="2"/>
      </rPr>
      <t xml:space="preserve"> Desde el grupo de procesos corporativos se enviaron los formatos para el diligenciamiento de los formatos de Índice de Información Clasificada y Registro de Activos de Información, los cuales se encuentran siguen avanzando por parte de la DTAO. 
Adicionalmente y dando cumplimiento a las normas, leyes y procesos de transparencia y acceso a la Información y a la privacidad de la misma, desde la DTAO, continuamos en la constante actualización de los inventarios de activos de información y su última clasificación figura así: 
* Recursos de la información: bases de datos (reportes de los sistemas de información), reportes manejo de papelería y documentación sistemas (manuales en operación durante este lapso de tiempo), entre los recursos encontraremos:
1 Recursos de la información: Informes cero papel, reportes de ORFEO, reportes de gestión de incidentes o requerimientos, relación teletrabajo, manuales de aplicaciones y el link del manual de ORFEO.
Manual ORFEO: https://sites.google.com/parquesnacionales.gov.co/manualusuarioorfeo/contacto?pli=1&amp;authuser=1
* Recursos de Software: migración de aplicaciones y sistemas operativos, entre los recursos encontraremos reportes de usuarios ORFEO, reporte usuarios Directorio activo y reporte de usuarios de correo.
 * Activos físicos: equipos informáticos y equipos de comunicaciones, entre los recursos encontraremos los inventarios de almacén, inventarios del área de sistemas sobre equipos de cómputo o informáticos y conexiones a Internet
* Servicios: calefacción, iluminación y energía eléctrica, este tema no aplica para nosotros. 
Evidencias: Transparencia - subcomponente 3. -31 Activos de la información -Anexos Gestión de incidentes, listado de activos físicos, reporte de Orfeo y correo instrucciones información publica.</t>
    </r>
  </si>
  <si>
    <r>
      <rPr>
        <b/>
        <sz val="10"/>
        <color rgb="FF000000"/>
        <rFont val="Arial Narrow"/>
        <family val="2"/>
      </rPr>
      <t>SSNA:</t>
    </r>
    <r>
      <rPr>
        <sz val="10"/>
        <color rgb="FF000000"/>
        <rFont val="Arial Narrow"/>
        <family val="2"/>
      </rPr>
      <t xml:space="preserve"> Actualización del informe de encuestas 2020 (ANEXO 1). https://www.parquesnacionales.gov.co/portal/es/ecoturismo/fortalecimiento-del-ecoturismo-en-parques-nacionales-naturales/resultados-del-programa-del-mejoramiento-de-la-calidad-y-el-servicio/
Actualización histórico visitantes del 2002 al 2020 – (ANEXO 2).
https://www.parquesnacionales.gov.co/portal/es/ecoturismo/asi-va-el-ecoturismo-en-parques/
Actualización del informe de la brecha financiera 2020 (ANEXO 3).
(https://www.parquesnacionales.gov.co/portal/es/subdireccion-de-sostenibilidad-y-negocios-ambientales/estrategia-de-sostenibilidad-financiera/
</t>
    </r>
    <r>
      <rPr>
        <b/>
        <sz val="10"/>
        <color rgb="FF000000"/>
        <rFont val="Arial Narrow"/>
        <family val="2"/>
      </rPr>
      <t>GCEA:</t>
    </r>
    <r>
      <rPr>
        <sz val="10"/>
        <color rgb="FF000000"/>
        <rFont val="Arial Narrow"/>
        <family val="2"/>
      </rPr>
      <t xml:space="preserve"> Según la normativa, la pagina web cumple en un 93% la publicación con los requerimientos del Capitulo lll del Decreto 103 de 2015. Se adjunta Anexo 2.
</t>
    </r>
    <r>
      <rPr>
        <b/>
        <sz val="10"/>
        <color rgb="FF000000"/>
        <rFont val="Arial Narrow"/>
        <family val="2"/>
      </rPr>
      <t>DTAM:</t>
    </r>
    <r>
      <rPr>
        <sz val="10"/>
        <color rgb="FF000000"/>
        <rFont val="Arial Narrow"/>
        <family val="2"/>
      </rPr>
      <t xml:space="preserve"> Con los reportes que se hacen a través de los diferentes procesos por parte de la Dirección Territorial como plan anticorrupción, participación social y ciudadana, gestión contractual, bases de datos contratistas, activos de información, entre otros, los líderes de procesos del Nivel Central  consolidan información para la actualización de la página web.
</t>
    </r>
    <r>
      <rPr>
        <b/>
        <sz val="10"/>
        <color rgb="FF000000"/>
        <rFont val="Arial Narrow"/>
        <family val="2"/>
      </rPr>
      <t>DTCA:</t>
    </r>
    <r>
      <rPr>
        <sz val="10"/>
        <color rgb="FF000000"/>
        <rFont val="Arial Narrow"/>
        <family val="2"/>
      </rPr>
      <t xml:space="preserve"> El grupo de comunicaciones en el nivel central es responsable de consolidar y actualizar en la página web la información insumo de esta meta. desde la DT y las áreas protegidas se remite información pertinente.
Adicionalmente, las áreas protegidas adscritas a la DTCA gestionaron la actualización de contenidos pertinente. Se adjuntan evidencias de memorandos de gestión de actualización del recorrido virtual
</t>
    </r>
    <r>
      <rPr>
        <b/>
        <sz val="10"/>
        <color rgb="FF000000"/>
        <rFont val="Arial Narrow"/>
        <family val="2"/>
      </rPr>
      <t>DTOR:</t>
    </r>
    <r>
      <rPr>
        <sz val="10"/>
        <color rgb="FF000000"/>
        <rFont val="Arial Narrow"/>
        <family val="2"/>
      </rPr>
      <t xml:space="preserve"> No reportó
</t>
    </r>
    <r>
      <rPr>
        <b/>
        <sz val="10"/>
        <color rgb="FF000000"/>
        <rFont val="Arial Narrow"/>
        <family val="2"/>
      </rPr>
      <t>DTPA:</t>
    </r>
    <r>
      <rPr>
        <sz val="10"/>
        <color rgb="FF000000"/>
        <rFont val="Arial Narrow"/>
        <family val="2"/>
      </rPr>
      <t xml:space="preserve"> Se actualizo el recorrido virtual de la DTPA y sus áreas protegidas.Evidencias.3.2.
</t>
    </r>
    <r>
      <rPr>
        <b/>
        <sz val="10"/>
        <color rgb="FF000000"/>
        <rFont val="Arial Narrow"/>
        <family val="2"/>
      </rPr>
      <t>DTAO:</t>
    </r>
    <r>
      <rPr>
        <sz val="10"/>
        <color rgb="FF000000"/>
        <rFont val="Arial Narrow"/>
        <family val="2"/>
      </rPr>
      <t xml:space="preserve"> No reportó.</t>
    </r>
  </si>
  <si>
    <r>
      <rPr>
        <b/>
        <sz val="10"/>
        <color rgb="FF000000"/>
        <rFont val="Arial Narrow"/>
        <family val="2"/>
      </rPr>
      <t>SAF-GPC:</t>
    </r>
    <r>
      <rPr>
        <sz val="10"/>
        <color rgb="FF000000"/>
        <rFont val="Arial Narrow"/>
        <family val="2"/>
      </rPr>
      <t xml:space="preserve"> Se actualizó el formato de la información del Esquema de Publicación Transparencia y Acceso a la Información Pública, con el fin de incluir todos los temas que se deben plasmar de acuerdo con la ley 1712 de 2014.
https://www.parquesnacionales.gov.co/portal/es/transparencia-y-acceso-a-la-informacion-publica/
Anexo 3.2. Esquema de Publicación de Inf.  2021.</t>
    </r>
  </si>
  <si>
    <r>
      <rPr>
        <b/>
        <sz val="10"/>
        <color rgb="FF000000"/>
        <rFont val="Arial Narrow"/>
        <family val="2"/>
      </rPr>
      <t>GCEA:</t>
    </r>
    <r>
      <rPr>
        <sz val="10"/>
        <color rgb="FF000000"/>
        <rFont val="Arial Narrow"/>
        <family val="2"/>
      </rPr>
      <t xml:space="preserve"> esta actividad se tiene programada para el próximo cuatrimestre
SAF No se han recibido solicitudes de apoyo en formatos alternativos por parte de los usuarios de PNNC tanto externos como internos.</t>
    </r>
  </si>
  <si>
    <r>
      <rPr>
        <b/>
        <sz val="10"/>
        <color rgb="FF000000"/>
        <rFont val="Arial Narrow"/>
        <family val="2"/>
      </rPr>
      <t>GCEA:</t>
    </r>
    <r>
      <rPr>
        <sz val="10"/>
        <color rgb="FF000000"/>
        <rFont val="Arial Narrow"/>
        <family val="2"/>
      </rPr>
      <t xml:space="preserve"> En el segundo cuatrimestre no se ha publicado información en diversos idiomas y lenguas en el portal web.</t>
    </r>
  </si>
  <si>
    <r>
      <rPr>
        <b/>
        <sz val="10"/>
        <color rgb="FF000000"/>
        <rFont val="Arial Narrow"/>
        <family val="2"/>
      </rPr>
      <t>SAF:</t>
    </r>
    <r>
      <rPr>
        <sz val="10"/>
        <color rgb="FF000000"/>
        <rFont val="Arial Narrow"/>
        <family val="2"/>
      </rPr>
      <t xml:space="preserve"> Se realiza el seguimiento y se elabora el informe de manera semestral de PQRS reportadas en cada trimestre.
Anexo 5.1. Informe PQRSD II trimestre 21.</t>
    </r>
  </si>
  <si>
    <r>
      <rPr>
        <b/>
        <sz val="10"/>
        <color rgb="FF000000"/>
        <rFont val="Arial Narrow"/>
        <family val="2"/>
      </rPr>
      <t>DTAM:</t>
    </r>
    <r>
      <rPr>
        <sz val="10"/>
        <color rgb="FF000000"/>
        <rFont val="Arial Narrow"/>
        <family val="2"/>
      </rPr>
      <t xml:space="preserve"> Se realiza publicación de la base de datos de contratación y Directorio de  contratistas:
CONTRATACION DIRECTA.
https://www.parquesnacionales.gov.co/portal/es/contratacion/contratacion/direccionterritorial-amazonia/2021-2/contratacion-directa/
MINIMA CUANTIA.
https://www.parquesnacionales.gov.co/portal/es/contratacion/contratacion/direccionterritorial-amazonia/2021-2/minima-cuantia/
CONVENIOS.
https://www.parquesnacionales.gov.co/portal/es/contratacion/contratacion/direccionterritorial-amazonia/2021-2/convenios/.
SELECCIÓN ABREVIADA DE SUBASTA INVERSA
https://www.parquesnacionales.gov.co/portal/es/contratacion/contratacion/direccionterritorial-amazonia/2021-2/seleccion-abreviada-de-subasta-inversa/.
BASE DE DATOS https://www.parquesnacionales.gov.co/portal/es/contratacion/contratacion/direccionterritorial-amazonia/2021-2/base-de-datos/
DIRECTORIO CONTRATISTAS
https://www.parquesnacionales.gov.co/portal/es/contratacion/contratacion/direccionterritorial-amazonia/2021-2/directorio-de-contratistas/ 
Anexo  14 publicación pá web base de datos de contratación contratistas.
</t>
    </r>
    <r>
      <rPr>
        <b/>
        <sz val="10"/>
        <color rgb="FF000000"/>
        <rFont val="Arial Narrow"/>
        <family val="2"/>
      </rPr>
      <t>DTAN:</t>
    </r>
    <r>
      <rPr>
        <sz val="10"/>
        <color rgb="FF000000"/>
        <rFont val="Arial Narrow"/>
        <family val="2"/>
      </rPr>
      <t xml:space="preserve"> La dirección territorial aporta las evidencias que corresponden  a la información registrada y actualizada en al pagina web. En el drive  se colocan pantallazos que corresponde a: 1. Bases de datos, matriz de contratación publicada. 2. Imagen,  relación de contratación directa de la DTAN publicados. 3. captura del directorio de contratistas. 4. Imagen, relación de contratos de mínima cuantía publicados.
</t>
    </r>
    <r>
      <rPr>
        <b/>
        <sz val="10"/>
        <color rgb="FF000000"/>
        <rFont val="Arial Narrow"/>
        <family val="2"/>
      </rPr>
      <t>DTCA:</t>
    </r>
    <r>
      <rPr>
        <sz val="10"/>
        <color rgb="FF000000"/>
        <rFont val="Arial Narrow"/>
        <family val="2"/>
      </rPr>
      <t xml:space="preserve">En la ruta “Contratación &gt; Procesos de Contratación Pública &gt; Dirección Territorial Caribe &gt; 2021”, de la página Web se encuentran publicado un link que permite visualizar la URL publica de cada proceso publicado en el SECOP II y TVEC  ANEXO 1. PUBLICACIÓN Contratos DTCA 2021
DTOR: Se realizó la publicación de los procesos de contratación en la pagina web de PNNC,  y se mantiene actualizado el directorio de contratistas y base de datos de la contratación.
Anexo 5.2.1 Publicaciones
</t>
    </r>
    <r>
      <rPr>
        <b/>
        <sz val="10"/>
        <color rgb="FF000000"/>
        <rFont val="Arial Narrow"/>
        <family val="2"/>
      </rPr>
      <t>DTPA:</t>
    </r>
    <r>
      <rPr>
        <sz val="10"/>
        <color rgb="FF000000"/>
        <rFont val="Arial Narrow"/>
        <family val="2"/>
      </rPr>
      <t xml:space="preserve"> Se puede verificar dicha actividad en la ruta &gt; Contratación &gt; Procesos de Contratación Pública &gt; Dirección Territorial Pacifico &gt; 2021. http://www.parquesnacionales.gov.co/portal/es/contratacion/contratacion/direccion-territorial-Pacifico/2021-2/ de la página Web de PNNC.Evidencias 5.2.
</t>
    </r>
    <r>
      <rPr>
        <b/>
        <sz val="10"/>
        <color rgb="FF000000"/>
        <rFont val="Arial Narrow"/>
        <family val="2"/>
      </rPr>
      <t>DTAO:</t>
    </r>
    <r>
      <rPr>
        <sz val="10"/>
        <color rgb="FF000000"/>
        <rFont val="Arial Narrow"/>
        <family val="2"/>
      </rPr>
      <t xml:space="preserve"> Según la circular 20161000000014 se realiza la actualización de la información publicada en la página web. Evidencia 5.2 pág. web Evidencia 5.2_BDD2021_DTAO.</t>
    </r>
  </si>
  <si>
    <r>
      <rPr>
        <b/>
        <sz val="10"/>
        <color rgb="FF000000"/>
        <rFont val="Arial Narrow"/>
        <family val="2"/>
      </rPr>
      <t>SAF:</t>
    </r>
    <r>
      <rPr>
        <sz val="10"/>
        <color rgb="FF000000"/>
        <rFont val="Arial Narrow"/>
        <family val="2"/>
      </rPr>
      <t xml:space="preserve"> Como complemento pedagógico, positivo y preventivo de las disposiciones de la Ley Anticorrupción en la implementación de la política de integridad en la entidad desde el grupo de gestión humana se desarrollaron las siguientes actividades orientadas a la divulgación e interiorización del Código de Integridad:
Durante el mes de Julio de 2021 se realizó la divulgación y socialización de los valores de servicio público, con apoyo del grupo de comunicaciones por medio de piezas graficas enviadas a través de correo electrónico.
En el mes de Agosto 2021 se realizó la Capacitación del Código de Integridad “Servidores públicos y los valores para el servicio al ciudadano”  con el objetivo de sensibilizar a los servidores públicos acerca de la importancia de la legalidad, la transparencia y la integridad en el ejercicio de sus funciones en las entidades públicas, con el fin de actuar acorde con los valores del servicio público en su contexto laboral.
</t>
    </r>
    <r>
      <rPr>
        <b/>
        <sz val="10"/>
        <color rgb="FF000000"/>
        <rFont val="Arial Narrow"/>
        <family val="2"/>
      </rPr>
      <t>OPDI:</t>
    </r>
    <r>
      <rPr>
        <sz val="10"/>
        <color rgb="FF000000"/>
        <rFont val="Arial Narrow"/>
        <family val="2"/>
      </rPr>
      <t xml:space="preserve"> En aras de socializar y divulgar el código de integridad la oficina de control interno disciplinario remitió una propuesta en diapositivas a la Oficina de Gestión Humana, como quiera que es una tarea conjunta, y a la fecha no se tiene respuesta. 
</t>
    </r>
    <r>
      <rPr>
        <b/>
        <sz val="10"/>
        <color rgb="FF000000"/>
        <rFont val="Arial Narrow"/>
        <family val="2"/>
      </rPr>
      <t>OAP:</t>
    </r>
    <r>
      <rPr>
        <sz val="10"/>
        <color rgb="FF000000"/>
        <rFont val="Arial Narrow"/>
        <family val="2"/>
      </rPr>
      <t xml:space="preserve"> Dado que la actividad se encuentra parcialmente cumplida, se toma el % proporcional de avance. </t>
    </r>
  </si>
  <si>
    <r>
      <rPr>
        <b/>
        <sz val="10"/>
        <color rgb="FF000000"/>
        <rFont val="Arial Narrow"/>
        <family val="2"/>
      </rPr>
      <t>SAF:</t>
    </r>
    <r>
      <rPr>
        <sz val="10"/>
        <color rgb="FF000000"/>
        <rFont val="Arial Narrow"/>
        <family val="2"/>
      </rPr>
      <t xml:space="preserve"> Como complemento pedagógico, positivo y preventivo de las disposiciones de la Ley Anticorrupción en la implementación de la política de integridad en la entidad desde el grupo de gestión humana se desarrollaron las siguientes actividades de fomento y compromiso de los valores del código de integridad:
En el mes de Junio de 2021 se desarrolló la actividad del Día del Servidor Público "Historias de Integridad" con el objetivo de reconocer y exaltar la labor del servidor público en PNNC, en su condición de funcionarios o contratistas, visibilizando los buenos hechos que se viven día a día en el servicio público.  Esta actividad fue socializada con apoyo del grupo de comunicaciones por medio de correo electrónico a nivel nacional y la recopilación de las Historias de Integridad fueron publicadas en intranet el 28 de Junio de 2021.
En el mes de Agosto 2021 se realizó la Capacitación del Código de Integridad “Servidores públicos y los valores para el servicio al ciudadano” el 18 y 20 de Agosto de 2021,  con el objetivo de sensibilizar a los servidores públicos acerca de la importancia de la legalidad, la transparencia y la integridad en el ejercicio de sus funciones en las entidades públicas, con el fin de actuar acorde con los valores del servicio público en su contexto laboral. 
En el mes de Agosto de 2021 se desarrolló la Semana de la Integridad del 17 al 20 de Agosto de 2021, con el objetivo de promover la apropiación de los valores del código de integridad a partir de actividades diarias destinadas a repensar en los valores del servicio público.
Se realizo la promoción del Curso Virtual de Integridad, Transparencia y Lucha contra la Corrupción dispuesto por el DAFP, con el objetivo de que tanto los servidores públicos de la entidad como los contratistas, logren certificarse y fortalezcan la apropiación del código de integridad y los valores. Durante la vigencia del año 2021 se han certificado 219 servidores públicos (45 funcionarios y 174 contratistas), llevando un total acumulado desde el año 2020 de 1280 servidores  con un 76,5% de avance al mes de Agosto de 2021.</t>
    </r>
  </si>
  <si>
    <r>
      <rPr>
        <b/>
        <sz val="10"/>
        <color rgb="FF000000"/>
        <rFont val="Arial Narrow"/>
        <family val="2"/>
      </rPr>
      <t>SAF:</t>
    </r>
    <r>
      <rPr>
        <sz val="10"/>
        <color rgb="FF000000"/>
        <rFont val="Arial Narrow"/>
        <family val="2"/>
      </rPr>
      <t xml:space="preserve"> Además de la divulgación y exigencia de realizar el curso de integridad transparencia y lucha contra la corrupción, Se socializado el código de integridad y también la charla sobre conflicto de interés de manera conjunta 
</t>
    </r>
    <r>
      <rPr>
        <b/>
        <sz val="10"/>
        <color rgb="FF000000"/>
        <rFont val="Arial Narrow"/>
        <family val="2"/>
      </rPr>
      <t>GCEA:</t>
    </r>
    <r>
      <rPr>
        <sz val="10"/>
        <color rgb="FF000000"/>
        <rFont val="Arial Narrow"/>
        <family val="2"/>
      </rPr>
      <t xml:space="preserve"> Socializó 6 piezas gráficas a través del correo institucional, en relación al tema de conflicto de intereses correspondiente al servidor público, atendiendo el requerimiento de la Oficina de Control Disciplinario Interno. (anexo 1)
DTAN: Se recibe invitación para participar en: SESIÓN VIRTUAL CAPACITACIÓN EN CÓDIGO DE INTEGRIDAD Y CONFLICTO DE INTERÉS MADS - IDEAM- PARQUES NACIONALES. Se comparte mediante correo electroni con la invitación a todos los funcionarios y contratistas de la dirección territorial para participar en el evento programado. Evidencias: correo con al invitación enviada. 2. socialización por mail  a funcionarios y contratistas de la DTAN.
</t>
    </r>
    <r>
      <rPr>
        <b/>
        <sz val="10"/>
        <color rgb="FF000000"/>
        <rFont val="Arial Narrow"/>
        <family val="2"/>
      </rPr>
      <t>DTCA:</t>
    </r>
    <r>
      <rPr>
        <sz val="10"/>
        <color rgb="FF000000"/>
        <rFont val="Arial Narrow"/>
        <family val="2"/>
      </rPr>
      <t xml:space="preserve"> En atención a la convocatoria del grupo de control interno se divulgó mediante correo electrónico al equipo de funcionarios y contratistas de la DTCA y áreas protegidas adscritas, la jornada realizada el 19 de agosto del presente año y la ruta de conexión. Evidencia: anexo 1. correo electrónico difusión.
</t>
    </r>
    <r>
      <rPr>
        <b/>
        <sz val="10"/>
        <color rgb="FF000000"/>
        <rFont val="Arial Narrow"/>
        <family val="2"/>
      </rPr>
      <t>OAP:</t>
    </r>
    <r>
      <rPr>
        <sz val="10"/>
        <color rgb="FF000000"/>
        <rFont val="Arial Narrow"/>
        <family val="2"/>
      </rPr>
      <t xml:space="preserve">  No se evidencia realización de la actividad, por tanto se incluye un % por la gestión realizada.
DTOR La Dirección Territorial Orinoquía participó en la sensibilización "Sesión de Capacitación en Política de Integridad y Conflicto de Intereses" liderado por el Grupo de Control Interno.
Anexo 1.3.1 Asist_Sen_Conflicto_Intereses
Anexo 1.3.2 Presentacion_conflicto_intereses
</t>
    </r>
    <r>
      <rPr>
        <b/>
        <sz val="10"/>
        <color rgb="FF000000"/>
        <rFont val="Arial Narrow"/>
        <family val="2"/>
      </rPr>
      <t>DTPA:</t>
    </r>
    <r>
      <rPr>
        <sz val="10"/>
        <color rgb="FF000000"/>
        <rFont val="Arial Narrow"/>
        <family val="2"/>
      </rPr>
      <t xml:space="preserve">No hay lineamientos por el nivel central.
</t>
    </r>
    <r>
      <rPr>
        <b/>
        <sz val="10"/>
        <color rgb="FF000000"/>
        <rFont val="Arial Narrow"/>
        <family val="2"/>
      </rPr>
      <t>OAP:</t>
    </r>
    <r>
      <rPr>
        <sz val="10"/>
        <color rgb="FF000000"/>
        <rFont val="Arial Narrow"/>
        <family val="2"/>
      </rPr>
      <t xml:space="preserve"> La realización de la actividad requiere una participación dinámica y activa a iniciativa de la DT, por tanto se asigna sin avance. 
</t>
    </r>
    <r>
      <rPr>
        <b/>
        <sz val="10"/>
        <color rgb="FF000000"/>
        <rFont val="Arial Narrow"/>
        <family val="2"/>
      </rPr>
      <t>DTAO:</t>
    </r>
    <r>
      <rPr>
        <sz val="10"/>
        <color rgb="FF000000"/>
        <rFont val="Arial Narrow"/>
        <family val="2"/>
      </rPr>
      <t xml:space="preserve"> No reportó avances.</t>
    </r>
  </si>
  <si>
    <r>
      <rPr>
        <b/>
        <sz val="10"/>
        <color rgb="FF000000"/>
        <rFont val="Arial Narrow"/>
        <family val="2"/>
      </rPr>
      <t>SAF:</t>
    </r>
    <r>
      <rPr>
        <sz val="10"/>
        <color rgb="FF000000"/>
        <rFont val="Arial Narrow"/>
        <family val="2"/>
      </rPr>
      <t xml:space="preserve"> Se hizo énfasis en el perdido en el curso de Integridad transparencia y Lucha contra la corrupción y el código de integridad pues estos hacen énfasis en los valores y también en la actitud de respeto y compromiso con las acciones justas y diligentes.
</t>
    </r>
    <r>
      <rPr>
        <b/>
        <sz val="10"/>
        <color rgb="FF000000"/>
        <rFont val="Arial Narrow"/>
        <family val="2"/>
      </rPr>
      <t>GCEA:</t>
    </r>
    <r>
      <rPr>
        <sz val="10"/>
        <color rgb="FF000000"/>
        <rFont val="Arial Narrow"/>
        <family val="2"/>
      </rPr>
      <t xml:space="preserve"> por petición del Grupo de Procesos Corporativos se diseñó y divulgó 2 piezas graficas relacionadas con derechos de petición. anexo 1. Correo  - recuerda los términos transitorios de respuesta de derechos de petición y anexo 2. correo - no olvides responder oportunamente los derechos de petición
OPDI Se han publicado 4 campañas, 1 para cada mes. (Enero, Febrero, Marzo, Abril).</t>
    </r>
  </si>
  <si>
    <r>
      <rPr>
        <b/>
        <sz val="10"/>
        <color theme="1"/>
        <rFont val="Arial Narrow"/>
        <family val="2"/>
      </rPr>
      <t>OPDI:</t>
    </r>
    <r>
      <rPr>
        <sz val="10"/>
        <color theme="1"/>
        <rFont val="Arial Narrow"/>
        <family val="2"/>
      </rPr>
      <t xml:space="preserve"> En aras de socializar y divulgar el codigo de integridad la oficina de controlinterno disciplinario remitio una propuesta en diapositivas a la Oficina de Gestion Humana, como quiera que es una tarea conjunta, y a la fecha no se tiene respuesta   </t>
    </r>
    <r>
      <rPr>
        <sz val="10"/>
        <color theme="1"/>
        <rFont val="Arial Narrow"/>
        <family val="2"/>
      </rPr>
      <t>OAP actividad parcial en consecuencia se toma el % de cumplimiento de manera proporcional.</t>
    </r>
    <r>
      <rPr>
        <sz val="10"/>
        <color theme="1"/>
        <rFont val="Arial Narrow"/>
        <family val="2"/>
      </rPr>
      <t xml:space="preserve">
</t>
    </r>
    <r>
      <rPr>
        <b/>
        <sz val="10"/>
        <color theme="1"/>
        <rFont val="Arial Narrow"/>
        <family val="2"/>
      </rPr>
      <t>SAF-GGH:</t>
    </r>
    <r>
      <rPr>
        <sz val="10"/>
        <color theme="1"/>
        <rFont val="Arial Narrow"/>
        <family val="2"/>
      </rPr>
      <t xml:space="preserve"> Se coordina capacitación a Nivel Asistencial, Nivel Profesional y Directivo sobre el Código de Integridad para la vigencia 2021 los días 25, 26 y 27 de Mayo de 2021.</t>
    </r>
  </si>
  <si>
    <r>
      <rPr>
        <b/>
        <sz val="10"/>
        <color rgb="FF000000"/>
        <rFont val="Arial Narrow"/>
        <family val="2"/>
      </rPr>
      <t>SAF-GGH:</t>
    </r>
    <r>
      <rPr>
        <sz val="10"/>
        <color rgb="FF000000"/>
        <rFont val="Arial Narrow"/>
        <family val="2"/>
      </rPr>
      <t xml:space="preserve"> no se adelanta toda vez que la psicologa inicio contrato finalizando mes de marzo.</t>
    </r>
  </si>
  <si>
    <r>
      <rPr>
        <b/>
        <i/>
        <sz val="10"/>
        <color theme="1"/>
        <rFont val="Arial Narrow"/>
        <family val="2"/>
      </rPr>
      <t xml:space="preserve">DTAM: </t>
    </r>
    <r>
      <rPr>
        <sz val="10"/>
        <color theme="1"/>
        <rFont val="Arial Narrow"/>
        <family val="2"/>
      </rPr>
      <t>No reportó avances.</t>
    </r>
    <r>
      <rPr>
        <b/>
        <i/>
        <sz val="10"/>
        <color theme="1"/>
        <rFont val="Arial Narrow"/>
        <family val="2"/>
      </rPr>
      <t xml:space="preserve">
DTAN: </t>
    </r>
    <r>
      <rPr>
        <sz val="10"/>
        <color theme="1"/>
        <rFont val="Arial Narrow"/>
        <family val="2"/>
      </rPr>
      <t>No reportó avances.</t>
    </r>
    <r>
      <rPr>
        <b/>
        <i/>
        <sz val="10"/>
        <color theme="1"/>
        <rFont val="Arial Narrow"/>
        <family val="2"/>
      </rPr>
      <t xml:space="preserve">
</t>
    </r>
    <r>
      <rPr>
        <b/>
        <sz val="10"/>
        <color theme="1"/>
        <rFont val="Arial Narrow"/>
        <family val="2"/>
      </rPr>
      <t>DTAO:</t>
    </r>
    <r>
      <rPr>
        <sz val="10"/>
        <color theme="1"/>
        <rFont val="Arial Narrow"/>
        <family val="2"/>
      </rPr>
      <t xml:space="preserve"> No reportó avances.</t>
    </r>
    <r>
      <rPr>
        <b/>
        <i/>
        <sz val="10"/>
        <color theme="1"/>
        <rFont val="Arial Narrow"/>
        <family val="2"/>
      </rPr>
      <t xml:space="preserve">
</t>
    </r>
    <r>
      <rPr>
        <b/>
        <sz val="10"/>
        <color theme="1"/>
        <rFont val="Arial Narrow"/>
        <family val="2"/>
      </rPr>
      <t>DTCA:</t>
    </r>
    <r>
      <rPr>
        <sz val="10"/>
        <color theme="1"/>
        <rFont val="Arial Narrow"/>
        <family val="2"/>
      </rPr>
      <t xml:space="preserve"> Se espera lineamientos del Nivel central para convocar a las áreas protegidas de la DTCA y avanzar en el compromiso
</t>
    </r>
    <r>
      <rPr>
        <b/>
        <sz val="10"/>
        <color theme="1"/>
        <rFont val="Arial Narrow"/>
        <family val="2"/>
      </rPr>
      <t>DTOR:</t>
    </r>
    <r>
      <rPr>
        <sz val="10"/>
        <color theme="1"/>
        <rFont val="Arial Narrow"/>
        <family val="2"/>
      </rPr>
      <t xml:space="preserve"> No se presenta avance en el periodo a reportar
</t>
    </r>
    <r>
      <rPr>
        <b/>
        <sz val="10"/>
        <color theme="1"/>
        <rFont val="Arial Narrow"/>
        <family val="2"/>
      </rPr>
      <t>DTPA:</t>
    </r>
    <r>
      <rPr>
        <sz val="10"/>
        <color theme="1"/>
        <rFont val="Arial Narrow"/>
        <family val="2"/>
      </rPr>
      <t xml:space="preserve">Este proceso lo ha liderado Control Interno, no se ha realizado hasta ahora en la DTPA, sin embargo estaremos atentos a las orientaciones de Nivel Central para su realización. </t>
    </r>
    <r>
      <rPr>
        <b/>
        <i/>
        <sz val="10"/>
        <color theme="1"/>
        <rFont val="Arial Narrow"/>
        <family val="2"/>
      </rPr>
      <t xml:space="preserve">OAP: </t>
    </r>
    <r>
      <rPr>
        <sz val="10"/>
        <color theme="1"/>
        <rFont val="Arial Narrow"/>
        <family val="2"/>
      </rPr>
      <t>se aclara que la actividad la realiza la Territorial según lineamiento del GGH lider del proceso de conflictos de intereses.</t>
    </r>
    <r>
      <rPr>
        <b/>
        <i/>
        <sz val="10"/>
        <color theme="1"/>
        <rFont val="Arial Narrow"/>
        <family val="2"/>
      </rPr>
      <t xml:space="preserve">
</t>
    </r>
    <r>
      <rPr>
        <b/>
        <sz val="10"/>
        <color theme="1"/>
        <rFont val="Arial Narrow"/>
        <family val="2"/>
      </rPr>
      <t>GCEA:</t>
    </r>
    <r>
      <rPr>
        <sz val="10"/>
        <color theme="1"/>
        <rFont val="Arial Narrow"/>
        <family val="2"/>
      </rPr>
      <t xml:space="preserve">  socializó 4 piezas gráficas a través del correo institucional ,en relación al tema de conflcito de intereses correspondiente al servidor público, atendiendo el requerimiento de la Oficina de Control Disciplinario Interno.
</t>
    </r>
    <r>
      <rPr>
        <b/>
        <sz val="10"/>
        <color theme="1"/>
        <rFont val="Arial Narrow"/>
        <family val="2"/>
      </rPr>
      <t>SAF-GGH:</t>
    </r>
    <r>
      <rPr>
        <sz val="10"/>
        <color theme="1"/>
        <rFont val="Arial Narrow"/>
        <family val="2"/>
      </rPr>
      <t xml:space="preserve"> Se continua en la viegencia 2021 con el curso virtual de Integridad, transparencia y lucha contra la corrupcion que aborda el tema de conflicto de interes con suficiente claridad y fortalece al TH en ese tema.</t>
    </r>
    <r>
      <rPr>
        <b/>
        <i/>
        <sz val="10"/>
        <color theme="1"/>
        <rFont val="Arial Narrow"/>
        <family val="2"/>
      </rPr>
      <t xml:space="preserve">
</t>
    </r>
  </si>
  <si>
    <r>
      <rPr>
        <b/>
        <sz val="10"/>
        <color rgb="FF000000"/>
        <rFont val="Arial Narrow"/>
        <family val="2"/>
      </rPr>
      <t>GCEA:</t>
    </r>
    <r>
      <rPr>
        <sz val="10"/>
        <color rgb="FF000000"/>
        <rFont val="Arial Narrow"/>
        <family val="2"/>
      </rPr>
      <t xml:space="preserve"> socializó  la circular no.20211400000024 "cumplimiento ley de transparencia y acceso a la información pública y oportunidad en la entrega de informes oficiales y otras solicitudes de información" se adjunta:  anexo 2.correo de parques nacionales naturales de colombia - circular
</t>
    </r>
    <r>
      <rPr>
        <b/>
        <sz val="10"/>
        <color rgb="FF000000"/>
        <rFont val="Arial Narrow"/>
        <family val="2"/>
      </rPr>
      <t>OPDI;</t>
    </r>
    <r>
      <rPr>
        <sz val="10"/>
        <color rgb="FF000000"/>
        <rFont val="Arial Narrow"/>
        <family val="2"/>
      </rPr>
      <t xml:space="preserve"> Se han publicado 4 campañas, 1 para cada mes. (Enero, Febrero, Marzo, Abril).
</t>
    </r>
    <r>
      <rPr>
        <b/>
        <sz val="10"/>
        <color rgb="FF000000"/>
        <rFont val="Arial Narrow"/>
        <family val="2"/>
      </rPr>
      <t>SAF-GGH:</t>
    </r>
    <r>
      <rPr>
        <sz val="10"/>
        <color rgb="FF000000"/>
        <rFont val="Arial Narrow"/>
        <family val="2"/>
      </rPr>
      <t xml:space="preserve"> El fortalecer el talento humano en parques es el objetivo: para ello se participo en el IV Cuarto Encuentro del Equipo Transversal de Relación Estado-Ciudadano -Creación oficinas Estado-ciudadano en el marco de la Ley 2052-2020 programado por la función publica y tambien se orienta, el curso virtual lenguaje claro para servidores y colaboradores publicos en Colombia que oferta el DNP. </t>
    </r>
  </si>
  <si>
    <r>
      <rPr>
        <b/>
        <sz val="10"/>
        <color theme="1"/>
        <rFont val="Arial Narrow"/>
        <family val="2"/>
      </rPr>
      <t>OAP</t>
    </r>
    <r>
      <rPr>
        <sz val="10"/>
        <color theme="1"/>
        <rFont val="Arial Narrow"/>
        <family val="2"/>
      </rPr>
      <t xml:space="preserve">: Se socializó al proceso de Gestión de Conocimiento e Innovación el 5/03/2021 sobre la forma como se identifica y genera o actualiza un mapa de riesgos, Las demás socializaciones se tienen programadas para el </t>
    </r>
    <r>
      <rPr>
        <b/>
        <sz val="10"/>
        <color theme="1"/>
        <rFont val="Arial Narrow"/>
        <family val="2"/>
      </rPr>
      <t>tercer</t>
    </r>
    <r>
      <rPr>
        <sz val="10"/>
        <color theme="1"/>
        <rFont val="Arial Narrow"/>
        <family val="2"/>
      </rPr>
      <t xml:space="preserve"> cuatrimestre del 2021. Evidencia: 2.1.</t>
    </r>
  </si>
  <si>
    <r>
      <rPr>
        <b/>
        <sz val="12"/>
        <color rgb="FF000000"/>
        <rFont val="Arial Narrow"/>
        <family val="2"/>
      </rPr>
      <t xml:space="preserve">Subcomponente /proceso 1                                          </t>
    </r>
    <r>
      <rPr>
        <sz val="12"/>
        <color rgb="FF000000"/>
        <rFont val="Arial Narrow"/>
        <family val="2"/>
      </rPr>
      <t xml:space="preserve"> 
Política de Administración de Riesgos de Corrupción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</si>
</sst>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m/yyyy"/>
    <numFmt numFmtId="165" formatCode="0.0%"/>
    <numFmt numFmtId="166" formatCode="d\.m"/>
    <numFmt numFmtId="167" formatCode="dd/mm/yyyy;@"/>
  </numFmts>
  <fonts count="46">
    <font>
      <sz val="11"/>
      <color theme="1"/>
      <name val="Arial"/>
    </font>
    <font>
      <sz val="11"/>
      <color theme="1"/>
      <name val="Calibri"/>
      <family val="2"/>
    </font>
    <font>
      <b/>
      <sz val="14"/>
      <color theme="1"/>
      <name val="Arial Narrow"/>
      <family val="2"/>
    </font>
    <font>
      <sz val="11"/>
      <name val="Arial"/>
      <family val="2"/>
    </font>
    <font>
      <b/>
      <sz val="12"/>
      <color theme="1"/>
      <name val="Arial Narrow"/>
      <family val="2"/>
    </font>
    <font>
      <sz val="12"/>
      <color rgb="FF000000"/>
      <name val="Arial Narrow"/>
      <family val="2"/>
    </font>
    <font>
      <b/>
      <sz val="10"/>
      <color theme="1"/>
      <name val="Arial Narrow"/>
      <family val="2"/>
    </font>
    <font>
      <sz val="10"/>
      <color theme="1"/>
      <name val="Arial Narrow"/>
      <family val="2"/>
    </font>
    <font>
      <sz val="12"/>
      <color theme="1"/>
      <name val="Arial Narrow"/>
      <family val="2"/>
    </font>
    <font>
      <i/>
      <sz val="10"/>
      <color theme="1"/>
      <name val="Arial Narrow"/>
      <family val="2"/>
    </font>
    <font>
      <b/>
      <i/>
      <sz val="10"/>
      <color rgb="FF2F5496"/>
      <name val="Arial Black"/>
      <family val="2"/>
    </font>
    <font>
      <b/>
      <sz val="12"/>
      <color rgb="FF333300"/>
      <name val="Sansserif"/>
    </font>
    <font>
      <sz val="10"/>
      <color rgb="FF000000"/>
      <name val="Sansserif"/>
    </font>
    <font>
      <sz val="10"/>
      <color rgb="FF000000"/>
      <name val="Arial Narrow"/>
      <family val="2"/>
    </font>
    <font>
      <b/>
      <sz val="12"/>
      <color rgb="FF000000"/>
      <name val="Arial Narrow"/>
      <family val="2"/>
    </font>
    <font>
      <b/>
      <sz val="12"/>
      <color rgb="FF333300"/>
      <name val="Arial Narrow"/>
      <family val="2"/>
    </font>
    <font>
      <b/>
      <sz val="10"/>
      <color rgb="FF000000"/>
      <name val="Arial Narrow"/>
      <family val="2"/>
    </font>
    <font>
      <b/>
      <sz val="11"/>
      <color rgb="FF000000"/>
      <name val="Arial Narrow"/>
      <family val="2"/>
    </font>
    <font>
      <b/>
      <i/>
      <sz val="10"/>
      <color rgb="FF000000"/>
      <name val="Arial Narrow"/>
      <family val="2"/>
    </font>
    <font>
      <b/>
      <i/>
      <sz val="11"/>
      <color rgb="FF2F5496"/>
      <name val="Arial Black"/>
      <family val="2"/>
    </font>
    <font>
      <sz val="14"/>
      <color theme="1"/>
      <name val="Calibri"/>
      <family val="2"/>
    </font>
    <font>
      <b/>
      <sz val="14"/>
      <color theme="1"/>
      <name val="Calibri"/>
      <family val="2"/>
    </font>
    <font>
      <b/>
      <sz val="12"/>
      <color theme="1"/>
      <name val="Calibri"/>
      <family val="2"/>
    </font>
    <font>
      <b/>
      <i/>
      <sz val="10"/>
      <color theme="1"/>
      <name val="Arial Narrow"/>
      <family val="2"/>
    </font>
    <font>
      <strike/>
      <sz val="10"/>
      <color theme="1"/>
      <name val="Arial Narrow"/>
      <family val="2"/>
    </font>
    <font>
      <b/>
      <sz val="11"/>
      <color theme="1"/>
      <name val="Calibri"/>
      <family val="2"/>
    </font>
    <font>
      <sz val="8"/>
      <color theme="1"/>
      <name val="Calibri"/>
      <family val="2"/>
    </font>
    <font>
      <b/>
      <i/>
      <sz val="14"/>
      <color rgb="FF2F5496"/>
      <name val="Calibri"/>
      <family val="2"/>
    </font>
    <font>
      <b/>
      <sz val="16"/>
      <color theme="1"/>
      <name val="Calibri"/>
      <family val="2"/>
    </font>
    <font>
      <sz val="12"/>
      <color theme="1"/>
      <name val="Calibri"/>
      <family val="2"/>
    </font>
    <font>
      <sz val="10"/>
      <color theme="1"/>
      <name val="Calibri"/>
      <family val="2"/>
    </font>
    <font>
      <b/>
      <i/>
      <sz val="12"/>
      <color theme="1"/>
      <name val="Arial Narrow"/>
      <family val="2"/>
    </font>
    <font>
      <b/>
      <i/>
      <sz val="11"/>
      <color rgb="FF2F5496"/>
      <name val="Calibri"/>
      <family val="2"/>
    </font>
    <font>
      <b/>
      <i/>
      <sz val="14"/>
      <color theme="1"/>
      <name val="Arial Narrow"/>
      <family val="2"/>
    </font>
    <font>
      <i/>
      <sz val="10"/>
      <color rgb="FF000000"/>
      <name val="Arial Narrow"/>
      <family val="2"/>
    </font>
    <font>
      <b/>
      <i/>
      <u/>
      <sz val="10"/>
      <color theme="1"/>
      <name val="Arial Narrow"/>
      <family val="2"/>
    </font>
    <font>
      <b/>
      <i/>
      <sz val="14"/>
      <color rgb="FFFF0000"/>
      <name val="Arial Narrow"/>
      <family val="2"/>
    </font>
    <font>
      <b/>
      <i/>
      <sz val="16"/>
      <color theme="1"/>
      <name val="Calibri"/>
      <family val="2"/>
    </font>
    <font>
      <sz val="10"/>
      <color rgb="FFFF0000"/>
      <name val="Arial Narrow"/>
      <family val="2"/>
    </font>
    <font>
      <u/>
      <sz val="10"/>
      <name val="Arial Narrow"/>
      <family val="2"/>
    </font>
    <font>
      <sz val="10"/>
      <name val="Arial Narrow"/>
      <family val="2"/>
    </font>
    <font>
      <sz val="10"/>
      <color theme="1"/>
      <name val="Arial Narrow"/>
      <family val="2"/>
    </font>
    <font>
      <sz val="10"/>
      <color rgb="FF000000"/>
      <name val="Arial Narrow"/>
      <family val="2"/>
    </font>
    <font>
      <b/>
      <sz val="12"/>
      <color theme="1"/>
      <name val="Arial Narrow"/>
      <family val="2"/>
    </font>
    <font>
      <sz val="8"/>
      <name val="Arial"/>
      <family val="2"/>
    </font>
    <font>
      <b/>
      <sz val="10"/>
      <name val="Arial Narrow"/>
      <family val="2"/>
    </font>
  </fonts>
  <fills count="11">
    <fill>
      <patternFill patternType="none"/>
    </fill>
    <fill>
      <patternFill patternType="gray125"/>
    </fill>
    <fill>
      <patternFill patternType="solid">
        <fgColor rgb="FFE2EFD9"/>
        <bgColor rgb="FFE2EFD9"/>
      </patternFill>
    </fill>
    <fill>
      <patternFill patternType="solid">
        <fgColor theme="0"/>
        <bgColor theme="0"/>
      </patternFill>
    </fill>
    <fill>
      <patternFill patternType="solid">
        <fgColor rgb="FFBDD6EE"/>
        <bgColor rgb="FFBDD6EE"/>
      </patternFill>
    </fill>
    <fill>
      <patternFill patternType="solid">
        <fgColor rgb="FFFFFFFF"/>
        <bgColor rgb="FFFFFFFF"/>
      </patternFill>
    </fill>
    <fill>
      <patternFill patternType="solid">
        <fgColor rgb="FFB4C6E7"/>
        <bgColor rgb="FFB4C6E7"/>
      </patternFill>
    </fill>
    <fill>
      <patternFill patternType="solid">
        <fgColor theme="9" tint="0.39997558519241921"/>
        <bgColor indexed="64"/>
      </patternFill>
    </fill>
    <fill>
      <patternFill patternType="solid">
        <fgColor theme="0"/>
        <bgColor rgb="FFE2EFD9"/>
      </patternFill>
    </fill>
    <fill>
      <patternFill patternType="solid">
        <fgColor theme="0"/>
        <bgColor indexed="64"/>
      </patternFill>
    </fill>
    <fill>
      <patternFill patternType="solid">
        <fgColor theme="9" tint="0.39997558519241921"/>
        <bgColor theme="0"/>
      </patternFill>
    </fill>
  </fills>
  <borders count="134">
    <border>
      <left/>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2E75B5"/>
      </right>
      <top style="medium">
        <color rgb="FF000000"/>
      </top>
      <bottom style="medium">
        <color rgb="FF000000"/>
      </bottom>
      <diagonal/>
    </border>
    <border>
      <left style="medium">
        <color rgb="FF2E75B5"/>
      </left>
      <right/>
      <top style="medium">
        <color rgb="FF000000"/>
      </top>
      <bottom style="medium">
        <color rgb="FF000000"/>
      </bottom>
      <diagonal/>
    </border>
    <border>
      <left/>
      <right style="medium">
        <color rgb="FF2E75B5"/>
      </right>
      <top style="medium">
        <color rgb="FF000000"/>
      </top>
      <bottom style="medium">
        <color rgb="FF000000"/>
      </bottom>
      <diagonal/>
    </border>
    <border>
      <left style="medium">
        <color rgb="FF2E75B5"/>
      </left>
      <right style="medium">
        <color rgb="FF2E75B5"/>
      </right>
      <top style="medium">
        <color rgb="FF000000"/>
      </top>
      <bottom style="medium">
        <color rgb="FF000000"/>
      </bottom>
      <diagonal/>
    </border>
    <border>
      <left style="medium">
        <color rgb="FF2E75B5"/>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2E75B5"/>
      </right>
      <top/>
      <bottom/>
      <diagonal/>
    </border>
    <border>
      <left style="medium">
        <color rgb="FF2E75B5"/>
      </left>
      <right style="medium">
        <color rgb="FF2E75B5"/>
      </right>
      <top style="medium">
        <color rgb="FF2E75B5"/>
      </top>
      <bottom style="medium">
        <color rgb="FF2E75B5"/>
      </bottom>
      <diagonal/>
    </border>
    <border>
      <left style="medium">
        <color rgb="FF2E75B5"/>
      </left>
      <right style="medium">
        <color rgb="FF000000"/>
      </right>
      <top/>
      <bottom/>
      <diagonal/>
    </border>
    <border>
      <left style="medium">
        <color rgb="FF000000"/>
      </left>
      <right style="medium">
        <color rgb="FF2E75B5"/>
      </right>
      <top/>
      <bottom/>
      <diagonal/>
    </border>
    <border>
      <left style="medium">
        <color rgb="FF2E75B5"/>
      </left>
      <right style="medium">
        <color rgb="FF000000"/>
      </right>
      <top style="medium">
        <color rgb="FF2E75B5"/>
      </top>
      <bottom style="medium">
        <color rgb="FF2E75B5"/>
      </bottom>
      <diagonal/>
    </border>
    <border>
      <left style="medium">
        <color rgb="FF000000"/>
      </left>
      <right style="medium">
        <color rgb="FF2E75B5"/>
      </right>
      <top/>
      <bottom style="medium">
        <color rgb="FF2E75B5"/>
      </bottom>
      <diagonal/>
    </border>
    <border>
      <left style="medium">
        <color rgb="FF000000"/>
      </left>
      <right style="medium">
        <color rgb="FF2E75B5"/>
      </right>
      <top style="medium">
        <color rgb="FF2E75B5"/>
      </top>
      <bottom/>
      <diagonal/>
    </border>
    <border>
      <left style="medium">
        <color rgb="FF2E75B5"/>
      </left>
      <right/>
      <top style="medium">
        <color rgb="FF2E75B5"/>
      </top>
      <bottom style="medium">
        <color rgb="FF2E75B5"/>
      </bottom>
      <diagonal/>
    </border>
    <border>
      <left style="medium">
        <color rgb="FF000000"/>
      </left>
      <right style="medium">
        <color rgb="FF2E75B5"/>
      </right>
      <top/>
      <bottom/>
      <diagonal/>
    </border>
    <border>
      <left style="medium">
        <color rgb="FF000000"/>
      </left>
      <right style="medium">
        <color rgb="FF2E75B5"/>
      </right>
      <top/>
      <bottom style="medium">
        <color rgb="FF000000"/>
      </bottom>
      <diagonal/>
    </border>
    <border>
      <left style="medium">
        <color rgb="FF2E75B5"/>
      </left>
      <right style="medium">
        <color rgb="FF2E75B5"/>
      </right>
      <top style="medium">
        <color rgb="FF2E75B5"/>
      </top>
      <bottom style="medium">
        <color rgb="FF000000"/>
      </bottom>
      <diagonal/>
    </border>
    <border>
      <left style="medium">
        <color rgb="FF2E75B5"/>
      </left>
      <right style="medium">
        <color rgb="FF2E75B5"/>
      </right>
      <top style="medium">
        <color rgb="FF2E75B5"/>
      </top>
      <bottom/>
      <diagonal/>
    </border>
    <border>
      <left style="medium">
        <color rgb="FF2E75B5"/>
      </left>
      <right style="medium">
        <color rgb="FF000000"/>
      </right>
      <top style="medium">
        <color rgb="FF2E75B5"/>
      </top>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style="medium">
        <color rgb="FF000000"/>
      </right>
      <top/>
      <bottom/>
      <diagonal/>
    </border>
    <border>
      <left style="medium">
        <color rgb="FF000000"/>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style="medium">
        <color rgb="FF000000"/>
      </left>
      <right/>
      <top/>
      <bottom/>
      <diagonal/>
    </border>
    <border>
      <left/>
      <right/>
      <top/>
      <bottom/>
      <diagonal/>
    </border>
    <border>
      <left/>
      <right style="medium">
        <color rgb="FF000000"/>
      </right>
      <top/>
      <bottom/>
      <diagonal/>
    </border>
    <border>
      <left/>
      <right/>
      <top/>
      <bottom/>
      <diagonal/>
    </border>
    <border>
      <left/>
      <right/>
      <top/>
      <bottom/>
      <diagonal/>
    </border>
    <border>
      <left/>
      <right/>
      <top/>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44546A"/>
      </bottom>
      <diagonal/>
    </border>
    <border>
      <left style="medium">
        <color rgb="FF44546A"/>
      </left>
      <right style="medium">
        <color rgb="FF44546A"/>
      </right>
      <top/>
      <bottom style="medium">
        <color rgb="FF44546A"/>
      </bottom>
      <diagonal/>
    </border>
    <border>
      <left style="medium">
        <color rgb="FF2E75B5"/>
      </left>
      <right style="medium">
        <color rgb="FF2E75B5"/>
      </right>
      <top/>
      <bottom style="medium">
        <color rgb="FF2E75B5"/>
      </bottom>
      <diagonal/>
    </border>
    <border>
      <left style="medium">
        <color rgb="FF000000"/>
      </left>
      <right style="medium">
        <color rgb="FF000000"/>
      </right>
      <top style="medium">
        <color rgb="FF44546A"/>
      </top>
      <bottom style="medium">
        <color rgb="FF000000"/>
      </bottom>
      <diagonal/>
    </border>
    <border>
      <left/>
      <right style="medium">
        <color rgb="FF44546A"/>
      </right>
      <top style="medium">
        <color rgb="FF44546A"/>
      </top>
      <bottom style="medium">
        <color rgb="FF44546A"/>
      </bottom>
      <diagonal/>
    </border>
    <border>
      <left style="medium">
        <color rgb="FF44546A"/>
      </left>
      <right style="medium">
        <color rgb="FF44546A"/>
      </right>
      <top style="medium">
        <color rgb="FF44546A"/>
      </top>
      <bottom style="medium">
        <color rgb="FF44546A"/>
      </bottom>
      <diagonal/>
    </border>
    <border>
      <left style="medium">
        <color rgb="FF2E75B5"/>
      </left>
      <right style="medium">
        <color rgb="FF44546A"/>
      </right>
      <top style="medium">
        <color rgb="FF000000"/>
      </top>
      <bottom/>
      <diagonal/>
    </border>
    <border>
      <left style="medium">
        <color rgb="FF44546A"/>
      </left>
      <right style="medium">
        <color rgb="FF44546A"/>
      </right>
      <top/>
      <bottom/>
      <diagonal/>
    </border>
    <border>
      <left style="medium">
        <color rgb="FF44546A"/>
      </left>
      <right style="medium">
        <color rgb="FF44546A"/>
      </right>
      <top style="medium">
        <color rgb="FF44546A"/>
      </top>
      <bottom/>
      <diagonal/>
    </border>
    <border>
      <left style="medium">
        <color rgb="FF2E75B5"/>
      </left>
      <right style="medium">
        <color rgb="FF44546A"/>
      </right>
      <top/>
      <bottom/>
      <diagonal/>
    </border>
    <border>
      <left style="medium">
        <color rgb="FF44546A"/>
      </left>
      <right style="medium">
        <color rgb="FF44546A"/>
      </right>
      <top style="medium">
        <color rgb="FF44546A"/>
      </top>
      <bottom/>
      <diagonal/>
    </border>
    <border>
      <left style="medium">
        <color rgb="FF44546A"/>
      </left>
      <right style="medium">
        <color rgb="FF44546A"/>
      </right>
      <top/>
      <bottom style="medium">
        <color rgb="FF44546A"/>
      </bottom>
      <diagonal/>
    </border>
    <border>
      <left style="medium">
        <color rgb="FF2E75B5"/>
      </left>
      <right style="medium">
        <color rgb="FF44546A"/>
      </right>
      <top/>
      <bottom style="medium">
        <color rgb="FF2E75B5"/>
      </bottom>
      <diagonal/>
    </border>
    <border>
      <left style="medium">
        <color rgb="FF2E75B5"/>
      </left>
      <right style="medium">
        <color rgb="FF2E75B5"/>
      </right>
      <top style="medium">
        <color rgb="FF2E75B5"/>
      </top>
      <bottom/>
      <diagonal/>
    </border>
    <border>
      <left style="medium">
        <color rgb="FF2E75B5"/>
      </left>
      <right style="medium">
        <color rgb="FF2E75B5"/>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right style="medium">
        <color rgb="FF44546A"/>
      </right>
      <top style="medium">
        <color rgb="FF44546A"/>
      </top>
      <bottom/>
      <diagonal/>
    </border>
    <border>
      <left style="medium">
        <color rgb="FF2E75B5"/>
      </left>
      <right style="medium">
        <color rgb="FF2E75B5"/>
      </right>
      <top/>
      <bottom/>
      <diagonal/>
    </border>
    <border>
      <left style="medium">
        <color rgb="FF000000"/>
      </left>
      <right style="medium">
        <color rgb="FF44546A"/>
      </right>
      <top style="medium">
        <color rgb="FF000000"/>
      </top>
      <bottom style="medium">
        <color rgb="FF000000"/>
      </bottom>
      <diagonal/>
    </border>
    <border>
      <left style="medium">
        <color rgb="FF44546A"/>
      </left>
      <right style="medium">
        <color rgb="FF44546A"/>
      </right>
      <top style="medium">
        <color rgb="FF000000"/>
      </top>
      <bottom style="medium">
        <color rgb="FF000000"/>
      </bottom>
      <diagonal/>
    </border>
    <border>
      <left style="thin">
        <color theme="0"/>
      </left>
      <right/>
      <top/>
      <bottom/>
      <diagonal/>
    </border>
    <border>
      <left style="medium">
        <color rgb="FF000000"/>
      </left>
      <right style="medium">
        <color rgb="FF2E75B5"/>
      </right>
      <top/>
      <bottom style="medium">
        <color rgb="FF000000"/>
      </bottom>
      <diagonal/>
    </border>
    <border>
      <left style="medium">
        <color rgb="FF2E75B5"/>
      </left>
      <right style="medium">
        <color rgb="FF2E75B5"/>
      </right>
      <top/>
      <bottom style="medium">
        <color rgb="FF000000"/>
      </bottom>
      <diagonal/>
    </border>
    <border>
      <left style="medium">
        <color rgb="FF2E75B5"/>
      </left>
      <right style="medium">
        <color rgb="FF2E75B5"/>
      </right>
      <top/>
      <bottom/>
      <diagonal/>
    </border>
    <border>
      <left style="medium">
        <color rgb="FF2E75B5"/>
      </left>
      <right/>
      <top/>
      <bottom style="medium">
        <color rgb="FF2E75B5"/>
      </bottom>
      <diagonal/>
    </border>
    <border>
      <left style="medium">
        <color rgb="FF2E75B5"/>
      </left>
      <right style="medium">
        <color rgb="FF2E75B5"/>
      </right>
      <top/>
      <bottom/>
      <diagonal/>
    </border>
    <border>
      <left style="medium">
        <color rgb="FF2E75B5"/>
      </left>
      <right style="medium">
        <color rgb="FF2E75B5"/>
      </right>
      <top/>
      <bottom style="medium">
        <color rgb="FF2E75B5"/>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rgb="FF2E75B5"/>
      </left>
      <right/>
      <top style="medium">
        <color rgb="FF2E75B5"/>
      </top>
      <bottom/>
      <diagonal/>
    </border>
    <border>
      <left style="thin">
        <color rgb="FF000000"/>
      </left>
      <right style="thin">
        <color rgb="FF000000"/>
      </right>
      <top/>
      <bottom style="thin">
        <color rgb="FF000000"/>
      </bottom>
      <diagonal/>
    </border>
    <border>
      <left style="medium">
        <color rgb="FF2E75B5"/>
      </left>
      <right/>
      <top style="medium">
        <color rgb="FF000000"/>
      </top>
      <bottom style="medium">
        <color rgb="FF000000"/>
      </bottom>
      <diagonal/>
    </border>
    <border>
      <left style="medium">
        <color rgb="FF2E75B5"/>
      </left>
      <right/>
      <top/>
      <bottom style="medium">
        <color rgb="FF000000"/>
      </bottom>
      <diagonal/>
    </border>
    <border>
      <left/>
      <right style="medium">
        <color rgb="FF2E75B5"/>
      </right>
      <top/>
      <bottom style="medium">
        <color rgb="FF000000"/>
      </bottom>
      <diagonal/>
    </border>
    <border>
      <left style="medium">
        <color rgb="FF2E75B5"/>
      </left>
      <right style="medium">
        <color rgb="FF000000"/>
      </right>
      <top/>
      <bottom style="medium">
        <color rgb="FF000000"/>
      </bottom>
      <diagonal/>
    </border>
    <border>
      <left style="medium">
        <color rgb="FF000000"/>
      </left>
      <right style="medium">
        <color rgb="FF2E75B5"/>
      </right>
      <top style="medium">
        <color rgb="FF2E75B5"/>
      </top>
      <bottom style="medium">
        <color rgb="FF2E75B5"/>
      </bottom>
      <diagonal/>
    </border>
    <border>
      <left/>
      <right style="medium">
        <color rgb="FF2E75B5"/>
      </right>
      <top style="medium">
        <color rgb="FF2E75B5"/>
      </top>
      <bottom style="medium">
        <color rgb="FF2E75B5"/>
      </bottom>
      <diagonal/>
    </border>
    <border>
      <left/>
      <right style="medium">
        <color rgb="FF2E75B5"/>
      </right>
      <top style="medium">
        <color rgb="FF2E75B5"/>
      </top>
      <bottom style="medium">
        <color rgb="FF000000"/>
      </bottom>
      <diagonal/>
    </border>
    <border>
      <left/>
      <right/>
      <top/>
      <bottom/>
      <diagonal/>
    </border>
    <border>
      <left style="thin">
        <color theme="0"/>
      </left>
      <right/>
      <top/>
      <bottom/>
      <diagonal/>
    </border>
    <border>
      <left/>
      <right/>
      <top/>
      <bottom/>
      <diagonal/>
    </border>
    <border>
      <left/>
      <right/>
      <top/>
      <bottom/>
      <diagonal/>
    </border>
    <border>
      <left/>
      <right/>
      <top/>
      <bottom/>
      <diagonal/>
    </border>
    <border>
      <left style="medium">
        <color rgb="FF000000"/>
      </left>
      <right/>
      <top/>
      <bottom style="medium">
        <color rgb="FF000000"/>
      </bottom>
      <diagonal/>
    </border>
    <border>
      <left style="medium">
        <color rgb="FF000000"/>
      </left>
      <right/>
      <top/>
      <bottom/>
      <diagonal/>
    </border>
    <border>
      <left style="medium">
        <color rgb="FF000000"/>
      </left>
      <right style="medium">
        <color rgb="FF2E75B5"/>
      </right>
      <top style="medium">
        <color rgb="FF000000"/>
      </top>
      <bottom style="medium">
        <color rgb="FF2E75B5"/>
      </bottom>
      <diagonal/>
    </border>
    <border>
      <left style="medium">
        <color rgb="FF2E75B5"/>
      </left>
      <right style="medium">
        <color rgb="FF2E75B5"/>
      </right>
      <top style="medium">
        <color rgb="FF000000"/>
      </top>
      <bottom style="medium">
        <color rgb="FF2E75B5"/>
      </bottom>
      <diagonal/>
    </border>
    <border>
      <left style="medium">
        <color rgb="FF2E75B5"/>
      </left>
      <right style="medium">
        <color rgb="FF2E75B5"/>
      </right>
      <top style="medium">
        <color rgb="FF000000"/>
      </top>
      <bottom/>
      <diagonal/>
    </border>
    <border>
      <left style="medium">
        <color rgb="FF2E75B5"/>
      </left>
      <right style="medium">
        <color rgb="FF000000"/>
      </right>
      <top style="medium">
        <color rgb="FF000000"/>
      </top>
      <bottom style="medium">
        <color rgb="FF2E75B5"/>
      </bottom>
      <diagonal/>
    </border>
    <border>
      <left/>
      <right/>
      <top/>
      <bottom/>
      <diagonal/>
    </border>
    <border>
      <left style="medium">
        <color rgb="FF000000"/>
      </left>
      <right/>
      <top/>
      <bottom/>
      <diagonal/>
    </border>
    <border>
      <left style="medium">
        <color rgb="FF000000"/>
      </left>
      <right style="medium">
        <color rgb="FF2E75B5"/>
      </right>
      <top/>
      <bottom style="medium">
        <color rgb="FF2E75B5"/>
      </bottom>
      <diagonal/>
    </border>
    <border>
      <left style="medium">
        <color rgb="FF000000"/>
      </left>
      <right/>
      <top/>
      <bottom style="medium">
        <color rgb="FF000000"/>
      </bottom>
      <diagonal/>
    </border>
    <border>
      <left style="medium">
        <color rgb="FF000000"/>
      </left>
      <right style="medium">
        <color rgb="FF2E75B5"/>
      </right>
      <top style="medium">
        <color rgb="FF2E75B5"/>
      </top>
      <bottom style="medium">
        <color rgb="FF000000"/>
      </bottom>
      <diagonal/>
    </border>
    <border>
      <left style="medium">
        <color rgb="FF2E75B5"/>
      </left>
      <right style="medium">
        <color rgb="FF000000"/>
      </right>
      <top style="medium">
        <color rgb="FF2E75B5"/>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rgb="FF2E75B5"/>
      </right>
      <top style="medium">
        <color indexed="64"/>
      </top>
      <bottom style="medium">
        <color indexed="64"/>
      </bottom>
      <diagonal/>
    </border>
    <border>
      <left style="medium">
        <color rgb="FF2E75B5"/>
      </left>
      <right style="medium">
        <color rgb="FF2E75B5"/>
      </right>
      <top style="medium">
        <color indexed="64"/>
      </top>
      <bottom style="medium">
        <color indexed="64"/>
      </bottom>
      <diagonal/>
    </border>
    <border>
      <left style="medium">
        <color rgb="FF2E75B5"/>
      </left>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rgb="FF2E75B5"/>
      </bottom>
      <diagonal/>
    </border>
  </borders>
  <cellStyleXfs count="1">
    <xf numFmtId="0" fontId="0" fillId="0" borderId="0"/>
  </cellStyleXfs>
  <cellXfs count="247">
    <xf numFmtId="0" fontId="0" fillId="0" borderId="0" xfId="0" applyFont="1" applyAlignment="1"/>
    <xf numFmtId="0" fontId="1" fillId="2" borderId="1" xfId="0" applyFont="1" applyFill="1" applyBorder="1"/>
    <xf numFmtId="0" fontId="4" fillId="3" borderId="8" xfId="0" applyFont="1" applyFill="1" applyBorder="1" applyAlignment="1">
      <alignment horizontal="center" vertical="center" wrapText="1"/>
    </xf>
    <xf numFmtId="0" fontId="4" fillId="3" borderId="10" xfId="0" applyFont="1" applyFill="1" applyBorder="1" applyAlignment="1">
      <alignment horizontal="center" vertical="center" wrapText="1"/>
    </xf>
    <xf numFmtId="9" fontId="10" fillId="2" borderId="10" xfId="0" applyNumberFormat="1" applyFont="1" applyFill="1" applyBorder="1" applyAlignment="1">
      <alignment horizontal="center" vertical="center"/>
    </xf>
    <xf numFmtId="0" fontId="4" fillId="3" borderId="109" xfId="0" applyFont="1" applyFill="1" applyBorder="1" applyAlignment="1">
      <alignment horizontal="center" vertical="center"/>
    </xf>
    <xf numFmtId="0" fontId="4" fillId="3" borderId="97" xfId="0" applyFont="1" applyFill="1" applyBorder="1" applyAlignment="1">
      <alignment horizontal="center" vertical="center"/>
    </xf>
    <xf numFmtId="0" fontId="6" fillId="3" borderId="111" xfId="0" applyFont="1" applyFill="1" applyBorder="1" applyAlignment="1">
      <alignment horizontal="center" vertical="center" wrapText="1"/>
    </xf>
    <xf numFmtId="164" fontId="7" fillId="3" borderId="112" xfId="0" applyNumberFormat="1" applyFont="1" applyFill="1" applyBorder="1" applyAlignment="1">
      <alignment horizontal="center" vertical="center"/>
    </xf>
    <xf numFmtId="165" fontId="6" fillId="3" borderId="114" xfId="0" applyNumberFormat="1" applyFont="1" applyFill="1" applyBorder="1" applyAlignment="1">
      <alignment horizontal="center" vertical="center"/>
    </xf>
    <xf numFmtId="165" fontId="6" fillId="3" borderId="15" xfId="0" applyNumberFormat="1" applyFont="1" applyFill="1" applyBorder="1" applyAlignment="1">
      <alignment horizontal="center" vertical="center"/>
    </xf>
    <xf numFmtId="0" fontId="6" fillId="3" borderId="101" xfId="0" applyFont="1" applyFill="1" applyBorder="1" applyAlignment="1">
      <alignment horizontal="center" vertical="center" wrapText="1"/>
    </xf>
    <xf numFmtId="164" fontId="7" fillId="3" borderId="67" xfId="0" applyNumberFormat="1" applyFont="1" applyFill="1" applyBorder="1" applyAlignment="1">
      <alignment horizontal="center" vertical="center"/>
    </xf>
    <xf numFmtId="0" fontId="30" fillId="2" borderId="1" xfId="0" applyFont="1" applyFill="1" applyBorder="1"/>
    <xf numFmtId="0" fontId="6" fillId="3" borderId="117" xfId="0" applyFont="1" applyFill="1" applyBorder="1" applyAlignment="1">
      <alignment horizontal="center" vertical="center" wrapText="1"/>
    </xf>
    <xf numFmtId="165" fontId="7" fillId="3" borderId="15" xfId="0" applyNumberFormat="1" applyFont="1" applyFill="1" applyBorder="1" applyAlignment="1">
      <alignment horizontal="center" vertical="center"/>
    </xf>
    <xf numFmtId="0" fontId="6" fillId="3" borderId="119" xfId="0" applyFont="1" applyFill="1" applyBorder="1" applyAlignment="1">
      <alignment horizontal="center" vertical="center" wrapText="1"/>
    </xf>
    <xf numFmtId="164" fontId="7" fillId="3" borderId="88" xfId="0" applyNumberFormat="1" applyFont="1" applyFill="1" applyBorder="1" applyAlignment="1">
      <alignment horizontal="center" vertical="center"/>
    </xf>
    <xf numFmtId="165" fontId="6" fillId="3" borderId="120" xfId="0" applyNumberFormat="1" applyFont="1" applyFill="1" applyBorder="1" applyAlignment="1">
      <alignment horizontal="center" vertical="center"/>
    </xf>
    <xf numFmtId="0" fontId="32" fillId="2" borderId="1" xfId="0" applyFont="1" applyFill="1" applyBorder="1" applyAlignment="1">
      <alignment vertical="center"/>
    </xf>
    <xf numFmtId="0" fontId="42" fillId="5" borderId="10" xfId="0" applyFont="1" applyFill="1" applyBorder="1" applyAlignment="1">
      <alignment horizontal="justify" vertical="top" wrapText="1"/>
    </xf>
    <xf numFmtId="0" fontId="41" fillId="5" borderId="10" xfId="0" applyFont="1" applyFill="1" applyBorder="1" applyAlignment="1">
      <alignment horizontal="justify" vertical="top" wrapText="1"/>
    </xf>
    <xf numFmtId="0" fontId="1" fillId="0" borderId="1" xfId="0" applyFont="1" applyFill="1" applyBorder="1"/>
    <xf numFmtId="0" fontId="0" fillId="0" borderId="1" xfId="0" applyFont="1" applyFill="1" applyBorder="1"/>
    <xf numFmtId="0" fontId="0" fillId="0" borderId="1" xfId="0" applyFont="1" applyFill="1" applyBorder="1" applyAlignment="1">
      <alignment horizontal="center"/>
    </xf>
    <xf numFmtId="0" fontId="0" fillId="0" borderId="0" xfId="0" applyFont="1" applyFill="1" applyAlignment="1"/>
    <xf numFmtId="0" fontId="4" fillId="0" borderId="5"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42" fillId="0" borderId="10" xfId="0" applyFont="1" applyFill="1" applyBorder="1" applyAlignment="1">
      <alignment horizontal="justify" vertical="top" wrapText="1"/>
    </xf>
    <xf numFmtId="14" fontId="7" fillId="0" borderId="13" xfId="0" applyNumberFormat="1" applyFont="1" applyFill="1" applyBorder="1" applyAlignment="1">
      <alignment horizontal="center" vertical="center"/>
    </xf>
    <xf numFmtId="165" fontId="7" fillId="0" borderId="12" xfId="0" applyNumberFormat="1" applyFont="1" applyFill="1" applyBorder="1" applyAlignment="1">
      <alignment horizontal="center" vertical="center" wrapText="1"/>
    </xf>
    <xf numFmtId="0" fontId="1" fillId="0" borderId="0" xfId="0" applyFont="1" applyFill="1" applyAlignment="1">
      <alignment vertical="center" wrapText="1"/>
    </xf>
    <xf numFmtId="14" fontId="7" fillId="0" borderId="15"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13" fillId="0" borderId="10" xfId="0" applyFont="1" applyFill="1" applyBorder="1" applyAlignment="1">
      <alignment horizontal="justify" vertical="top" wrapText="1"/>
    </xf>
    <xf numFmtId="0" fontId="7" fillId="0" borderId="10" xfId="0" applyFont="1" applyFill="1" applyBorder="1" applyAlignment="1">
      <alignment horizontal="justify" vertical="top" wrapText="1"/>
    </xf>
    <xf numFmtId="0" fontId="1" fillId="0" borderId="1" xfId="0" applyFont="1" applyFill="1" applyBorder="1" applyAlignment="1">
      <alignment vertical="center"/>
    </xf>
    <xf numFmtId="164" fontId="7" fillId="0" borderId="15" xfId="0" applyNumberFormat="1" applyFont="1" applyFill="1" applyBorder="1" applyAlignment="1">
      <alignment horizontal="center" vertical="center" wrapText="1"/>
    </xf>
    <xf numFmtId="0" fontId="9" fillId="0" borderId="12" xfId="0" applyFont="1" applyFill="1" applyBorder="1" applyAlignment="1">
      <alignment horizontal="center" vertical="center" wrapText="1"/>
    </xf>
    <xf numFmtId="0" fontId="6" fillId="0" borderId="21" xfId="0" applyFont="1" applyFill="1" applyBorder="1" applyAlignment="1">
      <alignment horizontal="center" vertical="center" wrapText="1"/>
    </xf>
    <xf numFmtId="164" fontId="7" fillId="0" borderId="23" xfId="0" applyNumberFormat="1" applyFont="1" applyFill="1" applyBorder="1" applyAlignment="1">
      <alignment horizontal="center" vertical="center" wrapText="1"/>
    </xf>
    <xf numFmtId="165" fontId="7" fillId="0" borderId="22" xfId="0" applyNumberFormat="1" applyFont="1" applyFill="1" applyBorder="1" applyAlignment="1">
      <alignment horizontal="center" vertical="center" wrapText="1"/>
    </xf>
    <xf numFmtId="0" fontId="1" fillId="0" borderId="1" xfId="0" applyFont="1" applyFill="1" applyBorder="1" applyAlignment="1">
      <alignment horizontal="center"/>
    </xf>
    <xf numFmtId="9" fontId="10" fillId="0" borderId="10" xfId="0" applyNumberFormat="1" applyFont="1" applyFill="1" applyBorder="1" applyAlignment="1">
      <alignment horizontal="center" vertical="center"/>
    </xf>
    <xf numFmtId="0" fontId="1" fillId="0" borderId="0" xfId="0" applyFont="1" applyFill="1" applyAlignment="1">
      <alignment horizontal="center"/>
    </xf>
    <xf numFmtId="0" fontId="12" fillId="0" borderId="27" xfId="0" applyFont="1" applyFill="1" applyBorder="1" applyAlignment="1">
      <alignment horizontal="left" vertical="top" wrapText="1"/>
    </xf>
    <xf numFmtId="0" fontId="1" fillId="0" borderId="27" xfId="0" applyFont="1" applyFill="1" applyBorder="1"/>
    <xf numFmtId="0" fontId="13" fillId="0" borderId="27" xfId="0" applyFont="1" applyFill="1" applyBorder="1" applyAlignment="1">
      <alignment horizontal="left" vertical="top" wrapText="1"/>
    </xf>
    <xf numFmtId="0" fontId="13" fillId="0" borderId="28" xfId="0" applyFont="1" applyFill="1" applyBorder="1" applyAlignment="1">
      <alignment horizontal="left" vertical="top" wrapText="1"/>
    </xf>
    <xf numFmtId="0" fontId="13" fillId="0" borderId="1" xfId="0" applyFont="1" applyFill="1" applyBorder="1" applyAlignment="1">
      <alignment horizontal="left" vertical="top" wrapText="1"/>
    </xf>
    <xf numFmtId="0" fontId="13" fillId="0" borderId="31" xfId="0" applyFont="1" applyFill="1" applyBorder="1" applyAlignment="1">
      <alignment horizontal="left" vertical="top" wrapText="1"/>
    </xf>
    <xf numFmtId="0" fontId="7" fillId="0" borderId="1" xfId="0" applyFont="1" applyFill="1" applyBorder="1"/>
    <xf numFmtId="0" fontId="13" fillId="0" borderId="32" xfId="0" applyFont="1" applyFill="1" applyBorder="1" applyAlignment="1">
      <alignment horizontal="left" vertical="top" wrapText="1"/>
    </xf>
    <xf numFmtId="0" fontId="0" fillId="0" borderId="0" xfId="0" applyFont="1" applyFill="1" applyAlignment="1"/>
    <xf numFmtId="0" fontId="13" fillId="0" borderId="52" xfId="0" applyFont="1" applyFill="1" applyBorder="1" applyAlignment="1">
      <alignment horizontal="left" vertical="top" wrapText="1"/>
    </xf>
    <xf numFmtId="0" fontId="1" fillId="0" borderId="52" xfId="0" applyFont="1" applyFill="1" applyBorder="1"/>
    <xf numFmtId="0" fontId="13" fillId="0" borderId="53" xfId="0" applyFont="1" applyFill="1" applyBorder="1" applyAlignment="1">
      <alignment horizontal="left" vertical="top" wrapText="1"/>
    </xf>
    <xf numFmtId="0" fontId="13" fillId="0" borderId="55" xfId="0" applyFont="1" applyFill="1" applyBorder="1" applyAlignment="1">
      <alignment horizontal="left" vertical="top" wrapText="1"/>
    </xf>
    <xf numFmtId="0" fontId="1" fillId="0" borderId="55" xfId="0" applyFont="1" applyFill="1" applyBorder="1"/>
    <xf numFmtId="0" fontId="1" fillId="0" borderId="53" xfId="0" applyFont="1" applyFill="1" applyBorder="1"/>
    <xf numFmtId="0" fontId="1" fillId="0" borderId="56" xfId="0" applyFont="1" applyFill="1" applyBorder="1"/>
    <xf numFmtId="0" fontId="17" fillId="0" borderId="10" xfId="0" applyFont="1" applyFill="1" applyBorder="1" applyAlignment="1">
      <alignment horizontal="center" vertical="center" wrapText="1"/>
    </xf>
    <xf numFmtId="0" fontId="13" fillId="0" borderId="10" xfId="0" applyFont="1" applyFill="1" applyBorder="1" applyAlignment="1">
      <alignment horizontal="left" vertical="center" wrapText="1"/>
    </xf>
    <xf numFmtId="0" fontId="13" fillId="0" borderId="10" xfId="0" applyFont="1" applyFill="1" applyBorder="1" applyAlignment="1">
      <alignment horizontal="center" vertical="center" wrapText="1"/>
    </xf>
    <xf numFmtId="9" fontId="19" fillId="0" borderId="10" xfId="0" applyNumberFormat="1" applyFont="1" applyFill="1" applyBorder="1" applyAlignment="1">
      <alignment horizontal="center" vertical="center"/>
    </xf>
    <xf numFmtId="0" fontId="1" fillId="0" borderId="0" xfId="0" applyFont="1" applyFill="1"/>
    <xf numFmtId="0" fontId="20" fillId="0" borderId="1" xfId="0" applyFont="1" applyFill="1" applyBorder="1"/>
    <xf numFmtId="0" fontId="22" fillId="0" borderId="5" xfId="0" applyFont="1" applyFill="1" applyBorder="1" applyAlignment="1">
      <alignment horizontal="center" vertical="center"/>
    </xf>
    <xf numFmtId="0" fontId="22" fillId="0" borderId="8" xfId="0" applyFont="1" applyFill="1" applyBorder="1" applyAlignment="1">
      <alignment horizontal="center" vertical="center" wrapText="1"/>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wrapText="1"/>
    </xf>
    <xf numFmtId="0" fontId="6" fillId="0" borderId="64" xfId="0" applyFont="1" applyFill="1" applyBorder="1" applyAlignment="1">
      <alignment horizontal="center" vertical="center"/>
    </xf>
    <xf numFmtId="0" fontId="6" fillId="0" borderId="10" xfId="0" applyFont="1" applyFill="1" applyBorder="1" applyAlignment="1">
      <alignment horizontal="center" vertical="center" wrapText="1"/>
    </xf>
    <xf numFmtId="0" fontId="6" fillId="0" borderId="64" xfId="0" applyFont="1" applyFill="1" applyBorder="1" applyAlignment="1">
      <alignment horizontal="center" vertical="center" wrapText="1"/>
    </xf>
    <xf numFmtId="0" fontId="6" fillId="0" borderId="65" xfId="0" applyFont="1" applyFill="1" applyBorder="1" applyAlignment="1">
      <alignment horizontal="center" vertical="center" wrapText="1"/>
    </xf>
    <xf numFmtId="164" fontId="7" fillId="0" borderId="66" xfId="0" applyNumberFormat="1" applyFont="1" applyFill="1" applyBorder="1" applyAlignment="1">
      <alignment horizontal="center" vertical="center" wrapText="1"/>
    </xf>
    <xf numFmtId="165" fontId="7" fillId="0" borderId="67" xfId="0" applyNumberFormat="1" applyFont="1" applyFill="1" applyBorder="1" applyAlignment="1">
      <alignment horizontal="center" vertical="center" wrapText="1"/>
    </xf>
    <xf numFmtId="165" fontId="7" fillId="0" borderId="9" xfId="0" applyNumberFormat="1" applyFont="1" applyFill="1" applyBorder="1" applyAlignment="1">
      <alignment horizontal="center" vertical="center" wrapText="1"/>
    </xf>
    <xf numFmtId="0" fontId="6" fillId="0" borderId="68" xfId="0" applyFont="1" applyFill="1" applyBorder="1" applyAlignment="1">
      <alignment horizontal="center" vertical="center" wrapText="1"/>
    </xf>
    <xf numFmtId="164" fontId="7" fillId="0" borderId="70" xfId="0" applyNumberFormat="1" applyFont="1" applyFill="1" applyBorder="1" applyAlignment="1">
      <alignment horizontal="center" vertical="center" wrapText="1"/>
    </xf>
    <xf numFmtId="0" fontId="6" fillId="0" borderId="72" xfId="0" applyFont="1" applyFill="1" applyBorder="1" applyAlignment="1">
      <alignment horizontal="center" vertical="center" wrapText="1"/>
    </xf>
    <xf numFmtId="0" fontId="6" fillId="0" borderId="70" xfId="0" applyFont="1" applyFill="1" applyBorder="1" applyAlignment="1">
      <alignment horizontal="center" vertical="center" wrapText="1"/>
    </xf>
    <xf numFmtId="0" fontId="41" fillId="0" borderId="10" xfId="0" applyFont="1" applyFill="1" applyBorder="1" applyAlignment="1">
      <alignment horizontal="justify" vertical="top" wrapText="1"/>
    </xf>
    <xf numFmtId="164" fontId="7" fillId="0" borderId="70" xfId="0" applyNumberFormat="1" applyFont="1" applyFill="1" applyBorder="1" applyAlignment="1">
      <alignment horizontal="center" vertical="center"/>
    </xf>
    <xf numFmtId="0" fontId="6" fillId="0" borderId="69" xfId="0" applyFont="1" applyFill="1" applyBorder="1" applyAlignment="1">
      <alignment horizontal="center" vertical="center" wrapText="1"/>
    </xf>
    <xf numFmtId="0" fontId="6" fillId="0" borderId="82" xfId="0" applyFont="1" applyFill="1" applyBorder="1" applyAlignment="1">
      <alignment horizontal="center" vertical="center" wrapText="1"/>
    </xf>
    <xf numFmtId="164" fontId="7" fillId="0" borderId="73" xfId="0" applyNumberFormat="1" applyFont="1" applyFill="1" applyBorder="1" applyAlignment="1">
      <alignment horizontal="center" vertical="center"/>
    </xf>
    <xf numFmtId="165" fontId="7" fillId="0" borderId="83" xfId="0" applyNumberFormat="1" applyFont="1" applyFill="1" applyBorder="1" applyAlignment="1">
      <alignment horizontal="center" vertical="center" wrapText="1"/>
    </xf>
    <xf numFmtId="0" fontId="20" fillId="0" borderId="10" xfId="0" applyFont="1" applyFill="1" applyBorder="1" applyAlignment="1">
      <alignment horizontal="left" vertical="center" wrapText="1"/>
    </xf>
    <xf numFmtId="0" fontId="6" fillId="0" borderId="84" xfId="0" applyFont="1" applyFill="1" applyBorder="1" applyAlignment="1">
      <alignment horizontal="center" vertical="center" wrapText="1"/>
    </xf>
    <xf numFmtId="164" fontId="7" fillId="0" borderId="85" xfId="0" applyNumberFormat="1" applyFont="1" applyFill="1" applyBorder="1" applyAlignment="1">
      <alignment horizontal="center" vertical="center"/>
    </xf>
    <xf numFmtId="0" fontId="25" fillId="0" borderId="1" xfId="0" applyFont="1" applyFill="1" applyBorder="1" applyAlignment="1">
      <alignment vertical="center"/>
    </xf>
    <xf numFmtId="0" fontId="26" fillId="0" borderId="1" xfId="0" applyFont="1" applyFill="1" applyBorder="1"/>
    <xf numFmtId="0" fontId="26" fillId="0" borderId="0" xfId="0" applyFont="1" applyFill="1"/>
    <xf numFmtId="0" fontId="4" fillId="0" borderId="118" xfId="0" applyFont="1" applyFill="1" applyBorder="1" applyAlignment="1">
      <alignment horizontal="center" vertical="center"/>
    </xf>
    <xf numFmtId="0" fontId="4" fillId="0" borderId="126" xfId="0" applyFont="1" applyFill="1" applyBorder="1" applyAlignment="1">
      <alignment horizontal="center" vertical="center" wrapText="1"/>
    </xf>
    <xf numFmtId="0" fontId="4" fillId="0" borderId="127" xfId="0" applyFont="1" applyFill="1" applyBorder="1" applyAlignment="1">
      <alignment horizontal="center" vertical="center"/>
    </xf>
    <xf numFmtId="0" fontId="4" fillId="0" borderId="128" xfId="0" applyFont="1" applyFill="1" applyBorder="1" applyAlignment="1">
      <alignment horizontal="center" vertical="center" wrapText="1"/>
    </xf>
    <xf numFmtId="0" fontId="6" fillId="0" borderId="128" xfId="0" applyFont="1" applyFill="1" applyBorder="1" applyAlignment="1">
      <alignment horizontal="center" vertical="center" wrapText="1"/>
    </xf>
    <xf numFmtId="0" fontId="6" fillId="0" borderId="129" xfId="0" applyFont="1" applyFill="1" applyBorder="1" applyAlignment="1">
      <alignment horizontal="center" vertical="center" wrapText="1"/>
    </xf>
    <xf numFmtId="0" fontId="6" fillId="0" borderId="92" xfId="0" applyFont="1" applyFill="1" applyBorder="1" applyAlignment="1">
      <alignment horizontal="center" vertical="center" wrapText="1"/>
    </xf>
    <xf numFmtId="164" fontId="7" fillId="0" borderId="90" xfId="0" applyNumberFormat="1" applyFont="1" applyFill="1" applyBorder="1" applyAlignment="1">
      <alignment horizontal="center" vertical="center" wrapText="1"/>
    </xf>
    <xf numFmtId="9" fontId="7" fillId="0" borderId="123" xfId="0" applyNumberFormat="1" applyFont="1" applyFill="1" applyBorder="1" applyAlignment="1">
      <alignment horizontal="center" vertical="center"/>
    </xf>
    <xf numFmtId="164" fontId="7" fillId="0" borderId="18" xfId="0" applyNumberFormat="1" applyFont="1" applyFill="1" applyBorder="1" applyAlignment="1">
      <alignment horizontal="center" vertical="center" wrapText="1"/>
    </xf>
    <xf numFmtId="9" fontId="7" fillId="0" borderId="121" xfId="0" applyNumberFormat="1" applyFont="1" applyFill="1" applyBorder="1" applyAlignment="1">
      <alignment horizontal="center" vertical="center"/>
    </xf>
    <xf numFmtId="0" fontId="40" fillId="0" borderId="10" xfId="0" applyFont="1" applyFill="1" applyBorder="1" applyAlignment="1">
      <alignment horizontal="justify" vertical="top" wrapText="1"/>
    </xf>
    <xf numFmtId="166" fontId="6" fillId="0" borderId="12" xfId="0" applyNumberFormat="1" applyFont="1" applyFill="1" applyBorder="1" applyAlignment="1">
      <alignment horizontal="center" vertical="center" wrapText="1"/>
    </xf>
    <xf numFmtId="164" fontId="7" fillId="0" borderId="95" xfId="0" applyNumberFormat="1" applyFont="1" applyFill="1" applyBorder="1" applyAlignment="1">
      <alignment horizontal="center" vertical="center" wrapText="1"/>
    </xf>
    <xf numFmtId="164" fontId="7" fillId="0" borderId="97" xfId="0" applyNumberFormat="1" applyFont="1" applyFill="1" applyBorder="1" applyAlignment="1">
      <alignment horizontal="center" vertical="center" wrapText="1"/>
    </xf>
    <xf numFmtId="9" fontId="7" fillId="0" borderId="130" xfId="0" applyNumberFormat="1" applyFont="1" applyFill="1" applyBorder="1" applyAlignment="1">
      <alignment horizontal="center" vertical="center"/>
    </xf>
    <xf numFmtId="9" fontId="10" fillId="0" borderId="62" xfId="0" applyNumberFormat="1" applyFont="1" applyFill="1" applyBorder="1" applyAlignment="1">
      <alignment horizontal="center" vertical="center" wrapText="1"/>
    </xf>
    <xf numFmtId="9" fontId="10" fillId="0" borderId="122" xfId="0" applyNumberFormat="1" applyFont="1" applyFill="1" applyBorder="1" applyAlignment="1">
      <alignment horizontal="center" vertical="center" wrapText="1"/>
    </xf>
    <xf numFmtId="0" fontId="27" fillId="0" borderId="1" xfId="0" applyFont="1" applyFill="1" applyBorder="1" applyAlignment="1">
      <alignment vertical="center" wrapText="1"/>
    </xf>
    <xf numFmtId="0" fontId="21" fillId="0" borderId="87" xfId="0" applyFont="1" applyFill="1" applyBorder="1" applyAlignment="1">
      <alignment horizontal="center" vertical="center"/>
    </xf>
    <xf numFmtId="0" fontId="25" fillId="0" borderId="88" xfId="0" applyFont="1" applyFill="1" applyBorder="1" applyAlignment="1">
      <alignment horizontal="center" vertical="center" wrapText="1"/>
    </xf>
    <xf numFmtId="0" fontId="25" fillId="0" borderId="100" xfId="0" applyFont="1" applyFill="1" applyBorder="1" applyAlignment="1">
      <alignment horizontal="center" vertical="center"/>
    </xf>
    <xf numFmtId="0" fontId="6" fillId="0" borderId="62" xfId="0" applyFont="1" applyFill="1" applyBorder="1" applyAlignment="1">
      <alignment horizontal="center" vertical="center" wrapText="1"/>
    </xf>
    <xf numFmtId="0" fontId="6" fillId="0" borderId="67" xfId="0" applyFont="1" applyFill="1" applyBorder="1" applyAlignment="1">
      <alignment horizontal="center" vertical="center" wrapText="1"/>
    </xf>
    <xf numFmtId="165" fontId="6" fillId="0" borderId="67" xfId="0" applyNumberFormat="1" applyFont="1" applyFill="1" applyBorder="1" applyAlignment="1">
      <alignment horizontal="center" vertical="center"/>
    </xf>
    <xf numFmtId="0" fontId="29" fillId="0" borderId="101" xfId="0" applyFont="1" applyFill="1" applyBorder="1" applyAlignment="1">
      <alignment vertical="center" wrapText="1"/>
    </xf>
    <xf numFmtId="0" fontId="6" fillId="0" borderId="102" xfId="0" applyFont="1" applyFill="1" applyBorder="1" applyAlignment="1">
      <alignment horizontal="center" vertical="center" wrapText="1"/>
    </xf>
    <xf numFmtId="0" fontId="6" fillId="0" borderId="103" xfId="0" applyFont="1" applyFill="1" applyBorder="1" applyAlignment="1">
      <alignment horizontal="center" vertical="center" wrapText="1"/>
    </xf>
    <xf numFmtId="165" fontId="6" fillId="0" borderId="83" xfId="0" applyNumberFormat="1" applyFont="1" applyFill="1" applyBorder="1" applyAlignment="1">
      <alignment horizontal="center" vertical="center"/>
    </xf>
    <xf numFmtId="0" fontId="6" fillId="0" borderId="118" xfId="0" applyFont="1" applyFill="1" applyBorder="1" applyAlignment="1">
      <alignment horizontal="center" vertical="center" wrapText="1"/>
    </xf>
    <xf numFmtId="167" fontId="41" fillId="0" borderId="10" xfId="0" applyNumberFormat="1" applyFont="1" applyFill="1" applyBorder="1" applyAlignment="1">
      <alignment horizontal="center" vertical="center" wrapText="1"/>
    </xf>
    <xf numFmtId="0" fontId="5" fillId="0" borderId="17" xfId="0" applyFont="1" applyFill="1" applyBorder="1" applyAlignment="1">
      <alignment vertical="center" wrapText="1"/>
    </xf>
    <xf numFmtId="0" fontId="3" fillId="0" borderId="14" xfId="0" applyFont="1" applyFill="1" applyBorder="1"/>
    <xf numFmtId="0" fontId="3" fillId="0" borderId="20" xfId="0" applyFont="1" applyFill="1" applyBorder="1"/>
    <xf numFmtId="0" fontId="10" fillId="0" borderId="2" xfId="0" applyFont="1" applyFill="1" applyBorder="1" applyAlignment="1">
      <alignment horizontal="center" vertical="center"/>
    </xf>
    <xf numFmtId="0" fontId="3" fillId="0" borderId="3" xfId="0" applyFont="1" applyFill="1" applyBorder="1"/>
    <xf numFmtId="0" fontId="3" fillId="0" borderId="4" xfId="0" applyFont="1" applyFill="1" applyBorder="1"/>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4" fillId="0" borderId="6" xfId="0" applyFont="1" applyFill="1" applyBorder="1" applyAlignment="1">
      <alignment horizontal="center" vertical="center"/>
    </xf>
    <xf numFmtId="0" fontId="3" fillId="0" borderId="7" xfId="0" applyFont="1" applyFill="1" applyBorder="1"/>
    <xf numFmtId="0" fontId="5" fillId="0" borderId="11" xfId="0" applyFont="1" applyFill="1" applyBorder="1" applyAlignment="1">
      <alignment horizontal="left" vertical="center" wrapText="1"/>
    </xf>
    <xf numFmtId="0" fontId="3" fillId="0" borderId="16" xfId="0" applyFont="1" applyFill="1" applyBorder="1"/>
    <xf numFmtId="0" fontId="3" fillId="0" borderId="19" xfId="0" applyFont="1" applyFill="1" applyBorder="1"/>
    <xf numFmtId="0" fontId="8" fillId="0" borderId="17" xfId="0" applyFont="1" applyFill="1" applyBorder="1" applyAlignment="1">
      <alignment vertical="center" wrapText="1"/>
    </xf>
    <xf numFmtId="0" fontId="13" fillId="0" borderId="2"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3" fillId="0" borderId="63" xfId="0" applyFont="1" applyFill="1" applyBorder="1"/>
    <xf numFmtId="0" fontId="19" fillId="0" borderId="2" xfId="0" applyFont="1" applyFill="1" applyBorder="1" applyAlignment="1">
      <alignment horizontal="center" vertical="center"/>
    </xf>
    <xf numFmtId="0" fontId="13" fillId="0" borderId="2"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3" fillId="0" borderId="54" xfId="0" applyFont="1" applyFill="1" applyBorder="1"/>
    <xf numFmtId="0" fontId="16" fillId="0" borderId="57" xfId="0" applyFont="1" applyFill="1" applyBorder="1" applyAlignment="1">
      <alignment horizontal="center" vertical="center" wrapText="1"/>
    </xf>
    <xf numFmtId="0" fontId="3" fillId="0" borderId="58" xfId="0" applyFont="1" applyFill="1" applyBorder="1"/>
    <xf numFmtId="0" fontId="3" fillId="0" borderId="59" xfId="0" applyFont="1" applyFill="1" applyBorder="1"/>
    <xf numFmtId="0" fontId="6" fillId="0" borderId="60" xfId="0" applyFont="1" applyFill="1" applyBorder="1" applyAlignment="1">
      <alignment horizontal="center" vertical="center"/>
    </xf>
    <xf numFmtId="0" fontId="3" fillId="0" borderId="61" xfId="0" applyFont="1" applyFill="1" applyBorder="1"/>
    <xf numFmtId="0" fontId="6" fillId="0" borderId="60"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3" fillId="0" borderId="25" xfId="0" applyFont="1" applyFill="1" applyBorder="1"/>
    <xf numFmtId="0" fontId="3" fillId="0" borderId="26" xfId="0" applyFont="1" applyFill="1" applyBorder="1"/>
    <xf numFmtId="0" fontId="14" fillId="0" borderId="29" xfId="0" applyFont="1" applyFill="1" applyBorder="1" applyAlignment="1">
      <alignment horizontal="left" vertical="center" wrapText="1"/>
    </xf>
    <xf numFmtId="0" fontId="3" fillId="0" borderId="30" xfId="0" applyFont="1" applyFill="1" applyBorder="1"/>
    <xf numFmtId="0" fontId="14" fillId="0" borderId="2" xfId="0" applyFont="1" applyFill="1" applyBorder="1" applyAlignment="1">
      <alignment horizontal="left" vertical="center" wrapText="1"/>
    </xf>
    <xf numFmtId="0" fontId="14" fillId="0" borderId="33" xfId="0" applyFont="1" applyFill="1" applyBorder="1" applyAlignment="1">
      <alignment horizontal="left" vertical="center" wrapText="1"/>
    </xf>
    <xf numFmtId="0" fontId="3" fillId="0" borderId="34" xfId="0" applyFont="1" applyFill="1" applyBorder="1"/>
    <xf numFmtId="0" fontId="3" fillId="0" borderId="39" xfId="0" applyFont="1" applyFill="1" applyBorder="1"/>
    <xf numFmtId="0" fontId="3" fillId="0" borderId="40" xfId="0" applyFont="1" applyFill="1" applyBorder="1"/>
    <xf numFmtId="0" fontId="14" fillId="0" borderId="35" xfId="0" applyFont="1" applyFill="1" applyBorder="1" applyAlignment="1">
      <alignment horizontal="left" vertical="center" wrapText="1"/>
    </xf>
    <xf numFmtId="0" fontId="3" fillId="0" borderId="36" xfId="0" applyFont="1" applyFill="1" applyBorder="1"/>
    <xf numFmtId="0" fontId="3" fillId="0" borderId="37" xfId="0" applyFont="1" applyFill="1" applyBorder="1"/>
    <xf numFmtId="0" fontId="3" fillId="0" borderId="41" xfId="0" applyFont="1" applyFill="1" applyBorder="1"/>
    <xf numFmtId="0" fontId="3" fillId="0" borderId="42" xfId="0" applyFont="1" applyFill="1" applyBorder="1"/>
    <xf numFmtId="0" fontId="3" fillId="0" borderId="43" xfId="0" applyFont="1" applyFill="1" applyBorder="1"/>
    <xf numFmtId="0" fontId="14" fillId="0" borderId="38" xfId="0" applyFont="1" applyFill="1" applyBorder="1" applyAlignment="1">
      <alignment horizontal="left" vertical="center" wrapText="1"/>
    </xf>
    <xf numFmtId="0" fontId="3" fillId="0" borderId="44" xfId="0" applyFont="1" applyFill="1" applyBorder="1"/>
    <xf numFmtId="0" fontId="3" fillId="0" borderId="45" xfId="0" applyFont="1" applyFill="1" applyBorder="1"/>
    <xf numFmtId="0" fontId="3" fillId="0" borderId="46" xfId="0" applyFont="1" applyFill="1" applyBorder="1"/>
    <xf numFmtId="0" fontId="0" fillId="0" borderId="0" xfId="0" applyFont="1" applyFill="1" applyAlignment="1"/>
    <xf numFmtId="0" fontId="3" fillId="0" borderId="47" xfId="0" applyFont="1" applyFill="1" applyBorder="1"/>
    <xf numFmtId="0" fontId="15" fillId="0" borderId="33" xfId="0" applyFont="1" applyFill="1" applyBorder="1" applyAlignment="1">
      <alignment horizontal="center" vertical="center" wrapText="1"/>
    </xf>
    <xf numFmtId="0" fontId="3" fillId="0" borderId="48" xfId="0" applyFont="1" applyFill="1" applyBorder="1"/>
    <xf numFmtId="0" fontId="3" fillId="0" borderId="49" xfId="0" applyFont="1" applyFill="1" applyBorder="1"/>
    <xf numFmtId="0" fontId="3" fillId="0" borderId="50" xfId="0" applyFont="1" applyFill="1" applyBorder="1"/>
    <xf numFmtId="0" fontId="3" fillId="0" borderId="51" xfId="0" applyFont="1" applyFill="1" applyBorder="1"/>
    <xf numFmtId="0" fontId="20" fillId="0" borderId="78" xfId="0" applyFont="1" applyFill="1" applyBorder="1" applyAlignment="1">
      <alignment horizontal="center" vertical="center" wrapText="1"/>
    </xf>
    <xf numFmtId="0" fontId="3" fillId="0" borderId="79" xfId="0" applyFont="1" applyFill="1" applyBorder="1"/>
    <xf numFmtId="0" fontId="20" fillId="0" borderId="80" xfId="0" applyFont="1" applyFill="1" applyBorder="1" applyAlignment="1">
      <alignment horizontal="center" vertical="center" wrapText="1"/>
    </xf>
    <xf numFmtId="0" fontId="3" fillId="0" borderId="81" xfId="0" applyFont="1" applyFill="1" applyBorder="1"/>
    <xf numFmtId="0" fontId="21" fillId="0" borderId="2" xfId="0" applyFont="1" applyFill="1" applyBorder="1" applyAlignment="1">
      <alignment horizontal="center" vertical="center"/>
    </xf>
    <xf numFmtId="0" fontId="22" fillId="0" borderId="6" xfId="0" applyFont="1" applyFill="1" applyBorder="1" applyAlignment="1">
      <alignment horizontal="center" vertical="center"/>
    </xf>
    <xf numFmtId="0" fontId="20" fillId="0" borderId="60" xfId="0" applyFont="1" applyFill="1" applyBorder="1" applyAlignment="1">
      <alignment horizontal="center" vertical="center" wrapText="1"/>
    </xf>
    <xf numFmtId="0" fontId="20" fillId="0" borderId="71" xfId="0" applyFont="1" applyFill="1" applyBorder="1" applyAlignment="1">
      <alignment horizontal="center" vertical="center" wrapText="1"/>
    </xf>
    <xf numFmtId="0" fontId="3" fillId="0" borderId="74" xfId="0" applyFont="1" applyFill="1" applyBorder="1"/>
    <xf numFmtId="0" fontId="3" fillId="0" borderId="77" xfId="0" applyFont="1" applyFill="1" applyBorder="1"/>
    <xf numFmtId="0" fontId="6" fillId="0" borderId="75" xfId="0" applyFont="1" applyFill="1" applyBorder="1" applyAlignment="1">
      <alignment horizontal="center" vertical="center" wrapText="1"/>
    </xf>
    <xf numFmtId="0" fontId="3" fillId="0" borderId="76" xfId="0" applyFont="1" applyFill="1" applyBorder="1"/>
    <xf numFmtId="0" fontId="8" fillId="0" borderId="93" xfId="0" applyFont="1" applyFill="1" applyBorder="1" applyAlignment="1">
      <alignment horizontal="left" vertical="center" wrapText="1"/>
    </xf>
    <xf numFmtId="0" fontId="3" fillId="0" borderId="94" xfId="0" applyFont="1" applyFill="1" applyBorder="1"/>
    <xf numFmtId="0" fontId="3" fillId="0" borderId="96" xfId="0" applyFont="1" applyFill="1" applyBorder="1"/>
    <xf numFmtId="0" fontId="7" fillId="0" borderId="86" xfId="0" applyFont="1" applyFill="1" applyBorder="1"/>
    <xf numFmtId="0" fontId="4" fillId="0" borderId="124" xfId="0" applyFont="1" applyFill="1" applyBorder="1" applyAlignment="1">
      <alignment horizontal="center" vertical="center"/>
    </xf>
    <xf numFmtId="0" fontId="3" fillId="0" borderId="125" xfId="0" applyFont="1" applyFill="1" applyBorder="1"/>
    <xf numFmtId="0" fontId="4" fillId="0" borderId="89" xfId="0" applyFont="1" applyFill="1" applyBorder="1" applyAlignment="1">
      <alignment horizontal="left" vertical="center" wrapText="1"/>
    </xf>
    <xf numFmtId="0" fontId="3" fillId="0" borderId="91" xfId="0" applyFont="1" applyFill="1" applyBorder="1"/>
    <xf numFmtId="0" fontId="3" fillId="0" borderId="92" xfId="0" applyFont="1" applyFill="1" applyBorder="1"/>
    <xf numFmtId="0" fontId="4" fillId="0" borderId="78" xfId="0" applyFont="1" applyFill="1" applyBorder="1" applyAlignment="1">
      <alignment horizontal="left" vertical="center" wrapText="1"/>
    </xf>
    <xf numFmtId="0" fontId="29" fillId="0" borderId="17" xfId="0" applyFont="1" applyFill="1" applyBorder="1" applyAlignment="1">
      <alignment vertical="center" wrapText="1"/>
    </xf>
    <xf numFmtId="0" fontId="28" fillId="0" borderId="124" xfId="0" applyFont="1" applyFill="1" applyBorder="1" applyAlignment="1">
      <alignment horizontal="center" vertical="center"/>
    </xf>
    <xf numFmtId="0" fontId="3" fillId="0" borderId="131" xfId="0" applyFont="1" applyFill="1" applyBorder="1"/>
    <xf numFmtId="0" fontId="3" fillId="0" borderId="132" xfId="0" applyFont="1" applyFill="1" applyBorder="1"/>
    <xf numFmtId="0" fontId="21" fillId="0" borderId="124" xfId="0" applyFont="1" applyFill="1" applyBorder="1" applyAlignment="1">
      <alignment horizontal="center" vertical="center"/>
    </xf>
    <xf numFmtId="0" fontId="25" fillId="0" borderId="98" xfId="0" applyFont="1" applyFill="1" applyBorder="1" applyAlignment="1">
      <alignment horizontal="center" vertical="center"/>
    </xf>
    <xf numFmtId="0" fontId="3" fillId="0" borderId="99" xfId="0" applyFont="1" applyFill="1" applyBorder="1"/>
    <xf numFmtId="0" fontId="29" fillId="0" borderId="11" xfId="0" applyFont="1" applyFill="1" applyBorder="1" applyAlignment="1">
      <alignment horizontal="left" vertical="center" wrapText="1"/>
    </xf>
    <xf numFmtId="0" fontId="10" fillId="2" borderId="2" xfId="0" applyFont="1" applyFill="1" applyBorder="1" applyAlignment="1">
      <alignment horizontal="center" vertical="center"/>
    </xf>
    <xf numFmtId="0" fontId="3" fillId="0" borderId="3" xfId="0" applyFont="1" applyBorder="1"/>
    <xf numFmtId="0" fontId="3" fillId="0" borderId="4" xfId="0" applyFont="1" applyBorder="1"/>
    <xf numFmtId="0" fontId="30" fillId="2" borderId="104" xfId="0" applyFont="1" applyFill="1" applyBorder="1"/>
    <xf numFmtId="0" fontId="3" fillId="0" borderId="108" xfId="0" applyFont="1" applyBorder="1"/>
    <xf numFmtId="0" fontId="3" fillId="0" borderId="115" xfId="0" applyFont="1" applyBorder="1"/>
    <xf numFmtId="0" fontId="30" fillId="2" borderId="105" xfId="0" applyFont="1" applyFill="1" applyBorder="1"/>
    <xf numFmtId="0" fontId="3" fillId="0" borderId="106" xfId="0" applyFont="1" applyBorder="1"/>
    <xf numFmtId="0" fontId="3" fillId="0" borderId="107" xfId="0" applyFont="1" applyBorder="1"/>
    <xf numFmtId="0" fontId="2" fillId="3" borderId="2"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4" fillId="3" borderId="2" xfId="0" applyFont="1" applyFill="1" applyBorder="1" applyAlignment="1">
      <alignment horizontal="center" vertical="center"/>
    </xf>
    <xf numFmtId="0" fontId="3" fillId="0" borderId="7" xfId="0" applyFont="1" applyBorder="1"/>
    <xf numFmtId="0" fontId="31" fillId="4" borderId="110" xfId="0" applyFont="1" applyFill="1" applyBorder="1" applyAlignment="1">
      <alignment horizontal="center" vertical="center" wrapText="1"/>
    </xf>
    <xf numFmtId="0" fontId="3" fillId="0" borderId="116" xfId="0" applyFont="1" applyBorder="1"/>
    <xf numFmtId="0" fontId="3" fillId="0" borderId="118" xfId="0" applyFont="1" applyBorder="1"/>
    <xf numFmtId="0" fontId="7" fillId="3" borderId="113" xfId="0" applyFont="1" applyFill="1" applyBorder="1" applyAlignment="1">
      <alignment horizontal="center" vertical="center" wrapText="1"/>
    </xf>
    <xf numFmtId="0" fontId="3" fillId="0" borderId="92" xfId="0" applyFont="1" applyBorder="1"/>
    <xf numFmtId="0" fontId="41" fillId="0" borderId="10" xfId="0" applyFont="1" applyFill="1" applyBorder="1" applyAlignment="1">
      <alignment horizontal="justify" vertical="center" wrapText="1"/>
    </xf>
    <xf numFmtId="0" fontId="42" fillId="0" borderId="62" xfId="0" applyFont="1" applyFill="1" applyBorder="1" applyAlignment="1">
      <alignment horizontal="justify" vertical="center" wrapText="1"/>
    </xf>
    <xf numFmtId="0" fontId="6" fillId="0" borderId="122" xfId="0" applyFont="1" applyFill="1" applyBorder="1" applyAlignment="1">
      <alignment horizontal="center" vertical="center" wrapText="1"/>
    </xf>
    <xf numFmtId="0" fontId="4" fillId="7" borderId="122" xfId="0" applyFont="1" applyFill="1" applyBorder="1" applyAlignment="1">
      <alignment horizontal="justify" vertical="center" wrapText="1"/>
    </xf>
    <xf numFmtId="0" fontId="42" fillId="0" borderId="10" xfId="0" applyFont="1" applyFill="1" applyBorder="1" applyAlignment="1">
      <alignment horizontal="justify" vertical="center" wrapText="1"/>
    </xf>
    <xf numFmtId="0" fontId="43" fillId="7" borderId="17" xfId="0" applyFont="1" applyFill="1" applyBorder="1" applyAlignment="1">
      <alignment horizontal="justify" vertical="center" wrapText="1"/>
    </xf>
    <xf numFmtId="0" fontId="43" fillId="7" borderId="117" xfId="0" applyFont="1" applyFill="1" applyBorder="1" applyAlignment="1">
      <alignment horizontal="justify" vertical="center" wrapText="1"/>
    </xf>
    <xf numFmtId="0" fontId="43" fillId="7" borderId="133" xfId="0" applyFont="1" applyFill="1" applyBorder="1" applyAlignment="1">
      <alignment horizontal="justify" vertical="justify" wrapText="1"/>
    </xf>
    <xf numFmtId="0" fontId="16" fillId="7" borderId="10" xfId="0" applyFont="1" applyFill="1" applyBorder="1" applyAlignment="1">
      <alignment horizontal="justify" vertical="justify" wrapText="1"/>
    </xf>
    <xf numFmtId="0" fontId="6" fillId="7" borderId="128" xfId="0" applyFont="1" applyFill="1" applyBorder="1" applyAlignment="1">
      <alignment horizontal="justify" vertical="center" wrapText="1"/>
    </xf>
    <xf numFmtId="0" fontId="1" fillId="8" borderId="1" xfId="0" applyFont="1" applyFill="1" applyBorder="1"/>
    <xf numFmtId="0" fontId="0" fillId="9" borderId="0" xfId="0" applyFont="1" applyFill="1" applyAlignment="1"/>
    <xf numFmtId="0" fontId="4" fillId="3" borderId="64" xfId="0" applyFont="1" applyFill="1" applyBorder="1" applyAlignment="1">
      <alignment horizontal="center" vertical="center" wrapText="1"/>
    </xf>
    <xf numFmtId="0" fontId="43" fillId="10" borderId="122" xfId="0" applyFont="1" applyFill="1" applyBorder="1" applyAlignment="1">
      <alignment horizontal="justify" vertical="justify" wrapText="1"/>
    </xf>
    <xf numFmtId="0" fontId="42" fillId="5" borderId="62" xfId="0" applyFont="1" applyFill="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855009</xdr:colOff>
      <xdr:row>1</xdr:row>
      <xdr:rowOff>211791</xdr:rowOff>
    </xdr:from>
    <xdr:ext cx="1952625" cy="4572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2352244" y="402291"/>
          <a:ext cx="1952625" cy="457200"/>
        </a:xfrm>
        <a:prstGeom prst="rect">
          <a:avLst/>
        </a:prstGeom>
        <a:noFill/>
      </xdr:spPr>
    </xdr:pic>
    <xdr:clientData fLocksWithSheet="0"/>
  </xdr:oneCellAnchor>
  <xdr:oneCellAnchor>
    <xdr:from>
      <xdr:col>1</xdr:col>
      <xdr:colOff>304800</xdr:colOff>
      <xdr:row>1</xdr:row>
      <xdr:rowOff>133350</xdr:rowOff>
    </xdr:from>
    <xdr:ext cx="2124075" cy="561975"/>
    <xdr:pic>
      <xdr:nvPicPr>
        <xdr:cNvPr id="3" name="image2.jp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xfrm>
          <a:off x="523875" y="323850"/>
          <a:ext cx="2124075" cy="5619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19</xdr:col>
      <xdr:colOff>723900</xdr:colOff>
      <xdr:row>6</xdr:row>
      <xdr:rowOff>47625</xdr:rowOff>
    </xdr:from>
    <xdr:ext cx="2524125" cy="390525"/>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18649950" y="1104900"/>
          <a:ext cx="2524125" cy="390525"/>
        </a:xfrm>
        <a:prstGeom prst="rect">
          <a:avLst/>
        </a:prstGeom>
        <a:noFill/>
      </xdr:spPr>
    </xdr:pic>
    <xdr:clientData fLocksWithSheet="0"/>
  </xdr:oneCellAnchor>
  <xdr:oneCellAnchor>
    <xdr:from>
      <xdr:col>19</xdr:col>
      <xdr:colOff>1066800</xdr:colOff>
      <xdr:row>0</xdr:row>
      <xdr:rowOff>142875</xdr:rowOff>
    </xdr:from>
    <xdr:ext cx="2066925" cy="657225"/>
    <xdr:pic>
      <xdr:nvPicPr>
        <xdr:cNvPr id="3" name="image2.jpg" title="Imagen">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xfrm>
          <a:off x="18992850" y="142875"/>
          <a:ext cx="2066925" cy="65722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9</xdr:col>
      <xdr:colOff>1114425</xdr:colOff>
      <xdr:row>1</xdr:row>
      <xdr:rowOff>200025</xdr:rowOff>
    </xdr:from>
    <xdr:ext cx="1952625" cy="457200"/>
    <xdr:pic>
      <xdr:nvPicPr>
        <xdr:cNvPr id="2" name="image3.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238125</xdr:colOff>
      <xdr:row>1</xdr:row>
      <xdr:rowOff>95250</xdr:rowOff>
    </xdr:from>
    <xdr:ext cx="2028825" cy="657225"/>
    <xdr:pic>
      <xdr:nvPicPr>
        <xdr:cNvPr id="3" name="image2.jpg" title="Imagen">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xfrm>
          <a:off x="419100" y="285750"/>
          <a:ext cx="2028825" cy="65722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9</xdr:col>
      <xdr:colOff>1143000</xdr:colOff>
      <xdr:row>2</xdr:row>
      <xdr:rowOff>180975</xdr:rowOff>
    </xdr:from>
    <xdr:ext cx="1943100" cy="457200"/>
    <xdr:pic>
      <xdr:nvPicPr>
        <xdr:cNvPr id="2" name="image4.png" title="Imagen">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11115675" y="323850"/>
          <a:ext cx="1943100" cy="457200"/>
        </a:xfrm>
        <a:prstGeom prst="rect">
          <a:avLst/>
        </a:prstGeom>
        <a:noFill/>
      </xdr:spPr>
    </xdr:pic>
    <xdr:clientData fLocksWithSheet="0"/>
  </xdr:oneCellAnchor>
  <xdr:oneCellAnchor>
    <xdr:from>
      <xdr:col>1</xdr:col>
      <xdr:colOff>390526</xdr:colOff>
      <xdr:row>2</xdr:row>
      <xdr:rowOff>95250</xdr:rowOff>
    </xdr:from>
    <xdr:ext cx="2019300" cy="542925"/>
    <xdr:pic>
      <xdr:nvPicPr>
        <xdr:cNvPr id="3" name="image2.jpg">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xfrm>
          <a:off x="600076" y="238125"/>
          <a:ext cx="2019300" cy="542925"/>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8</xdr:col>
      <xdr:colOff>952500</xdr:colOff>
      <xdr:row>0</xdr:row>
      <xdr:rowOff>285750</xdr:rowOff>
    </xdr:from>
    <xdr:ext cx="1943100" cy="457200"/>
    <xdr:pic>
      <xdr:nvPicPr>
        <xdr:cNvPr id="2" name="image1.png" title="Imagen">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xfrm>
          <a:off x="11410950" y="285750"/>
          <a:ext cx="1943100" cy="457200"/>
        </a:xfrm>
        <a:prstGeom prst="rect">
          <a:avLst/>
        </a:prstGeom>
        <a:noFill/>
      </xdr:spPr>
    </xdr:pic>
    <xdr:clientData fLocksWithSheet="0"/>
  </xdr:oneCellAnchor>
  <xdr:oneCellAnchor>
    <xdr:from>
      <xdr:col>1</xdr:col>
      <xdr:colOff>190501</xdr:colOff>
      <xdr:row>0</xdr:row>
      <xdr:rowOff>219075</xdr:rowOff>
    </xdr:from>
    <xdr:ext cx="1504950" cy="638175"/>
    <xdr:pic>
      <xdr:nvPicPr>
        <xdr:cNvPr id="3" name="image2.jpg" title="Imagen">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2" cstate="print"/>
        <a:stretch>
          <a:fillRect/>
        </a:stretch>
      </xdr:blipFill>
      <xdr:spPr>
        <a:xfrm>
          <a:off x="371476" y="219075"/>
          <a:ext cx="1504950" cy="638175"/>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9</xdr:col>
      <xdr:colOff>1790700</xdr:colOff>
      <xdr:row>1</xdr:row>
      <xdr:rowOff>257175</xdr:rowOff>
    </xdr:from>
    <xdr:ext cx="1943100" cy="457200"/>
    <xdr:pic>
      <xdr:nvPicPr>
        <xdr:cNvPr id="2" name="image1.png" title="Imagen">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219075</xdr:colOff>
      <xdr:row>1</xdr:row>
      <xdr:rowOff>152400</xdr:rowOff>
    </xdr:from>
    <xdr:ext cx="2486025" cy="581025"/>
    <xdr:pic>
      <xdr:nvPicPr>
        <xdr:cNvPr id="3" name="image2.jpg">
          <a:extLst>
            <a:ext uri="{FF2B5EF4-FFF2-40B4-BE49-F238E27FC236}">
              <a16:creationId xmlns:a16="http://schemas.microsoft.com/office/drawing/2014/main" id="{00000000-0008-0000-0500-000003000000}"/>
            </a:ext>
          </a:extLst>
        </xdr:cNvPr>
        <xdr:cNvPicPr preferRelativeResize="0"/>
      </xdr:nvPicPr>
      <xdr:blipFill>
        <a:blip xmlns:r="http://schemas.openxmlformats.org/officeDocument/2006/relationships" r:embed="rId2" cstate="print"/>
        <a:stretch>
          <a:fillRect/>
        </a:stretch>
      </xdr:blipFill>
      <xdr:spPr>
        <a:xfrm>
          <a:off x="495300" y="342900"/>
          <a:ext cx="2486025" cy="58102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2.bin"/><Relationship Id="rId1" Type="http://schemas.openxmlformats.org/officeDocument/2006/relationships/hyperlink" Target="https://www.parquesnacionales.gov.co/portal/wp-content/uploads/2017/02/informe-rendicion-cuentas-construccion-de-paz_pnn_2020.pdf"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topLeftCell="G1" zoomScale="130" zoomScaleNormal="130" workbookViewId="0">
      <selection activeCell="L4" sqref="L4"/>
    </sheetView>
  </sheetViews>
  <sheetFormatPr baseColWidth="10" defaultColWidth="12.625" defaultRowHeight="15" customHeight="1"/>
  <cols>
    <col min="1" max="1" width="2.875" style="25" customWidth="1"/>
    <col min="2" max="2" width="25.875" style="25" customWidth="1"/>
    <col min="3" max="3" width="7.25" style="25" customWidth="1"/>
    <col min="4" max="4" width="25" style="25" customWidth="1"/>
    <col min="5" max="5" width="27.25" style="25" customWidth="1"/>
    <col min="6" max="6" width="22.625" style="25" customWidth="1"/>
    <col min="7" max="7" width="16.875" style="25" customWidth="1"/>
    <col min="8" max="8" width="38.875" style="25" customWidth="1"/>
    <col min="9" max="9" width="10.125" style="25" customWidth="1"/>
    <col min="10" max="10" width="31" style="25" customWidth="1"/>
    <col min="11" max="11" width="10.375" style="25" customWidth="1"/>
    <col min="12" max="12" width="26.625" style="25" customWidth="1"/>
    <col min="13" max="26" width="9.375" style="25" customWidth="1"/>
    <col min="27" max="16384" width="12.625" style="25"/>
  </cols>
  <sheetData>
    <row r="1" spans="1:26">
      <c r="A1" s="22"/>
      <c r="B1" s="23"/>
      <c r="C1" s="24"/>
      <c r="D1" s="23"/>
      <c r="E1" s="23"/>
      <c r="F1" s="23"/>
      <c r="G1" s="23"/>
      <c r="H1" s="23"/>
      <c r="I1" s="23"/>
      <c r="J1" s="23"/>
      <c r="K1" s="23"/>
      <c r="L1" s="22"/>
    </row>
    <row r="2" spans="1:26" ht="69.75" customHeight="1">
      <c r="A2" s="23"/>
      <c r="B2" s="135" t="s">
        <v>0</v>
      </c>
      <c r="C2" s="133"/>
      <c r="D2" s="133"/>
      <c r="E2" s="133"/>
      <c r="F2" s="133"/>
      <c r="G2" s="133"/>
      <c r="H2" s="133"/>
      <c r="I2" s="133"/>
      <c r="J2" s="133"/>
      <c r="K2" s="134"/>
      <c r="L2" s="23"/>
    </row>
    <row r="3" spans="1:26" ht="18.75" thickBot="1">
      <c r="A3" s="23"/>
      <c r="B3" s="136" t="s">
        <v>1</v>
      </c>
      <c r="C3" s="133"/>
      <c r="D3" s="133"/>
      <c r="E3" s="133"/>
      <c r="F3" s="133"/>
      <c r="G3" s="133"/>
      <c r="H3" s="133"/>
      <c r="I3" s="133"/>
      <c r="J3" s="133"/>
      <c r="K3" s="134"/>
      <c r="L3" s="22"/>
    </row>
    <row r="4" spans="1:26" ht="55.5" customHeight="1" thickBot="1">
      <c r="A4" s="22"/>
      <c r="B4" s="26" t="s">
        <v>2</v>
      </c>
      <c r="C4" s="137" t="s">
        <v>3</v>
      </c>
      <c r="D4" s="138"/>
      <c r="E4" s="27" t="s">
        <v>4</v>
      </c>
      <c r="F4" s="28" t="s">
        <v>5</v>
      </c>
      <c r="G4" s="29" t="s">
        <v>6</v>
      </c>
      <c r="H4" s="28" t="s">
        <v>7</v>
      </c>
      <c r="I4" s="30" t="s">
        <v>8</v>
      </c>
      <c r="J4" s="28" t="s">
        <v>9</v>
      </c>
      <c r="K4" s="30" t="s">
        <v>8</v>
      </c>
      <c r="L4" s="240" t="s">
        <v>375</v>
      </c>
    </row>
    <row r="5" spans="1:26" ht="62.25" customHeight="1" thickBot="1">
      <c r="A5" s="22"/>
      <c r="B5" s="139" t="s">
        <v>483</v>
      </c>
      <c r="C5" s="31" t="s">
        <v>10</v>
      </c>
      <c r="D5" s="32" t="s">
        <v>11</v>
      </c>
      <c r="E5" s="32" t="s">
        <v>12</v>
      </c>
      <c r="F5" s="32" t="s">
        <v>13</v>
      </c>
      <c r="G5" s="33">
        <v>44347</v>
      </c>
      <c r="H5" s="32" t="s">
        <v>14</v>
      </c>
      <c r="I5" s="34">
        <f>AVERAGE(1,0.5,1,0,1,1,0,0,0,1)</f>
        <v>0.55000000000000004</v>
      </c>
      <c r="J5" s="32" t="s">
        <v>392</v>
      </c>
      <c r="K5" s="34">
        <f>AVERAGE(1,1,1,1,1,0,1,1,1,1,1)</f>
        <v>0.90909090909090906</v>
      </c>
      <c r="L5" s="236" t="s">
        <v>374</v>
      </c>
      <c r="M5" s="35"/>
      <c r="N5" s="35"/>
      <c r="O5" s="35"/>
      <c r="P5" s="35"/>
      <c r="Q5" s="35"/>
      <c r="R5" s="35"/>
      <c r="S5" s="35"/>
      <c r="T5" s="35"/>
      <c r="U5" s="35"/>
      <c r="V5" s="35"/>
      <c r="W5" s="35"/>
      <c r="X5" s="35"/>
      <c r="Y5" s="35"/>
      <c r="Z5" s="35"/>
    </row>
    <row r="6" spans="1:26" ht="82.5" customHeight="1" thickBot="1">
      <c r="A6" s="22"/>
      <c r="B6" s="130"/>
      <c r="C6" s="31" t="s">
        <v>15</v>
      </c>
      <c r="D6" s="32" t="s">
        <v>16</v>
      </c>
      <c r="E6" s="32" t="s">
        <v>17</v>
      </c>
      <c r="F6" s="32" t="s">
        <v>18</v>
      </c>
      <c r="G6" s="36" t="s">
        <v>19</v>
      </c>
      <c r="H6" s="32" t="s">
        <v>367</v>
      </c>
      <c r="I6" s="34">
        <f>AVERAGE(0,0,0,0,0,0,0,0)</f>
        <v>0</v>
      </c>
      <c r="J6" s="32" t="s">
        <v>391</v>
      </c>
      <c r="K6" s="34">
        <f>AVERAGE(1,1,1,1,1,0,1,1,1,1,1,0)</f>
        <v>0.83333333333333337</v>
      </c>
      <c r="L6" s="236" t="s">
        <v>374</v>
      </c>
      <c r="M6" s="37"/>
      <c r="N6" s="37"/>
      <c r="O6" s="37"/>
      <c r="P6" s="37"/>
      <c r="Q6" s="37"/>
      <c r="R6" s="37"/>
      <c r="S6" s="37"/>
      <c r="T6" s="37"/>
      <c r="U6" s="37"/>
      <c r="V6" s="37"/>
      <c r="W6" s="37"/>
      <c r="X6" s="37"/>
      <c r="Y6" s="37"/>
      <c r="Z6" s="37"/>
    </row>
    <row r="7" spans="1:26" ht="87" customHeight="1" thickBot="1">
      <c r="A7" s="22"/>
      <c r="B7" s="130"/>
      <c r="C7" s="31" t="s">
        <v>20</v>
      </c>
      <c r="D7" s="32" t="s">
        <v>368</v>
      </c>
      <c r="E7" s="32" t="s">
        <v>21</v>
      </c>
      <c r="F7" s="32" t="s">
        <v>22</v>
      </c>
      <c r="G7" s="36">
        <v>44407</v>
      </c>
      <c r="H7" s="32" t="s">
        <v>23</v>
      </c>
      <c r="I7" s="34">
        <f>AVERAGE(0)</f>
        <v>0</v>
      </c>
      <c r="J7" s="32" t="s">
        <v>390</v>
      </c>
      <c r="K7" s="34">
        <f>AVERAGE(0)</f>
        <v>0</v>
      </c>
      <c r="L7" s="236" t="s">
        <v>376</v>
      </c>
      <c r="M7" s="35"/>
      <c r="N7" s="35"/>
      <c r="O7" s="35"/>
      <c r="P7" s="35"/>
      <c r="Q7" s="35"/>
      <c r="R7" s="35"/>
      <c r="S7" s="35"/>
      <c r="T7" s="35"/>
      <c r="U7" s="35"/>
      <c r="V7" s="35"/>
      <c r="W7" s="35"/>
      <c r="X7" s="35"/>
      <c r="Y7" s="35"/>
      <c r="Z7" s="35"/>
    </row>
    <row r="8" spans="1:26" ht="84.75" customHeight="1" thickBot="1">
      <c r="A8" s="22"/>
      <c r="B8" s="140"/>
      <c r="C8" s="31" t="s">
        <v>24</v>
      </c>
      <c r="D8" s="32" t="s">
        <v>25</v>
      </c>
      <c r="E8" s="32" t="s">
        <v>26</v>
      </c>
      <c r="F8" s="32" t="s">
        <v>18</v>
      </c>
      <c r="G8" s="36">
        <v>44469</v>
      </c>
      <c r="H8" s="32" t="s">
        <v>369</v>
      </c>
      <c r="I8" s="34">
        <f>AVERAGE(0,0,0,1,1,0,1,1)</f>
        <v>0.5</v>
      </c>
      <c r="J8" s="32" t="s">
        <v>389</v>
      </c>
      <c r="K8" s="34">
        <f>AVERAGE(0,0,0,0,0,0,0,0)</f>
        <v>0</v>
      </c>
      <c r="L8" s="236" t="s">
        <v>376</v>
      </c>
      <c r="M8" s="35"/>
      <c r="N8" s="35"/>
      <c r="O8" s="35"/>
      <c r="P8" s="35"/>
      <c r="Q8" s="35"/>
      <c r="R8" s="35"/>
      <c r="S8" s="35"/>
      <c r="T8" s="35"/>
      <c r="U8" s="35"/>
      <c r="V8" s="35"/>
      <c r="W8" s="35"/>
      <c r="X8" s="35"/>
      <c r="Y8" s="35"/>
      <c r="Z8" s="35"/>
    </row>
    <row r="9" spans="1:26" ht="73.5" customHeight="1" thickBot="1">
      <c r="A9" s="22"/>
      <c r="B9" s="129" t="s">
        <v>27</v>
      </c>
      <c r="C9" s="31" t="s">
        <v>28</v>
      </c>
      <c r="D9" s="38" t="s">
        <v>29</v>
      </c>
      <c r="E9" s="38" t="s">
        <v>30</v>
      </c>
      <c r="F9" s="32" t="s">
        <v>22</v>
      </c>
      <c r="G9" s="36">
        <v>44347</v>
      </c>
      <c r="H9" s="39" t="s">
        <v>482</v>
      </c>
      <c r="I9" s="34">
        <f>AVERAGE(0.3,1)</f>
        <v>0.65</v>
      </c>
      <c r="J9" s="32" t="s">
        <v>388</v>
      </c>
      <c r="K9" s="34">
        <f>AVERAGE(1,1)</f>
        <v>1</v>
      </c>
      <c r="L9" s="236" t="s">
        <v>374</v>
      </c>
      <c r="M9" s="35"/>
      <c r="N9" s="35"/>
      <c r="O9" s="35"/>
      <c r="P9" s="35"/>
      <c r="Q9" s="35"/>
      <c r="R9" s="35"/>
      <c r="S9" s="35"/>
      <c r="T9" s="35"/>
      <c r="U9" s="35"/>
      <c r="V9" s="35"/>
      <c r="W9" s="35"/>
      <c r="X9" s="35"/>
      <c r="Y9" s="35"/>
      <c r="Z9" s="35"/>
    </row>
    <row r="10" spans="1:26" ht="58.5" customHeight="1" thickBot="1">
      <c r="A10" s="22"/>
      <c r="B10" s="130"/>
      <c r="C10" s="31" t="s">
        <v>31</v>
      </c>
      <c r="D10" s="32" t="s">
        <v>32</v>
      </c>
      <c r="E10" s="32" t="s">
        <v>33</v>
      </c>
      <c r="F10" s="32" t="s">
        <v>22</v>
      </c>
      <c r="G10" s="36">
        <v>44407</v>
      </c>
      <c r="H10" s="32" t="s">
        <v>34</v>
      </c>
      <c r="I10" s="34">
        <f>AVERAGE(0)</f>
        <v>0</v>
      </c>
      <c r="J10" s="32" t="s">
        <v>387</v>
      </c>
      <c r="K10" s="34">
        <f>AVERAGE(0)</f>
        <v>0</v>
      </c>
      <c r="L10" s="236" t="s">
        <v>376</v>
      </c>
      <c r="M10" s="35"/>
      <c r="N10" s="35"/>
      <c r="O10" s="35"/>
      <c r="P10" s="35"/>
      <c r="Q10" s="35"/>
      <c r="R10" s="35"/>
      <c r="S10" s="35"/>
      <c r="T10" s="35"/>
      <c r="U10" s="35"/>
      <c r="V10" s="35"/>
      <c r="W10" s="35"/>
      <c r="X10" s="35"/>
      <c r="Y10" s="35"/>
      <c r="Z10" s="35"/>
    </row>
    <row r="11" spans="1:26" ht="82.5" customHeight="1" thickBot="1">
      <c r="A11" s="22"/>
      <c r="B11" s="141"/>
      <c r="C11" s="31" t="s">
        <v>35</v>
      </c>
      <c r="D11" s="32" t="s">
        <v>36</v>
      </c>
      <c r="E11" s="32" t="s">
        <v>37</v>
      </c>
      <c r="F11" s="32" t="s">
        <v>38</v>
      </c>
      <c r="G11" s="36">
        <v>44540</v>
      </c>
      <c r="H11" s="32" t="s">
        <v>370</v>
      </c>
      <c r="I11" s="34">
        <f>AVERAGE(1,1,1,1,1,1,1,1,0,1)</f>
        <v>0.9</v>
      </c>
      <c r="J11" s="32" t="s">
        <v>386</v>
      </c>
      <c r="K11" s="34">
        <f>AVERAGE(1,1,1,0,1,1,1,1,0.6,1,0,1,0)</f>
        <v>0.73846153846153839</v>
      </c>
      <c r="L11" s="236" t="s">
        <v>374</v>
      </c>
      <c r="M11" s="37"/>
      <c r="N11" s="37"/>
      <c r="O11" s="37"/>
      <c r="P11" s="37"/>
      <c r="Q11" s="37"/>
      <c r="R11" s="37"/>
      <c r="S11" s="37"/>
      <c r="T11" s="37"/>
      <c r="U11" s="37"/>
      <c r="V11" s="37"/>
      <c r="W11" s="37"/>
      <c r="X11" s="37"/>
      <c r="Y11" s="37"/>
      <c r="Z11" s="37"/>
    </row>
    <row r="12" spans="1:26" ht="66" customHeight="1" thickBot="1">
      <c r="A12" s="22"/>
      <c r="B12" s="142" t="s">
        <v>39</v>
      </c>
      <c r="C12" s="31" t="s">
        <v>40</v>
      </c>
      <c r="D12" s="38" t="s">
        <v>41</v>
      </c>
      <c r="E12" s="38" t="s">
        <v>42</v>
      </c>
      <c r="F12" s="32" t="s">
        <v>43</v>
      </c>
      <c r="G12" s="36">
        <v>44540</v>
      </c>
      <c r="H12" s="32" t="s">
        <v>44</v>
      </c>
      <c r="I12" s="34">
        <f>AVERAGE(1)</f>
        <v>1</v>
      </c>
      <c r="J12" s="32" t="s">
        <v>385</v>
      </c>
      <c r="K12" s="34">
        <f>AVERAGE(1)</f>
        <v>1</v>
      </c>
      <c r="L12" s="236" t="s">
        <v>374</v>
      </c>
      <c r="M12" s="37"/>
      <c r="N12" s="37"/>
      <c r="O12" s="37"/>
      <c r="P12" s="37"/>
      <c r="Q12" s="37"/>
      <c r="R12" s="37"/>
      <c r="S12" s="37"/>
      <c r="T12" s="37"/>
      <c r="U12" s="37"/>
      <c r="V12" s="37"/>
      <c r="W12" s="37"/>
      <c r="X12" s="37"/>
      <c r="Y12" s="37"/>
      <c r="Z12" s="37"/>
    </row>
    <row r="13" spans="1:26" ht="69.75" customHeight="1" thickBot="1">
      <c r="A13" s="22"/>
      <c r="B13" s="130"/>
      <c r="C13" s="31" t="s">
        <v>45</v>
      </c>
      <c r="D13" s="38" t="s">
        <v>46</v>
      </c>
      <c r="E13" s="38" t="s">
        <v>47</v>
      </c>
      <c r="F13" s="32" t="s">
        <v>48</v>
      </c>
      <c r="G13" s="36">
        <v>44540</v>
      </c>
      <c r="H13" s="32" t="s">
        <v>371</v>
      </c>
      <c r="I13" s="34">
        <f>AVERAGE(1,1,1,1,1,1,1)</f>
        <v>1</v>
      </c>
      <c r="J13" s="32" t="s">
        <v>384</v>
      </c>
      <c r="K13" s="34">
        <f>AVERAGE(1,1,1,1,1)</f>
        <v>1</v>
      </c>
      <c r="L13" s="236" t="s">
        <v>374</v>
      </c>
      <c r="M13" s="35"/>
      <c r="N13" s="35"/>
      <c r="O13" s="35"/>
      <c r="P13" s="35"/>
      <c r="Q13" s="35"/>
      <c r="R13" s="35"/>
      <c r="S13" s="35"/>
      <c r="T13" s="35"/>
      <c r="U13" s="35"/>
      <c r="V13" s="35"/>
      <c r="W13" s="35"/>
      <c r="X13" s="35"/>
      <c r="Y13" s="35"/>
      <c r="Z13" s="35"/>
    </row>
    <row r="14" spans="1:26" ht="65.25" customHeight="1" thickBot="1">
      <c r="A14" s="40"/>
      <c r="B14" s="141"/>
      <c r="C14" s="31" t="s">
        <v>49</v>
      </c>
      <c r="D14" s="32" t="s">
        <v>50</v>
      </c>
      <c r="E14" s="32" t="s">
        <v>51</v>
      </c>
      <c r="F14" s="32" t="s">
        <v>22</v>
      </c>
      <c r="G14" s="36">
        <v>44540</v>
      </c>
      <c r="H14" s="32" t="s">
        <v>52</v>
      </c>
      <c r="I14" s="34">
        <f>AVERAGE(1)</f>
        <v>1</v>
      </c>
      <c r="J14" s="32" t="s">
        <v>383</v>
      </c>
      <c r="K14" s="34">
        <f>AVERAGE(1)</f>
        <v>1</v>
      </c>
      <c r="L14" s="236" t="s">
        <v>374</v>
      </c>
      <c r="M14" s="35"/>
      <c r="N14" s="35"/>
      <c r="O14" s="35"/>
      <c r="P14" s="35"/>
      <c r="Q14" s="35"/>
      <c r="R14" s="35"/>
      <c r="S14" s="35"/>
      <c r="T14" s="35"/>
      <c r="U14" s="35"/>
      <c r="V14" s="35"/>
      <c r="W14" s="35"/>
      <c r="X14" s="35"/>
      <c r="Y14" s="35"/>
      <c r="Z14" s="35"/>
    </row>
    <row r="15" spans="1:26" ht="78" customHeight="1" thickBot="1">
      <c r="A15" s="22"/>
      <c r="B15" s="142" t="s">
        <v>53</v>
      </c>
      <c r="C15" s="31" t="s">
        <v>54</v>
      </c>
      <c r="D15" s="32" t="s">
        <v>55</v>
      </c>
      <c r="E15" s="32" t="s">
        <v>56</v>
      </c>
      <c r="F15" s="32" t="s">
        <v>57</v>
      </c>
      <c r="G15" s="36">
        <v>44540</v>
      </c>
      <c r="H15" s="32" t="s">
        <v>372</v>
      </c>
      <c r="I15" s="34">
        <f>AVERAGE(1,1,1,1,1,1,1,1,1,1,0,1,1,1)</f>
        <v>0.9285714285714286</v>
      </c>
      <c r="J15" s="32" t="s">
        <v>382</v>
      </c>
      <c r="K15" s="34">
        <f>AVERAGE(1,0.6,1,0,1,1,1,1,1,1,1,1,1)</f>
        <v>0.89230769230769225</v>
      </c>
      <c r="L15" s="236" t="s">
        <v>374</v>
      </c>
      <c r="M15" s="37"/>
      <c r="N15" s="37"/>
      <c r="O15" s="37"/>
      <c r="P15" s="37"/>
      <c r="Q15" s="37"/>
      <c r="R15" s="37"/>
      <c r="S15" s="37"/>
      <c r="T15" s="37"/>
      <c r="U15" s="37"/>
      <c r="V15" s="37"/>
      <c r="W15" s="37"/>
      <c r="X15" s="37"/>
      <c r="Y15" s="37"/>
      <c r="Z15" s="37"/>
    </row>
    <row r="16" spans="1:26" ht="74.25" customHeight="1" thickBot="1">
      <c r="A16" s="22"/>
      <c r="B16" s="141"/>
      <c r="C16" s="31" t="s">
        <v>58</v>
      </c>
      <c r="D16" s="32" t="s">
        <v>59</v>
      </c>
      <c r="E16" s="32" t="s">
        <v>60</v>
      </c>
      <c r="F16" s="32" t="s">
        <v>61</v>
      </c>
      <c r="G16" s="36">
        <v>44540</v>
      </c>
      <c r="H16" s="32" t="s">
        <v>62</v>
      </c>
      <c r="I16" s="34">
        <f>AVERAGE(1,1,1,1,1,1,1,1,1,0,0,1,1,1)</f>
        <v>0.8571428571428571</v>
      </c>
      <c r="J16" s="32" t="s">
        <v>381</v>
      </c>
      <c r="K16" s="34">
        <f>AVERAGE(1,0.6,1,1,1,1,0,1,1,1,1)</f>
        <v>0.87272727272727268</v>
      </c>
      <c r="L16" s="236" t="s">
        <v>374</v>
      </c>
      <c r="M16" s="37"/>
      <c r="N16" s="37"/>
      <c r="O16" s="37"/>
      <c r="P16" s="37"/>
      <c r="Q16" s="37"/>
      <c r="R16" s="37"/>
      <c r="S16" s="37"/>
      <c r="T16" s="37"/>
      <c r="U16" s="37"/>
      <c r="V16" s="37"/>
      <c r="W16" s="37"/>
      <c r="X16" s="37"/>
      <c r="Y16" s="37"/>
      <c r="Z16" s="37"/>
    </row>
    <row r="17" spans="1:26" ht="78.75" customHeight="1" thickBot="1">
      <c r="A17" s="40"/>
      <c r="B17" s="129" t="s">
        <v>63</v>
      </c>
      <c r="C17" s="31" t="s">
        <v>64</v>
      </c>
      <c r="D17" s="32" t="s">
        <v>65</v>
      </c>
      <c r="E17" s="32" t="s">
        <v>66</v>
      </c>
      <c r="F17" s="32" t="s">
        <v>67</v>
      </c>
      <c r="G17" s="41">
        <v>44330</v>
      </c>
      <c r="H17" s="32" t="s">
        <v>68</v>
      </c>
      <c r="I17" s="34">
        <f>AVERAGE(1)</f>
        <v>1</v>
      </c>
      <c r="J17" s="32" t="s">
        <v>380</v>
      </c>
      <c r="K17" s="34">
        <f>AVERAGE(1)</f>
        <v>1</v>
      </c>
      <c r="L17" s="236" t="s">
        <v>374</v>
      </c>
      <c r="M17" s="35"/>
      <c r="N17" s="35"/>
      <c r="O17" s="35"/>
      <c r="P17" s="35"/>
      <c r="Q17" s="35"/>
      <c r="R17" s="35"/>
      <c r="S17" s="35"/>
      <c r="T17" s="35"/>
      <c r="U17" s="35"/>
      <c r="V17" s="35"/>
      <c r="W17" s="35"/>
      <c r="X17" s="35"/>
      <c r="Y17" s="35"/>
      <c r="Z17" s="35"/>
    </row>
    <row r="18" spans="1:26" ht="26.25" thickBot="1">
      <c r="A18" s="40"/>
      <c r="B18" s="130"/>
      <c r="C18" s="42" t="s">
        <v>69</v>
      </c>
      <c r="D18" s="32" t="s">
        <v>70</v>
      </c>
      <c r="E18" s="32" t="s">
        <v>66</v>
      </c>
      <c r="F18" s="32" t="s">
        <v>67</v>
      </c>
      <c r="G18" s="41">
        <v>44454</v>
      </c>
      <c r="H18" s="32" t="s">
        <v>377</v>
      </c>
      <c r="I18" s="34">
        <f t="shared" ref="I18:I19" si="0">AVERAGE(0)</f>
        <v>0</v>
      </c>
      <c r="J18" s="32" t="s">
        <v>377</v>
      </c>
      <c r="K18" s="34">
        <f>AVERAGE(0)</f>
        <v>0</v>
      </c>
      <c r="L18" s="236" t="s">
        <v>376</v>
      </c>
      <c r="M18" s="35"/>
      <c r="N18" s="35"/>
      <c r="O18" s="35"/>
      <c r="P18" s="35"/>
      <c r="Q18" s="35"/>
      <c r="R18" s="35"/>
      <c r="S18" s="35"/>
      <c r="T18" s="35"/>
      <c r="U18" s="35"/>
      <c r="V18" s="35"/>
      <c r="W18" s="35"/>
      <c r="X18" s="35"/>
      <c r="Y18" s="35"/>
      <c r="Z18" s="35"/>
    </row>
    <row r="19" spans="1:26" ht="26.25" thickBot="1">
      <c r="A19" s="40"/>
      <c r="B19" s="131"/>
      <c r="C19" s="43" t="s">
        <v>71</v>
      </c>
      <c r="D19" s="32" t="s">
        <v>72</v>
      </c>
      <c r="E19" s="32" t="s">
        <v>66</v>
      </c>
      <c r="F19" s="32" t="s">
        <v>67</v>
      </c>
      <c r="G19" s="44">
        <v>44577</v>
      </c>
      <c r="H19" s="32" t="s">
        <v>378</v>
      </c>
      <c r="I19" s="45">
        <f t="shared" si="0"/>
        <v>0</v>
      </c>
      <c r="J19" s="32" t="s">
        <v>379</v>
      </c>
      <c r="K19" s="34">
        <f>AVERAGE(0)</f>
        <v>0</v>
      </c>
      <c r="L19" s="32" t="s">
        <v>376</v>
      </c>
      <c r="M19" s="35"/>
      <c r="N19" s="35"/>
      <c r="O19" s="35"/>
      <c r="P19" s="35"/>
      <c r="Q19" s="35"/>
      <c r="R19" s="35"/>
      <c r="S19" s="35"/>
      <c r="T19" s="35"/>
      <c r="U19" s="35"/>
      <c r="V19" s="35"/>
      <c r="W19" s="35"/>
      <c r="X19" s="35"/>
      <c r="Y19" s="35"/>
      <c r="Z19" s="35"/>
    </row>
    <row r="20" spans="1:26" ht="34.5" customHeight="1" thickBot="1">
      <c r="A20" s="22"/>
      <c r="B20" s="22"/>
      <c r="C20" s="46"/>
      <c r="D20" s="22"/>
      <c r="E20" s="22"/>
      <c r="F20" s="132" t="s">
        <v>366</v>
      </c>
      <c r="G20" s="133"/>
      <c r="H20" s="134"/>
      <c r="I20" s="47">
        <f>AVERAGE(I9,I11:I17)</f>
        <v>0.91696428571428568</v>
      </c>
      <c r="K20" s="47">
        <f>AVERAGE(K5,K6,K7,K9:K17)</f>
        <v>0.77049339549339546</v>
      </c>
      <c r="L20" s="22"/>
    </row>
    <row r="21" spans="1:26" ht="15.75" customHeight="1">
      <c r="A21" s="22"/>
      <c r="B21" s="22"/>
      <c r="C21" s="46"/>
      <c r="D21" s="22"/>
      <c r="E21" s="22"/>
      <c r="F21" s="22"/>
      <c r="G21" s="22"/>
      <c r="H21" s="22"/>
      <c r="I21" s="22"/>
      <c r="J21" s="22"/>
      <c r="K21" s="22"/>
      <c r="L21" s="22"/>
    </row>
    <row r="22" spans="1:26" ht="15.75" customHeight="1">
      <c r="A22" s="22"/>
      <c r="B22" s="22"/>
      <c r="C22" s="46"/>
      <c r="D22" s="22"/>
      <c r="E22" s="22"/>
      <c r="F22" s="22"/>
      <c r="G22" s="22"/>
      <c r="H22" s="22"/>
      <c r="I22" s="22"/>
      <c r="J22" s="22"/>
      <c r="K22" s="22"/>
      <c r="L22" s="22"/>
    </row>
    <row r="23" spans="1:26" ht="15.75" customHeight="1">
      <c r="A23" s="22"/>
      <c r="B23" s="22"/>
      <c r="C23" s="46"/>
      <c r="D23" s="22"/>
      <c r="E23" s="22"/>
      <c r="F23" s="22"/>
      <c r="G23" s="22"/>
      <c r="H23" s="22"/>
      <c r="I23" s="22"/>
      <c r="J23" s="22"/>
      <c r="K23" s="22"/>
      <c r="L23" s="22"/>
    </row>
    <row r="24" spans="1:26" ht="15.75" customHeight="1">
      <c r="A24" s="22"/>
      <c r="B24" s="22"/>
      <c r="C24" s="46"/>
      <c r="D24" s="22"/>
      <c r="E24" s="22"/>
      <c r="F24" s="22"/>
      <c r="G24" s="22"/>
      <c r="H24" s="22"/>
      <c r="I24" s="22"/>
      <c r="J24" s="22"/>
      <c r="K24" s="22"/>
      <c r="L24" s="22"/>
    </row>
    <row r="25" spans="1:26" ht="15.75" customHeight="1">
      <c r="A25" s="22"/>
      <c r="B25" s="22"/>
      <c r="C25" s="46"/>
      <c r="D25" s="22"/>
      <c r="E25" s="22"/>
      <c r="F25" s="22"/>
      <c r="G25" s="22"/>
      <c r="H25" s="22"/>
      <c r="I25" s="22"/>
      <c r="J25" s="22"/>
      <c r="K25" s="22"/>
      <c r="L25" s="22"/>
    </row>
    <row r="26" spans="1:26" ht="15.75" customHeight="1">
      <c r="A26" s="22"/>
      <c r="B26" s="22"/>
      <c r="C26" s="46"/>
      <c r="D26" s="22"/>
      <c r="E26" s="22"/>
      <c r="F26" s="22"/>
      <c r="G26" s="22"/>
      <c r="H26" s="22"/>
      <c r="I26" s="22"/>
      <c r="J26" s="22"/>
      <c r="K26" s="22"/>
      <c r="L26" s="22"/>
    </row>
    <row r="27" spans="1:26" ht="15.75" customHeight="1">
      <c r="A27" s="22"/>
      <c r="B27" s="22"/>
      <c r="C27" s="46"/>
      <c r="D27" s="22"/>
      <c r="E27" s="22"/>
      <c r="F27" s="22"/>
      <c r="G27" s="22"/>
      <c r="H27" s="22"/>
      <c r="I27" s="22"/>
      <c r="J27" s="22"/>
      <c r="K27" s="22"/>
      <c r="L27" s="22"/>
    </row>
    <row r="28" spans="1:26" ht="15.75" customHeight="1">
      <c r="A28" s="22"/>
      <c r="B28" s="22"/>
      <c r="C28" s="46"/>
      <c r="D28" s="22"/>
      <c r="E28" s="22"/>
      <c r="F28" s="22"/>
      <c r="G28" s="22"/>
      <c r="H28" s="22"/>
      <c r="I28" s="22"/>
      <c r="J28" s="22"/>
      <c r="K28" s="22"/>
      <c r="L28" s="22"/>
    </row>
    <row r="29" spans="1:26" ht="15.75" customHeight="1">
      <c r="A29" s="22"/>
      <c r="B29" s="22"/>
      <c r="C29" s="46"/>
      <c r="D29" s="22"/>
      <c r="E29" s="22"/>
      <c r="F29" s="22"/>
      <c r="G29" s="22"/>
      <c r="H29" s="22"/>
      <c r="I29" s="22"/>
      <c r="J29" s="22"/>
      <c r="K29" s="22"/>
      <c r="L29" s="22"/>
    </row>
    <row r="30" spans="1:26" ht="15.75" customHeight="1">
      <c r="A30" s="22"/>
      <c r="B30" s="22"/>
      <c r="C30" s="46"/>
      <c r="D30" s="22"/>
      <c r="E30" s="22"/>
      <c r="F30" s="22"/>
      <c r="G30" s="22"/>
      <c r="H30" s="22"/>
      <c r="I30" s="22"/>
      <c r="J30" s="22"/>
      <c r="K30" s="22"/>
      <c r="L30" s="22"/>
    </row>
    <row r="31" spans="1:26" ht="15.75" customHeight="1">
      <c r="A31" s="22"/>
      <c r="B31" s="22"/>
      <c r="C31" s="46"/>
      <c r="D31" s="22"/>
      <c r="E31" s="22"/>
      <c r="F31" s="22"/>
      <c r="G31" s="22"/>
      <c r="H31" s="22"/>
      <c r="I31" s="22"/>
      <c r="J31" s="22"/>
      <c r="K31" s="22"/>
      <c r="L31" s="22"/>
    </row>
    <row r="32" spans="1:26" ht="15.75" customHeight="1">
      <c r="A32" s="22"/>
      <c r="B32" s="22"/>
      <c r="C32" s="46"/>
      <c r="D32" s="22"/>
      <c r="E32" s="22"/>
      <c r="F32" s="22"/>
      <c r="G32" s="22"/>
      <c r="H32" s="22"/>
      <c r="I32" s="22"/>
      <c r="J32" s="22"/>
      <c r="K32" s="22"/>
      <c r="L32" s="22"/>
    </row>
    <row r="33" spans="1:12" ht="15.75" customHeight="1">
      <c r="A33" s="22"/>
      <c r="B33" s="22"/>
      <c r="C33" s="46"/>
      <c r="D33" s="22"/>
      <c r="E33" s="22"/>
      <c r="F33" s="22"/>
      <c r="G33" s="22"/>
      <c r="H33" s="22"/>
      <c r="I33" s="22"/>
      <c r="J33" s="22"/>
      <c r="K33" s="22"/>
      <c r="L33" s="22"/>
    </row>
    <row r="34" spans="1:12" ht="15.75" customHeight="1">
      <c r="A34" s="22"/>
      <c r="B34" s="22"/>
      <c r="C34" s="46"/>
      <c r="D34" s="22"/>
      <c r="E34" s="22"/>
      <c r="F34" s="22"/>
      <c r="G34" s="22"/>
      <c r="H34" s="22"/>
      <c r="I34" s="22"/>
      <c r="J34" s="22"/>
      <c r="K34" s="22"/>
      <c r="L34" s="22"/>
    </row>
    <row r="35" spans="1:12" ht="15.75" customHeight="1">
      <c r="A35" s="22"/>
      <c r="B35" s="22"/>
      <c r="C35" s="46"/>
      <c r="D35" s="22"/>
      <c r="E35" s="22"/>
      <c r="F35" s="22"/>
      <c r="G35" s="22"/>
      <c r="H35" s="22"/>
      <c r="I35" s="22"/>
      <c r="J35" s="22"/>
      <c r="K35" s="22"/>
      <c r="L35" s="22"/>
    </row>
    <row r="36" spans="1:12" ht="15.75" customHeight="1">
      <c r="A36" s="22"/>
      <c r="B36" s="22"/>
      <c r="C36" s="46"/>
      <c r="D36" s="22"/>
      <c r="E36" s="22"/>
      <c r="F36" s="22"/>
      <c r="G36" s="22"/>
      <c r="H36" s="22"/>
      <c r="I36" s="22"/>
      <c r="J36" s="22"/>
      <c r="K36" s="22"/>
      <c r="L36" s="22"/>
    </row>
    <row r="37" spans="1:12" ht="15.75" customHeight="1">
      <c r="A37" s="22"/>
      <c r="B37" s="22"/>
      <c r="C37" s="46"/>
      <c r="D37" s="22"/>
      <c r="E37" s="22"/>
      <c r="F37" s="22"/>
      <c r="G37" s="22"/>
      <c r="H37" s="22"/>
      <c r="I37" s="22"/>
      <c r="J37" s="22"/>
      <c r="K37" s="22"/>
      <c r="L37" s="22"/>
    </row>
    <row r="38" spans="1:12" ht="15.75" customHeight="1">
      <c r="A38" s="22"/>
      <c r="B38" s="22"/>
      <c r="C38" s="46"/>
      <c r="D38" s="22"/>
      <c r="E38" s="22"/>
      <c r="F38" s="22"/>
      <c r="G38" s="22"/>
      <c r="H38" s="22"/>
      <c r="I38" s="22"/>
      <c r="J38" s="22"/>
      <c r="K38" s="22"/>
      <c r="L38" s="22"/>
    </row>
    <row r="39" spans="1:12" ht="15.75" customHeight="1">
      <c r="A39" s="22"/>
      <c r="B39" s="22"/>
      <c r="C39" s="46"/>
      <c r="D39" s="22"/>
      <c r="E39" s="22"/>
      <c r="F39" s="22"/>
      <c r="G39" s="22"/>
      <c r="H39" s="22"/>
      <c r="I39" s="22"/>
      <c r="J39" s="22"/>
      <c r="K39" s="22"/>
      <c r="L39" s="22"/>
    </row>
    <row r="40" spans="1:12" ht="15.75" customHeight="1">
      <c r="A40" s="22"/>
      <c r="B40" s="22"/>
      <c r="C40" s="46"/>
      <c r="D40" s="22"/>
      <c r="E40" s="22"/>
      <c r="F40" s="22"/>
      <c r="G40" s="22"/>
      <c r="H40" s="22"/>
      <c r="I40" s="22"/>
      <c r="J40" s="22"/>
      <c r="K40" s="22"/>
      <c r="L40" s="22"/>
    </row>
    <row r="41" spans="1:12" ht="15.75" customHeight="1">
      <c r="A41" s="22"/>
      <c r="B41" s="22"/>
      <c r="C41" s="46"/>
      <c r="D41" s="22"/>
      <c r="E41" s="22"/>
      <c r="F41" s="22"/>
      <c r="G41" s="22"/>
      <c r="H41" s="22"/>
      <c r="I41" s="22"/>
      <c r="J41" s="22"/>
      <c r="K41" s="22"/>
      <c r="L41" s="22"/>
    </row>
    <row r="42" spans="1:12" ht="15.75" customHeight="1">
      <c r="A42" s="22"/>
      <c r="B42" s="22"/>
      <c r="C42" s="46"/>
      <c r="D42" s="22"/>
      <c r="E42" s="22"/>
      <c r="F42" s="22"/>
      <c r="G42" s="22"/>
      <c r="H42" s="22"/>
      <c r="I42" s="22"/>
      <c r="J42" s="22"/>
      <c r="K42" s="22"/>
      <c r="L42" s="22"/>
    </row>
    <row r="43" spans="1:12" ht="15.75" customHeight="1">
      <c r="A43" s="22"/>
      <c r="B43" s="22"/>
      <c r="C43" s="46"/>
      <c r="D43" s="22"/>
      <c r="E43" s="22"/>
      <c r="F43" s="22"/>
      <c r="G43" s="22"/>
      <c r="H43" s="22"/>
      <c r="I43" s="22"/>
      <c r="J43" s="22"/>
      <c r="K43" s="22"/>
      <c r="L43" s="22"/>
    </row>
    <row r="44" spans="1:12" ht="15.75" customHeight="1">
      <c r="A44" s="22"/>
      <c r="B44" s="22"/>
      <c r="C44" s="46"/>
      <c r="D44" s="22"/>
      <c r="E44" s="22"/>
      <c r="F44" s="22"/>
      <c r="G44" s="22"/>
      <c r="H44" s="22"/>
      <c r="I44" s="22"/>
      <c r="J44" s="22"/>
      <c r="K44" s="22"/>
      <c r="L44" s="22"/>
    </row>
    <row r="45" spans="1:12" ht="15.75" customHeight="1">
      <c r="A45" s="22"/>
      <c r="B45" s="22"/>
      <c r="C45" s="46"/>
      <c r="D45" s="22"/>
      <c r="E45" s="22"/>
      <c r="F45" s="22"/>
      <c r="G45" s="22"/>
      <c r="H45" s="22"/>
      <c r="I45" s="22"/>
      <c r="J45" s="22"/>
      <c r="K45" s="22"/>
      <c r="L45" s="22"/>
    </row>
    <row r="46" spans="1:12" ht="15.75" customHeight="1">
      <c r="A46" s="22"/>
      <c r="B46" s="22"/>
      <c r="C46" s="46"/>
      <c r="D46" s="22"/>
      <c r="E46" s="22"/>
      <c r="F46" s="22"/>
      <c r="G46" s="22"/>
      <c r="H46" s="22"/>
      <c r="I46" s="22"/>
      <c r="J46" s="22"/>
      <c r="K46" s="22"/>
      <c r="L46" s="22"/>
    </row>
    <row r="47" spans="1:12" ht="15.75" customHeight="1">
      <c r="A47" s="22"/>
      <c r="B47" s="22"/>
      <c r="C47" s="46"/>
      <c r="D47" s="22"/>
      <c r="E47" s="22"/>
      <c r="F47" s="22"/>
      <c r="G47" s="22"/>
      <c r="H47" s="22"/>
      <c r="I47" s="22"/>
      <c r="J47" s="22"/>
      <c r="K47" s="22"/>
      <c r="L47" s="22"/>
    </row>
    <row r="48" spans="1:12" ht="15.75" customHeight="1">
      <c r="A48" s="22"/>
      <c r="B48" s="22"/>
      <c r="C48" s="46"/>
      <c r="D48" s="22"/>
      <c r="E48" s="22"/>
      <c r="F48" s="22"/>
      <c r="G48" s="22"/>
      <c r="H48" s="22"/>
      <c r="I48" s="22"/>
      <c r="J48" s="22"/>
      <c r="K48" s="22"/>
      <c r="L48" s="22"/>
    </row>
    <row r="49" spans="1:12" ht="15.75" customHeight="1">
      <c r="A49" s="22"/>
      <c r="B49" s="22"/>
      <c r="C49" s="46"/>
      <c r="D49" s="22"/>
      <c r="E49" s="22"/>
      <c r="F49" s="22"/>
      <c r="G49" s="22"/>
      <c r="H49" s="22"/>
      <c r="I49" s="22"/>
      <c r="J49" s="22"/>
      <c r="K49" s="22"/>
      <c r="L49" s="22"/>
    </row>
    <row r="50" spans="1:12" ht="15.75" customHeight="1">
      <c r="C50" s="48"/>
    </row>
    <row r="51" spans="1:12" ht="15.75" customHeight="1">
      <c r="C51" s="48"/>
    </row>
    <row r="52" spans="1:12" ht="15.75" customHeight="1">
      <c r="C52" s="48"/>
    </row>
    <row r="53" spans="1:12" ht="15.75" customHeight="1">
      <c r="C53" s="48"/>
    </row>
    <row r="54" spans="1:12" ht="15.75" customHeight="1">
      <c r="C54" s="48"/>
    </row>
    <row r="55" spans="1:12" ht="15.75" customHeight="1">
      <c r="C55" s="48"/>
    </row>
    <row r="56" spans="1:12" ht="15.75" customHeight="1">
      <c r="C56" s="48"/>
    </row>
    <row r="57" spans="1:12" ht="15.75" customHeight="1">
      <c r="C57" s="48"/>
    </row>
    <row r="58" spans="1:12" ht="15.75" customHeight="1">
      <c r="C58" s="48"/>
    </row>
    <row r="59" spans="1:12" ht="15.75" customHeight="1">
      <c r="C59" s="48"/>
    </row>
    <row r="60" spans="1:12" ht="15.75" customHeight="1">
      <c r="C60" s="48"/>
    </row>
    <row r="61" spans="1:12" ht="15.75" customHeight="1">
      <c r="C61" s="48"/>
    </row>
    <row r="62" spans="1:12" ht="15.75" customHeight="1">
      <c r="C62" s="48"/>
    </row>
    <row r="63" spans="1:12" ht="15.75" customHeight="1">
      <c r="C63" s="48"/>
    </row>
    <row r="64" spans="1:12" ht="15.75" customHeight="1">
      <c r="C64" s="48"/>
    </row>
    <row r="65" spans="3:3" ht="15.75" customHeight="1">
      <c r="C65" s="48"/>
    </row>
    <row r="66" spans="3:3" ht="15.75" customHeight="1">
      <c r="C66" s="48"/>
    </row>
    <row r="67" spans="3:3" ht="15.75" customHeight="1">
      <c r="C67" s="48"/>
    </row>
    <row r="68" spans="3:3" ht="15.75" customHeight="1">
      <c r="C68" s="48"/>
    </row>
    <row r="69" spans="3:3" ht="15.75" customHeight="1">
      <c r="C69" s="48"/>
    </row>
    <row r="70" spans="3:3" ht="15.75" customHeight="1">
      <c r="C70" s="48"/>
    </row>
    <row r="71" spans="3:3" ht="15.75" customHeight="1">
      <c r="C71" s="48"/>
    </row>
    <row r="72" spans="3:3" ht="15.75" customHeight="1">
      <c r="C72" s="48"/>
    </row>
    <row r="73" spans="3:3" ht="15.75" customHeight="1">
      <c r="C73" s="48"/>
    </row>
    <row r="74" spans="3:3" ht="15.75" customHeight="1">
      <c r="C74" s="48"/>
    </row>
    <row r="75" spans="3:3" ht="15.75" customHeight="1">
      <c r="C75" s="48"/>
    </row>
    <row r="76" spans="3:3" ht="15.75" customHeight="1">
      <c r="C76" s="48"/>
    </row>
    <row r="77" spans="3:3" ht="15.75" customHeight="1">
      <c r="C77" s="48"/>
    </row>
    <row r="78" spans="3:3" ht="15.75" customHeight="1">
      <c r="C78" s="48"/>
    </row>
    <row r="79" spans="3:3" ht="15.75" customHeight="1">
      <c r="C79" s="48"/>
    </row>
    <row r="80" spans="3:3" ht="15.75" customHeight="1">
      <c r="C80" s="48"/>
    </row>
    <row r="81" spans="3:3" ht="15.75" customHeight="1">
      <c r="C81" s="48"/>
    </row>
    <row r="82" spans="3:3" ht="15.75" customHeight="1">
      <c r="C82" s="48"/>
    </row>
    <row r="83" spans="3:3" ht="15.75" customHeight="1">
      <c r="C83" s="48"/>
    </row>
    <row r="84" spans="3:3" ht="15.75" customHeight="1">
      <c r="C84" s="48"/>
    </row>
    <row r="85" spans="3:3" ht="15.75" customHeight="1">
      <c r="C85" s="48"/>
    </row>
    <row r="86" spans="3:3" ht="15.75" customHeight="1">
      <c r="C86" s="48"/>
    </row>
    <row r="87" spans="3:3" ht="15.75" customHeight="1">
      <c r="C87" s="48"/>
    </row>
    <row r="88" spans="3:3" ht="15.75" customHeight="1">
      <c r="C88" s="48"/>
    </row>
    <row r="89" spans="3:3" ht="15.75" customHeight="1">
      <c r="C89" s="48"/>
    </row>
    <row r="90" spans="3:3" ht="15.75" customHeight="1">
      <c r="C90" s="48"/>
    </row>
    <row r="91" spans="3:3" ht="15.75" customHeight="1">
      <c r="C91" s="48"/>
    </row>
    <row r="92" spans="3:3" ht="15.75" customHeight="1">
      <c r="C92" s="48"/>
    </row>
    <row r="93" spans="3:3" ht="15.75" customHeight="1">
      <c r="C93" s="48"/>
    </row>
    <row r="94" spans="3:3" ht="15.75" customHeight="1">
      <c r="C94" s="48"/>
    </row>
    <row r="95" spans="3:3" ht="15.75" customHeight="1">
      <c r="C95" s="48"/>
    </row>
    <row r="96" spans="3:3" ht="15.75" customHeight="1">
      <c r="C96" s="48"/>
    </row>
    <row r="97" spans="3:3" ht="15.75" customHeight="1">
      <c r="C97" s="48"/>
    </row>
    <row r="98" spans="3:3" ht="15.75" customHeight="1">
      <c r="C98" s="48"/>
    </row>
    <row r="99" spans="3:3" ht="15.75" customHeight="1">
      <c r="C99" s="48"/>
    </row>
    <row r="100" spans="3:3" ht="15.75" customHeight="1">
      <c r="C100" s="48"/>
    </row>
    <row r="101" spans="3:3" ht="15.75" customHeight="1">
      <c r="C101" s="48"/>
    </row>
    <row r="102" spans="3:3" ht="15.75" customHeight="1">
      <c r="C102" s="48"/>
    </row>
    <row r="103" spans="3:3" ht="15.75" customHeight="1">
      <c r="C103" s="48"/>
    </row>
    <row r="104" spans="3:3" ht="15.75" customHeight="1">
      <c r="C104" s="48"/>
    </row>
    <row r="105" spans="3:3" ht="15.75" customHeight="1">
      <c r="C105" s="48"/>
    </row>
    <row r="106" spans="3:3" ht="15.75" customHeight="1">
      <c r="C106" s="48"/>
    </row>
    <row r="107" spans="3:3" ht="15.75" customHeight="1">
      <c r="C107" s="48"/>
    </row>
    <row r="108" spans="3:3" ht="15.75" customHeight="1">
      <c r="C108" s="48"/>
    </row>
    <row r="109" spans="3:3" ht="15.75" customHeight="1">
      <c r="C109" s="48"/>
    </row>
    <row r="110" spans="3:3" ht="15.75" customHeight="1">
      <c r="C110" s="48"/>
    </row>
    <row r="111" spans="3:3" ht="15.75" customHeight="1">
      <c r="C111" s="48"/>
    </row>
    <row r="112" spans="3:3" ht="15.75" customHeight="1">
      <c r="C112" s="48"/>
    </row>
    <row r="113" spans="3:3" ht="15.75" customHeight="1">
      <c r="C113" s="48"/>
    </row>
    <row r="114" spans="3:3" ht="15.75" customHeight="1">
      <c r="C114" s="48"/>
    </row>
    <row r="115" spans="3:3" ht="15.75" customHeight="1">
      <c r="C115" s="48"/>
    </row>
    <row r="116" spans="3:3" ht="15.75" customHeight="1">
      <c r="C116" s="48"/>
    </row>
    <row r="117" spans="3:3" ht="15.75" customHeight="1">
      <c r="C117" s="48"/>
    </row>
    <row r="118" spans="3:3" ht="15.75" customHeight="1">
      <c r="C118" s="48"/>
    </row>
    <row r="119" spans="3:3" ht="15.75" customHeight="1">
      <c r="C119" s="48"/>
    </row>
    <row r="120" spans="3:3" ht="15.75" customHeight="1">
      <c r="C120" s="48"/>
    </row>
    <row r="121" spans="3:3" ht="15.75" customHeight="1">
      <c r="C121" s="48"/>
    </row>
    <row r="122" spans="3:3" ht="15.75" customHeight="1">
      <c r="C122" s="48"/>
    </row>
    <row r="123" spans="3:3" ht="15.75" customHeight="1">
      <c r="C123" s="48"/>
    </row>
    <row r="124" spans="3:3" ht="15.75" customHeight="1">
      <c r="C124" s="48"/>
    </row>
    <row r="125" spans="3:3" ht="15.75" customHeight="1">
      <c r="C125" s="48"/>
    </row>
    <row r="126" spans="3:3" ht="15.75" customHeight="1">
      <c r="C126" s="48"/>
    </row>
    <row r="127" spans="3:3" ht="15.75" customHeight="1">
      <c r="C127" s="48"/>
    </row>
    <row r="128" spans="3:3" ht="15.75" customHeight="1">
      <c r="C128" s="48"/>
    </row>
    <row r="129" spans="3:3" ht="15.75" customHeight="1">
      <c r="C129" s="48"/>
    </row>
    <row r="130" spans="3:3" ht="15.75" customHeight="1">
      <c r="C130" s="48"/>
    </row>
    <row r="131" spans="3:3" ht="15.75" customHeight="1">
      <c r="C131" s="48"/>
    </row>
    <row r="132" spans="3:3" ht="15.75" customHeight="1">
      <c r="C132" s="48"/>
    </row>
    <row r="133" spans="3:3" ht="15.75" customHeight="1">
      <c r="C133" s="48"/>
    </row>
    <row r="134" spans="3:3" ht="15.75" customHeight="1">
      <c r="C134" s="48"/>
    </row>
    <row r="135" spans="3:3" ht="15.75" customHeight="1">
      <c r="C135" s="48"/>
    </row>
    <row r="136" spans="3:3" ht="15.75" customHeight="1">
      <c r="C136" s="48"/>
    </row>
    <row r="137" spans="3:3" ht="15.75" customHeight="1">
      <c r="C137" s="48"/>
    </row>
    <row r="138" spans="3:3" ht="15.75" customHeight="1">
      <c r="C138" s="48"/>
    </row>
    <row r="139" spans="3:3" ht="15.75" customHeight="1">
      <c r="C139" s="48"/>
    </row>
    <row r="140" spans="3:3" ht="15.75" customHeight="1">
      <c r="C140" s="48"/>
    </row>
    <row r="141" spans="3:3" ht="15.75" customHeight="1">
      <c r="C141" s="48"/>
    </row>
    <row r="142" spans="3:3" ht="15.75" customHeight="1">
      <c r="C142" s="48"/>
    </row>
    <row r="143" spans="3:3" ht="15.75" customHeight="1">
      <c r="C143" s="48"/>
    </row>
    <row r="144" spans="3:3" ht="15.75" customHeight="1">
      <c r="C144" s="48"/>
    </row>
    <row r="145" spans="3:3" ht="15.75" customHeight="1">
      <c r="C145" s="48"/>
    </row>
    <row r="146" spans="3:3" ht="15.75" customHeight="1">
      <c r="C146" s="48"/>
    </row>
    <row r="147" spans="3:3" ht="15.75" customHeight="1">
      <c r="C147" s="48"/>
    </row>
    <row r="148" spans="3:3" ht="15.75" customHeight="1">
      <c r="C148" s="48"/>
    </row>
    <row r="149" spans="3:3" ht="15.75" customHeight="1">
      <c r="C149" s="48"/>
    </row>
    <row r="150" spans="3:3" ht="15.75" customHeight="1">
      <c r="C150" s="48"/>
    </row>
    <row r="151" spans="3:3" ht="15.75" customHeight="1">
      <c r="C151" s="48"/>
    </row>
    <row r="152" spans="3:3" ht="15.75" customHeight="1">
      <c r="C152" s="48"/>
    </row>
    <row r="153" spans="3:3" ht="15.75" customHeight="1">
      <c r="C153" s="48"/>
    </row>
    <row r="154" spans="3:3" ht="15.75" customHeight="1">
      <c r="C154" s="48"/>
    </row>
    <row r="155" spans="3:3" ht="15.75" customHeight="1">
      <c r="C155" s="48"/>
    </row>
    <row r="156" spans="3:3" ht="15.75" customHeight="1">
      <c r="C156" s="48"/>
    </row>
    <row r="157" spans="3:3" ht="15.75" customHeight="1">
      <c r="C157" s="48"/>
    </row>
    <row r="158" spans="3:3" ht="15.75" customHeight="1">
      <c r="C158" s="48"/>
    </row>
    <row r="159" spans="3:3" ht="15.75" customHeight="1">
      <c r="C159" s="48"/>
    </row>
    <row r="160" spans="3:3" ht="15.75" customHeight="1">
      <c r="C160" s="48"/>
    </row>
    <row r="161" spans="3:3" ht="15.75" customHeight="1">
      <c r="C161" s="48"/>
    </row>
    <row r="162" spans="3:3" ht="15.75" customHeight="1">
      <c r="C162" s="48"/>
    </row>
    <row r="163" spans="3:3" ht="15.75" customHeight="1">
      <c r="C163" s="48"/>
    </row>
    <row r="164" spans="3:3" ht="15.75" customHeight="1">
      <c r="C164" s="48"/>
    </row>
    <row r="165" spans="3:3" ht="15.75" customHeight="1">
      <c r="C165" s="48"/>
    </row>
    <row r="166" spans="3:3" ht="15.75" customHeight="1">
      <c r="C166" s="48"/>
    </row>
    <row r="167" spans="3:3" ht="15.75" customHeight="1">
      <c r="C167" s="48"/>
    </row>
    <row r="168" spans="3:3" ht="15.75" customHeight="1">
      <c r="C168" s="48"/>
    </row>
    <row r="169" spans="3:3" ht="15.75" customHeight="1">
      <c r="C169" s="48"/>
    </row>
    <row r="170" spans="3:3" ht="15.75" customHeight="1">
      <c r="C170" s="48"/>
    </row>
    <row r="171" spans="3:3" ht="15.75" customHeight="1">
      <c r="C171" s="48"/>
    </row>
    <row r="172" spans="3:3" ht="15.75" customHeight="1">
      <c r="C172" s="48"/>
    </row>
    <row r="173" spans="3:3" ht="15.75" customHeight="1">
      <c r="C173" s="48"/>
    </row>
    <row r="174" spans="3:3" ht="15.75" customHeight="1">
      <c r="C174" s="48"/>
    </row>
    <row r="175" spans="3:3" ht="15.75" customHeight="1">
      <c r="C175" s="48"/>
    </row>
    <row r="176" spans="3:3" ht="15.75" customHeight="1">
      <c r="C176" s="48"/>
    </row>
    <row r="177" spans="3:3" ht="15.75" customHeight="1">
      <c r="C177" s="48"/>
    </row>
    <row r="178" spans="3:3" ht="15.75" customHeight="1">
      <c r="C178" s="48"/>
    </row>
    <row r="179" spans="3:3" ht="15.75" customHeight="1">
      <c r="C179" s="48"/>
    </row>
    <row r="180" spans="3:3" ht="15.75" customHeight="1">
      <c r="C180" s="48"/>
    </row>
    <row r="181" spans="3:3" ht="15.75" customHeight="1">
      <c r="C181" s="48"/>
    </row>
    <row r="182" spans="3:3" ht="15.75" customHeight="1">
      <c r="C182" s="48"/>
    </row>
    <row r="183" spans="3:3" ht="15.75" customHeight="1">
      <c r="C183" s="48"/>
    </row>
    <row r="184" spans="3:3" ht="15.75" customHeight="1">
      <c r="C184" s="48"/>
    </row>
    <row r="185" spans="3:3" ht="15.75" customHeight="1">
      <c r="C185" s="48"/>
    </row>
    <row r="186" spans="3:3" ht="15.75" customHeight="1">
      <c r="C186" s="48"/>
    </row>
    <row r="187" spans="3:3" ht="15.75" customHeight="1">
      <c r="C187" s="48"/>
    </row>
    <row r="188" spans="3:3" ht="15.75" customHeight="1">
      <c r="C188" s="48"/>
    </row>
    <row r="189" spans="3:3" ht="15.75" customHeight="1">
      <c r="C189" s="48"/>
    </row>
    <row r="190" spans="3:3" ht="15.75" customHeight="1">
      <c r="C190" s="48"/>
    </row>
    <row r="191" spans="3:3" ht="15.75" customHeight="1">
      <c r="C191" s="48"/>
    </row>
    <row r="192" spans="3:3" ht="15.75" customHeight="1">
      <c r="C192" s="48"/>
    </row>
    <row r="193" spans="3:3" ht="15.75" customHeight="1">
      <c r="C193" s="48"/>
    </row>
    <row r="194" spans="3:3" ht="15.75" customHeight="1">
      <c r="C194" s="48"/>
    </row>
    <row r="195" spans="3:3" ht="15.75" customHeight="1">
      <c r="C195" s="48"/>
    </row>
    <row r="196" spans="3:3" ht="15.75" customHeight="1">
      <c r="C196" s="48"/>
    </row>
    <row r="197" spans="3:3" ht="15.75" customHeight="1">
      <c r="C197" s="48"/>
    </row>
    <row r="198" spans="3:3" ht="15.75" customHeight="1">
      <c r="C198" s="48"/>
    </row>
    <row r="199" spans="3:3" ht="15.75" customHeight="1">
      <c r="C199" s="48"/>
    </row>
    <row r="200" spans="3:3" ht="15.75" customHeight="1">
      <c r="C200" s="48"/>
    </row>
    <row r="201" spans="3:3" ht="15.75" customHeight="1">
      <c r="C201" s="48"/>
    </row>
    <row r="202" spans="3:3" ht="15.75" customHeight="1">
      <c r="C202" s="48"/>
    </row>
    <row r="203" spans="3:3" ht="15.75" customHeight="1">
      <c r="C203" s="48"/>
    </row>
    <row r="204" spans="3:3" ht="15.75" customHeight="1">
      <c r="C204" s="48"/>
    </row>
    <row r="205" spans="3:3" ht="15.75" customHeight="1">
      <c r="C205" s="48"/>
    </row>
    <row r="206" spans="3:3" ht="15.75" customHeight="1">
      <c r="C206" s="48"/>
    </row>
    <row r="207" spans="3:3" ht="15.75" customHeight="1">
      <c r="C207" s="48"/>
    </row>
    <row r="208" spans="3:3" ht="15.75" customHeight="1">
      <c r="C208" s="48"/>
    </row>
    <row r="209" spans="3:3" ht="15.75" customHeight="1">
      <c r="C209" s="48"/>
    </row>
    <row r="210" spans="3:3" ht="15.75" customHeight="1">
      <c r="C210" s="48"/>
    </row>
    <row r="211" spans="3:3" ht="15.75" customHeight="1">
      <c r="C211" s="48"/>
    </row>
    <row r="212" spans="3:3" ht="15.75" customHeight="1">
      <c r="C212" s="48"/>
    </row>
    <row r="213" spans="3:3" ht="15.75" customHeight="1">
      <c r="C213" s="48"/>
    </row>
    <row r="214" spans="3:3" ht="15.75" customHeight="1">
      <c r="C214" s="48"/>
    </row>
    <row r="215" spans="3:3" ht="15.75" customHeight="1">
      <c r="C215" s="48"/>
    </row>
    <row r="216" spans="3:3" ht="15.75" customHeight="1">
      <c r="C216" s="48"/>
    </row>
    <row r="217" spans="3:3" ht="15.75" customHeight="1">
      <c r="C217" s="48"/>
    </row>
    <row r="218" spans="3:3" ht="15.75" customHeight="1">
      <c r="C218" s="48"/>
    </row>
    <row r="219" spans="3:3" ht="15.75" customHeight="1">
      <c r="C219" s="48"/>
    </row>
    <row r="220" spans="3:3" ht="15.75" customHeight="1">
      <c r="C220" s="48"/>
    </row>
    <row r="221" spans="3:3" ht="15.75" customHeight="1">
      <c r="C221" s="48"/>
    </row>
    <row r="222" spans="3:3" ht="15.75" customHeight="1">
      <c r="C222" s="48"/>
    </row>
    <row r="223" spans="3:3" ht="15.75" customHeight="1">
      <c r="C223" s="48"/>
    </row>
    <row r="224" spans="3:3" ht="15.75" customHeight="1">
      <c r="C224" s="48"/>
    </row>
    <row r="225" spans="3:3" ht="15.75" customHeight="1">
      <c r="C225" s="48"/>
    </row>
    <row r="226" spans="3:3" ht="15.75" customHeight="1">
      <c r="C226" s="48"/>
    </row>
    <row r="227" spans="3:3" ht="15.75" customHeight="1">
      <c r="C227" s="48"/>
    </row>
    <row r="228" spans="3:3" ht="15.75" customHeight="1">
      <c r="C228" s="48"/>
    </row>
    <row r="229" spans="3:3" ht="15.75" customHeight="1">
      <c r="C229" s="48"/>
    </row>
    <row r="230" spans="3:3" ht="15.75" customHeight="1">
      <c r="C230" s="48"/>
    </row>
    <row r="231" spans="3:3" ht="15.75" customHeight="1">
      <c r="C231" s="48"/>
    </row>
    <row r="232" spans="3:3" ht="15.75" customHeight="1">
      <c r="C232" s="48"/>
    </row>
    <row r="233" spans="3:3" ht="15.75" customHeight="1">
      <c r="C233" s="48"/>
    </row>
    <row r="234" spans="3:3" ht="15.75" customHeight="1">
      <c r="C234" s="48"/>
    </row>
    <row r="235" spans="3:3" ht="15.75" customHeight="1">
      <c r="C235" s="48"/>
    </row>
    <row r="236" spans="3:3" ht="15.75" customHeight="1">
      <c r="C236" s="48"/>
    </row>
    <row r="237" spans="3:3" ht="15.75" customHeight="1">
      <c r="C237" s="48"/>
    </row>
    <row r="238" spans="3:3" ht="15.75" customHeight="1">
      <c r="C238" s="48"/>
    </row>
    <row r="239" spans="3:3" ht="15.75" customHeight="1">
      <c r="C239" s="48"/>
    </row>
    <row r="240" spans="3:3" ht="15.75" customHeight="1">
      <c r="C240" s="48"/>
    </row>
    <row r="241" spans="3:3" ht="15.75" customHeight="1">
      <c r="C241" s="48"/>
    </row>
    <row r="242" spans="3:3" ht="15.75" customHeight="1">
      <c r="C242" s="48"/>
    </row>
    <row r="243" spans="3:3" ht="15.75" customHeight="1">
      <c r="C243" s="48"/>
    </row>
    <row r="244" spans="3:3" ht="15.75" customHeight="1">
      <c r="C244" s="48"/>
    </row>
    <row r="245" spans="3:3" ht="15.75" customHeight="1">
      <c r="C245" s="48"/>
    </row>
    <row r="246" spans="3:3" ht="15.75" customHeight="1">
      <c r="C246" s="48"/>
    </row>
    <row r="247" spans="3:3" ht="15.75" customHeight="1">
      <c r="C247" s="48"/>
    </row>
    <row r="248" spans="3:3" ht="15.75" customHeight="1">
      <c r="C248" s="48"/>
    </row>
    <row r="249" spans="3:3" ht="15.75" customHeight="1">
      <c r="C249" s="48"/>
    </row>
    <row r="250" spans="3:3" ht="15.75" customHeight="1">
      <c r="C250" s="48"/>
    </row>
    <row r="251" spans="3:3" ht="15.75" customHeight="1">
      <c r="C251" s="48"/>
    </row>
    <row r="252" spans="3:3" ht="15.75" customHeight="1">
      <c r="C252" s="48"/>
    </row>
    <row r="253" spans="3:3" ht="15.75" customHeight="1">
      <c r="C253" s="48"/>
    </row>
    <row r="254" spans="3:3" ht="15.75" customHeight="1">
      <c r="C254" s="48"/>
    </row>
    <row r="255" spans="3:3" ht="15.75" customHeight="1">
      <c r="C255" s="48"/>
    </row>
    <row r="256" spans="3:3" ht="15.75" customHeight="1">
      <c r="C256" s="48"/>
    </row>
    <row r="257" spans="3:3" ht="15.75" customHeight="1">
      <c r="C257" s="48"/>
    </row>
    <row r="258" spans="3:3" ht="15.75" customHeight="1">
      <c r="C258" s="48"/>
    </row>
    <row r="259" spans="3:3" ht="15.75" customHeight="1">
      <c r="C259" s="48"/>
    </row>
    <row r="260" spans="3:3" ht="15.75" customHeight="1">
      <c r="C260" s="48"/>
    </row>
    <row r="261" spans="3:3" ht="15.75" customHeight="1">
      <c r="C261" s="48"/>
    </row>
    <row r="262" spans="3:3" ht="15.75" customHeight="1">
      <c r="C262" s="48"/>
    </row>
    <row r="263" spans="3:3" ht="15.75" customHeight="1">
      <c r="C263" s="48"/>
    </row>
    <row r="264" spans="3:3" ht="15.75" customHeight="1">
      <c r="C264" s="48"/>
    </row>
    <row r="265" spans="3:3" ht="15.75" customHeight="1">
      <c r="C265" s="48"/>
    </row>
    <row r="266" spans="3:3" ht="15.75" customHeight="1">
      <c r="C266" s="48"/>
    </row>
    <row r="267" spans="3:3" ht="15.75" customHeight="1">
      <c r="C267" s="48"/>
    </row>
    <row r="268" spans="3:3" ht="15.75" customHeight="1">
      <c r="C268" s="48"/>
    </row>
    <row r="269" spans="3:3" ht="15.75" customHeight="1">
      <c r="C269" s="48"/>
    </row>
    <row r="270" spans="3:3" ht="15.75" customHeight="1">
      <c r="C270" s="48"/>
    </row>
    <row r="271" spans="3:3" ht="15.75" customHeight="1">
      <c r="C271" s="48"/>
    </row>
    <row r="272" spans="3:3" ht="15.75" customHeight="1">
      <c r="C272" s="48"/>
    </row>
    <row r="273" spans="3:3" ht="15.75" customHeight="1">
      <c r="C273" s="48"/>
    </row>
    <row r="274" spans="3:3" ht="15.75" customHeight="1">
      <c r="C274" s="48"/>
    </row>
    <row r="275" spans="3:3" ht="15.75" customHeight="1">
      <c r="C275" s="48"/>
    </row>
    <row r="276" spans="3:3" ht="15.75" customHeight="1">
      <c r="C276" s="48"/>
    </row>
    <row r="277" spans="3:3" ht="15.75" customHeight="1">
      <c r="C277" s="48"/>
    </row>
    <row r="278" spans="3:3" ht="15.75" customHeight="1">
      <c r="C278" s="48"/>
    </row>
    <row r="279" spans="3:3" ht="15.75" customHeight="1">
      <c r="C279" s="48"/>
    </row>
    <row r="280" spans="3:3" ht="15.75" customHeight="1">
      <c r="C280" s="48"/>
    </row>
    <row r="281" spans="3:3" ht="15.75" customHeight="1">
      <c r="C281" s="48"/>
    </row>
    <row r="282" spans="3:3" ht="15.75" customHeight="1">
      <c r="C282" s="48"/>
    </row>
    <row r="283" spans="3:3" ht="15.75" customHeight="1">
      <c r="C283" s="48"/>
    </row>
    <row r="284" spans="3:3" ht="15.75" customHeight="1">
      <c r="C284" s="48"/>
    </row>
    <row r="285" spans="3:3" ht="15.75" customHeight="1">
      <c r="C285" s="48"/>
    </row>
    <row r="286" spans="3:3" ht="15.75" customHeight="1">
      <c r="C286" s="48"/>
    </row>
    <row r="287" spans="3:3" ht="15.75" customHeight="1">
      <c r="C287" s="48"/>
    </row>
    <row r="288" spans="3:3" ht="15.75" customHeight="1">
      <c r="C288" s="48"/>
    </row>
    <row r="289" spans="3:3" ht="15.75" customHeight="1">
      <c r="C289" s="48"/>
    </row>
    <row r="290" spans="3:3" ht="15.75" customHeight="1">
      <c r="C290" s="48"/>
    </row>
    <row r="291" spans="3:3" ht="15.75" customHeight="1">
      <c r="C291" s="48"/>
    </row>
    <row r="292" spans="3:3" ht="15.75" customHeight="1">
      <c r="C292" s="48"/>
    </row>
    <row r="293" spans="3:3" ht="15.75" customHeight="1">
      <c r="C293" s="48"/>
    </row>
    <row r="294" spans="3:3" ht="15.75" customHeight="1">
      <c r="C294" s="48"/>
    </row>
    <row r="295" spans="3:3" ht="15.75" customHeight="1">
      <c r="C295" s="48"/>
    </row>
    <row r="296" spans="3:3" ht="15.75" customHeight="1">
      <c r="C296" s="48"/>
    </row>
    <row r="297" spans="3:3" ht="15.75" customHeight="1">
      <c r="C297" s="48"/>
    </row>
    <row r="298" spans="3:3" ht="15.75" customHeight="1">
      <c r="C298" s="48"/>
    </row>
    <row r="299" spans="3:3" ht="15.75" customHeight="1">
      <c r="C299" s="48"/>
    </row>
    <row r="300" spans="3:3" ht="15.75" customHeight="1">
      <c r="C300" s="48"/>
    </row>
    <row r="301" spans="3:3" ht="15.75" customHeight="1">
      <c r="C301" s="48"/>
    </row>
    <row r="302" spans="3:3" ht="15.75" customHeight="1">
      <c r="C302" s="48"/>
    </row>
    <row r="303" spans="3:3" ht="15.75" customHeight="1">
      <c r="C303" s="48"/>
    </row>
    <row r="304" spans="3:3" ht="15.75" customHeight="1">
      <c r="C304" s="48"/>
    </row>
    <row r="305" spans="3:3" ht="15.75" customHeight="1">
      <c r="C305" s="48"/>
    </row>
    <row r="306" spans="3:3" ht="15.75" customHeight="1">
      <c r="C306" s="48"/>
    </row>
    <row r="307" spans="3:3" ht="15.75" customHeight="1">
      <c r="C307" s="48"/>
    </row>
    <row r="308" spans="3:3" ht="15.75" customHeight="1">
      <c r="C308" s="48"/>
    </row>
    <row r="309" spans="3:3" ht="15.75" customHeight="1">
      <c r="C309" s="48"/>
    </row>
    <row r="310" spans="3:3" ht="15.75" customHeight="1">
      <c r="C310" s="48"/>
    </row>
    <row r="311" spans="3:3" ht="15.75" customHeight="1">
      <c r="C311" s="48"/>
    </row>
    <row r="312" spans="3:3" ht="15.75" customHeight="1">
      <c r="C312" s="48"/>
    </row>
    <row r="313" spans="3:3" ht="15.75" customHeight="1">
      <c r="C313" s="48"/>
    </row>
    <row r="314" spans="3:3" ht="15.75" customHeight="1">
      <c r="C314" s="48"/>
    </row>
    <row r="315" spans="3:3" ht="15.75" customHeight="1">
      <c r="C315" s="48"/>
    </row>
    <row r="316" spans="3:3" ht="15.75" customHeight="1">
      <c r="C316" s="48"/>
    </row>
    <row r="317" spans="3:3" ht="15.75" customHeight="1">
      <c r="C317" s="48"/>
    </row>
    <row r="318" spans="3:3" ht="15.75" customHeight="1">
      <c r="C318" s="48"/>
    </row>
    <row r="319" spans="3:3" ht="15.75" customHeight="1">
      <c r="C319" s="48"/>
    </row>
    <row r="320" spans="3:3" ht="15.75" customHeight="1">
      <c r="C320" s="48"/>
    </row>
    <row r="321" spans="3:3" ht="15.75" customHeight="1">
      <c r="C321" s="48"/>
    </row>
    <row r="322" spans="3:3" ht="15.75" customHeight="1">
      <c r="C322" s="48"/>
    </row>
    <row r="323" spans="3:3" ht="15.75" customHeight="1">
      <c r="C323" s="48"/>
    </row>
    <row r="324" spans="3:3" ht="15.75" customHeight="1">
      <c r="C324" s="48"/>
    </row>
    <row r="325" spans="3:3" ht="15.75" customHeight="1">
      <c r="C325" s="48"/>
    </row>
    <row r="326" spans="3:3" ht="15.75" customHeight="1">
      <c r="C326" s="48"/>
    </row>
    <row r="327" spans="3:3" ht="15.75" customHeight="1">
      <c r="C327" s="48"/>
    </row>
    <row r="328" spans="3:3" ht="15.75" customHeight="1">
      <c r="C328" s="48"/>
    </row>
    <row r="329" spans="3:3" ht="15.75" customHeight="1">
      <c r="C329" s="48"/>
    </row>
    <row r="330" spans="3:3" ht="15.75" customHeight="1">
      <c r="C330" s="48"/>
    </row>
    <row r="331" spans="3:3" ht="15.75" customHeight="1">
      <c r="C331" s="48"/>
    </row>
    <row r="332" spans="3:3" ht="15.75" customHeight="1">
      <c r="C332" s="48"/>
    </row>
    <row r="333" spans="3:3" ht="15.75" customHeight="1">
      <c r="C333" s="48"/>
    </row>
    <row r="334" spans="3:3" ht="15.75" customHeight="1">
      <c r="C334" s="48"/>
    </row>
    <row r="335" spans="3:3" ht="15.75" customHeight="1">
      <c r="C335" s="48"/>
    </row>
    <row r="336" spans="3:3" ht="15.75" customHeight="1">
      <c r="C336" s="48"/>
    </row>
    <row r="337" spans="3:3" ht="15.75" customHeight="1">
      <c r="C337" s="48"/>
    </row>
    <row r="338" spans="3:3" ht="15.75" customHeight="1">
      <c r="C338" s="48"/>
    </row>
    <row r="339" spans="3:3" ht="15.75" customHeight="1">
      <c r="C339" s="48"/>
    </row>
    <row r="340" spans="3:3" ht="15.75" customHeight="1">
      <c r="C340" s="48"/>
    </row>
    <row r="341" spans="3:3" ht="15.75" customHeight="1">
      <c r="C341" s="48"/>
    </row>
    <row r="342" spans="3:3" ht="15.75" customHeight="1">
      <c r="C342" s="48"/>
    </row>
    <row r="343" spans="3:3" ht="15.75" customHeight="1">
      <c r="C343" s="48"/>
    </row>
    <row r="344" spans="3:3" ht="15.75" customHeight="1">
      <c r="C344" s="48"/>
    </row>
    <row r="345" spans="3:3" ht="15.75" customHeight="1">
      <c r="C345" s="48"/>
    </row>
    <row r="346" spans="3:3" ht="15.75" customHeight="1">
      <c r="C346" s="48"/>
    </row>
    <row r="347" spans="3:3" ht="15.75" customHeight="1">
      <c r="C347" s="48"/>
    </row>
    <row r="348" spans="3:3" ht="15.75" customHeight="1">
      <c r="C348" s="48"/>
    </row>
    <row r="349" spans="3:3" ht="15.75" customHeight="1">
      <c r="C349" s="48"/>
    </row>
    <row r="350" spans="3:3" ht="15.75" customHeight="1">
      <c r="C350" s="48"/>
    </row>
    <row r="351" spans="3:3" ht="15.75" customHeight="1">
      <c r="C351" s="48"/>
    </row>
    <row r="352" spans="3:3" ht="15.75" customHeight="1">
      <c r="C352" s="48"/>
    </row>
    <row r="353" spans="3:3" ht="15.75" customHeight="1">
      <c r="C353" s="48"/>
    </row>
    <row r="354" spans="3:3" ht="15.75" customHeight="1">
      <c r="C354" s="48"/>
    </row>
    <row r="355" spans="3:3" ht="15.75" customHeight="1">
      <c r="C355" s="48"/>
    </row>
    <row r="356" spans="3:3" ht="15.75" customHeight="1">
      <c r="C356" s="48"/>
    </row>
    <row r="357" spans="3:3" ht="15.75" customHeight="1">
      <c r="C357" s="48"/>
    </row>
    <row r="358" spans="3:3" ht="15.75" customHeight="1">
      <c r="C358" s="48"/>
    </row>
    <row r="359" spans="3:3" ht="15.75" customHeight="1">
      <c r="C359" s="48"/>
    </row>
    <row r="360" spans="3:3" ht="15.75" customHeight="1">
      <c r="C360" s="48"/>
    </row>
    <row r="361" spans="3:3" ht="15.75" customHeight="1">
      <c r="C361" s="48"/>
    </row>
    <row r="362" spans="3:3" ht="15.75" customHeight="1">
      <c r="C362" s="48"/>
    </row>
    <row r="363" spans="3:3" ht="15.75" customHeight="1">
      <c r="C363" s="48"/>
    </row>
    <row r="364" spans="3:3" ht="15.75" customHeight="1">
      <c r="C364" s="48"/>
    </row>
    <row r="365" spans="3:3" ht="15.75" customHeight="1">
      <c r="C365" s="48"/>
    </row>
    <row r="366" spans="3:3" ht="15.75" customHeight="1">
      <c r="C366" s="48"/>
    </row>
    <row r="367" spans="3:3" ht="15.75" customHeight="1">
      <c r="C367" s="48"/>
    </row>
    <row r="368" spans="3:3" ht="15.75" customHeight="1">
      <c r="C368" s="48"/>
    </row>
    <row r="369" spans="3:3" ht="15.75" customHeight="1">
      <c r="C369" s="48"/>
    </row>
    <row r="370" spans="3:3" ht="15.75" customHeight="1">
      <c r="C370" s="48"/>
    </row>
    <row r="371" spans="3:3" ht="15.75" customHeight="1">
      <c r="C371" s="48"/>
    </row>
    <row r="372" spans="3:3" ht="15.75" customHeight="1">
      <c r="C372" s="48"/>
    </row>
    <row r="373" spans="3:3" ht="15.75" customHeight="1">
      <c r="C373" s="48"/>
    </row>
    <row r="374" spans="3:3" ht="15.75" customHeight="1">
      <c r="C374" s="48"/>
    </row>
    <row r="375" spans="3:3" ht="15.75" customHeight="1">
      <c r="C375" s="48"/>
    </row>
    <row r="376" spans="3:3" ht="15.75" customHeight="1">
      <c r="C376" s="48"/>
    </row>
    <row r="377" spans="3:3" ht="15.75" customHeight="1">
      <c r="C377" s="48"/>
    </row>
    <row r="378" spans="3:3" ht="15.75" customHeight="1">
      <c r="C378" s="48"/>
    </row>
    <row r="379" spans="3:3" ht="15.75" customHeight="1">
      <c r="C379" s="48"/>
    </row>
    <row r="380" spans="3:3" ht="15.75" customHeight="1">
      <c r="C380" s="48"/>
    </row>
    <row r="381" spans="3:3" ht="15.75" customHeight="1">
      <c r="C381" s="48"/>
    </row>
    <row r="382" spans="3:3" ht="15.75" customHeight="1">
      <c r="C382" s="48"/>
    </row>
    <row r="383" spans="3:3" ht="15.75" customHeight="1">
      <c r="C383" s="48"/>
    </row>
    <row r="384" spans="3:3" ht="15.75" customHeight="1">
      <c r="C384" s="48"/>
    </row>
    <row r="385" spans="3:3" ht="15.75" customHeight="1">
      <c r="C385" s="48"/>
    </row>
    <row r="386" spans="3:3" ht="15.75" customHeight="1">
      <c r="C386" s="48"/>
    </row>
    <row r="387" spans="3:3" ht="15.75" customHeight="1">
      <c r="C387" s="48"/>
    </row>
    <row r="388" spans="3:3" ht="15.75" customHeight="1">
      <c r="C388" s="48"/>
    </row>
    <row r="389" spans="3:3" ht="15.75" customHeight="1">
      <c r="C389" s="48"/>
    </row>
    <row r="390" spans="3:3" ht="15.75" customHeight="1">
      <c r="C390" s="48"/>
    </row>
    <row r="391" spans="3:3" ht="15.75" customHeight="1">
      <c r="C391" s="48"/>
    </row>
    <row r="392" spans="3:3" ht="15.75" customHeight="1">
      <c r="C392" s="48"/>
    </row>
    <row r="393" spans="3:3" ht="15.75" customHeight="1">
      <c r="C393" s="48"/>
    </row>
    <row r="394" spans="3:3" ht="15.75" customHeight="1">
      <c r="C394" s="48"/>
    </row>
    <row r="395" spans="3:3" ht="15.75" customHeight="1">
      <c r="C395" s="48"/>
    </row>
    <row r="396" spans="3:3" ht="15.75" customHeight="1">
      <c r="C396" s="48"/>
    </row>
    <row r="397" spans="3:3" ht="15.75" customHeight="1">
      <c r="C397" s="48"/>
    </row>
    <row r="398" spans="3:3" ht="15.75" customHeight="1">
      <c r="C398" s="48"/>
    </row>
    <row r="399" spans="3:3" ht="15.75" customHeight="1">
      <c r="C399" s="48"/>
    </row>
    <row r="400" spans="3:3" ht="15.75" customHeight="1">
      <c r="C400" s="48"/>
    </row>
    <row r="401" spans="3:3" ht="15.75" customHeight="1">
      <c r="C401" s="48"/>
    </row>
    <row r="402" spans="3:3" ht="15.75" customHeight="1">
      <c r="C402" s="48"/>
    </row>
    <row r="403" spans="3:3" ht="15.75" customHeight="1">
      <c r="C403" s="48"/>
    </row>
    <row r="404" spans="3:3" ht="15.75" customHeight="1">
      <c r="C404" s="48"/>
    </row>
    <row r="405" spans="3:3" ht="15.75" customHeight="1">
      <c r="C405" s="48"/>
    </row>
    <row r="406" spans="3:3" ht="15.75" customHeight="1">
      <c r="C406" s="48"/>
    </row>
    <row r="407" spans="3:3" ht="15.75" customHeight="1">
      <c r="C407" s="48"/>
    </row>
    <row r="408" spans="3:3" ht="15.75" customHeight="1">
      <c r="C408" s="48"/>
    </row>
    <row r="409" spans="3:3" ht="15.75" customHeight="1">
      <c r="C409" s="48"/>
    </row>
    <row r="410" spans="3:3" ht="15.75" customHeight="1">
      <c r="C410" s="48"/>
    </row>
    <row r="411" spans="3:3" ht="15.75" customHeight="1">
      <c r="C411" s="48"/>
    </row>
    <row r="412" spans="3:3" ht="15.75" customHeight="1">
      <c r="C412" s="48"/>
    </row>
    <row r="413" spans="3:3" ht="15.75" customHeight="1">
      <c r="C413" s="48"/>
    </row>
    <row r="414" spans="3:3" ht="15.75" customHeight="1">
      <c r="C414" s="48"/>
    </row>
    <row r="415" spans="3:3" ht="15.75" customHeight="1">
      <c r="C415" s="48"/>
    </row>
    <row r="416" spans="3:3" ht="15.75" customHeight="1">
      <c r="C416" s="48"/>
    </row>
    <row r="417" spans="3:3" ht="15.75" customHeight="1">
      <c r="C417" s="48"/>
    </row>
    <row r="418" spans="3:3" ht="15.75" customHeight="1">
      <c r="C418" s="48"/>
    </row>
    <row r="419" spans="3:3" ht="15.75" customHeight="1">
      <c r="C419" s="48"/>
    </row>
    <row r="420" spans="3:3" ht="15.75" customHeight="1">
      <c r="C420" s="48"/>
    </row>
    <row r="421" spans="3:3" ht="15.75" customHeight="1">
      <c r="C421" s="48"/>
    </row>
    <row r="422" spans="3:3" ht="15.75" customHeight="1">
      <c r="C422" s="48"/>
    </row>
    <row r="423" spans="3:3" ht="15.75" customHeight="1">
      <c r="C423" s="48"/>
    </row>
    <row r="424" spans="3:3" ht="15.75" customHeight="1">
      <c r="C424" s="48"/>
    </row>
    <row r="425" spans="3:3" ht="15.75" customHeight="1">
      <c r="C425" s="48"/>
    </row>
    <row r="426" spans="3:3" ht="15.75" customHeight="1">
      <c r="C426" s="48"/>
    </row>
    <row r="427" spans="3:3" ht="15.75" customHeight="1">
      <c r="C427" s="48"/>
    </row>
    <row r="428" spans="3:3" ht="15.75" customHeight="1">
      <c r="C428" s="48"/>
    </row>
    <row r="429" spans="3:3" ht="15.75" customHeight="1">
      <c r="C429" s="48"/>
    </row>
    <row r="430" spans="3:3" ht="15.75" customHeight="1">
      <c r="C430" s="48"/>
    </row>
    <row r="431" spans="3:3" ht="15.75" customHeight="1">
      <c r="C431" s="48"/>
    </row>
    <row r="432" spans="3:3" ht="15.75" customHeight="1">
      <c r="C432" s="48"/>
    </row>
    <row r="433" spans="3:3" ht="15.75" customHeight="1">
      <c r="C433" s="48"/>
    </row>
    <row r="434" spans="3:3" ht="15.75" customHeight="1">
      <c r="C434" s="48"/>
    </row>
    <row r="435" spans="3:3" ht="15.75" customHeight="1">
      <c r="C435" s="48"/>
    </row>
    <row r="436" spans="3:3" ht="15.75" customHeight="1">
      <c r="C436" s="48"/>
    </row>
    <row r="437" spans="3:3" ht="15.75" customHeight="1">
      <c r="C437" s="48"/>
    </row>
    <row r="438" spans="3:3" ht="15.75" customHeight="1">
      <c r="C438" s="48"/>
    </row>
    <row r="439" spans="3:3" ht="15.75" customHeight="1">
      <c r="C439" s="48"/>
    </row>
    <row r="440" spans="3:3" ht="15.75" customHeight="1">
      <c r="C440" s="48"/>
    </row>
    <row r="441" spans="3:3" ht="15.75" customHeight="1">
      <c r="C441" s="48"/>
    </row>
    <row r="442" spans="3:3" ht="15.75" customHeight="1">
      <c r="C442" s="48"/>
    </row>
    <row r="443" spans="3:3" ht="15.75" customHeight="1">
      <c r="C443" s="48"/>
    </row>
    <row r="444" spans="3:3" ht="15.75" customHeight="1">
      <c r="C444" s="48"/>
    </row>
    <row r="445" spans="3:3" ht="15.75" customHeight="1">
      <c r="C445" s="48"/>
    </row>
    <row r="446" spans="3:3" ht="15.75" customHeight="1">
      <c r="C446" s="48"/>
    </row>
    <row r="447" spans="3:3" ht="15.75" customHeight="1">
      <c r="C447" s="48"/>
    </row>
    <row r="448" spans="3:3" ht="15.75" customHeight="1">
      <c r="C448" s="48"/>
    </row>
    <row r="449" spans="3:3" ht="15.75" customHeight="1">
      <c r="C449" s="48"/>
    </row>
    <row r="450" spans="3:3" ht="15.75" customHeight="1">
      <c r="C450" s="48"/>
    </row>
    <row r="451" spans="3:3" ht="15.75" customHeight="1">
      <c r="C451" s="48"/>
    </row>
    <row r="452" spans="3:3" ht="15.75" customHeight="1">
      <c r="C452" s="48"/>
    </row>
    <row r="453" spans="3:3" ht="15.75" customHeight="1">
      <c r="C453" s="48"/>
    </row>
    <row r="454" spans="3:3" ht="15.75" customHeight="1">
      <c r="C454" s="48"/>
    </row>
    <row r="455" spans="3:3" ht="15.75" customHeight="1">
      <c r="C455" s="48"/>
    </row>
    <row r="456" spans="3:3" ht="15.75" customHeight="1">
      <c r="C456" s="48"/>
    </row>
    <row r="457" spans="3:3" ht="15.75" customHeight="1">
      <c r="C457" s="48"/>
    </row>
    <row r="458" spans="3:3" ht="15.75" customHeight="1">
      <c r="C458" s="48"/>
    </row>
    <row r="459" spans="3:3" ht="15.75" customHeight="1">
      <c r="C459" s="48"/>
    </row>
    <row r="460" spans="3:3" ht="15.75" customHeight="1">
      <c r="C460" s="48"/>
    </row>
    <row r="461" spans="3:3" ht="15.75" customHeight="1">
      <c r="C461" s="48"/>
    </row>
    <row r="462" spans="3:3" ht="15.75" customHeight="1">
      <c r="C462" s="48"/>
    </row>
    <row r="463" spans="3:3" ht="15.75" customHeight="1">
      <c r="C463" s="48"/>
    </row>
    <row r="464" spans="3:3" ht="15.75" customHeight="1">
      <c r="C464" s="48"/>
    </row>
    <row r="465" spans="3:3" ht="15.75" customHeight="1">
      <c r="C465" s="48"/>
    </row>
    <row r="466" spans="3:3" ht="15.75" customHeight="1">
      <c r="C466" s="48"/>
    </row>
    <row r="467" spans="3:3" ht="15.75" customHeight="1">
      <c r="C467" s="48"/>
    </row>
    <row r="468" spans="3:3" ht="15.75" customHeight="1">
      <c r="C468" s="48"/>
    </row>
    <row r="469" spans="3:3" ht="15.75" customHeight="1">
      <c r="C469" s="48"/>
    </row>
    <row r="470" spans="3:3" ht="15.75" customHeight="1">
      <c r="C470" s="48"/>
    </row>
    <row r="471" spans="3:3" ht="15.75" customHeight="1">
      <c r="C471" s="48"/>
    </row>
    <row r="472" spans="3:3" ht="15.75" customHeight="1">
      <c r="C472" s="48"/>
    </row>
    <row r="473" spans="3:3" ht="15.75" customHeight="1">
      <c r="C473" s="48"/>
    </row>
    <row r="474" spans="3:3" ht="15.75" customHeight="1">
      <c r="C474" s="48"/>
    </row>
    <row r="475" spans="3:3" ht="15.75" customHeight="1">
      <c r="C475" s="48"/>
    </row>
    <row r="476" spans="3:3" ht="15.75" customHeight="1">
      <c r="C476" s="48"/>
    </row>
    <row r="477" spans="3:3" ht="15.75" customHeight="1">
      <c r="C477" s="48"/>
    </row>
    <row r="478" spans="3:3" ht="15.75" customHeight="1">
      <c r="C478" s="48"/>
    </row>
    <row r="479" spans="3:3" ht="15.75" customHeight="1">
      <c r="C479" s="48"/>
    </row>
    <row r="480" spans="3:3" ht="15.75" customHeight="1">
      <c r="C480" s="48"/>
    </row>
    <row r="481" spans="3:3" ht="15.75" customHeight="1">
      <c r="C481" s="48"/>
    </row>
    <row r="482" spans="3:3" ht="15.75" customHeight="1">
      <c r="C482" s="48"/>
    </row>
    <row r="483" spans="3:3" ht="15.75" customHeight="1">
      <c r="C483" s="48"/>
    </row>
    <row r="484" spans="3:3" ht="15.75" customHeight="1">
      <c r="C484" s="48"/>
    </row>
    <row r="485" spans="3:3" ht="15.75" customHeight="1">
      <c r="C485" s="48"/>
    </row>
    <row r="486" spans="3:3" ht="15.75" customHeight="1">
      <c r="C486" s="48"/>
    </row>
    <row r="487" spans="3:3" ht="15.75" customHeight="1">
      <c r="C487" s="48"/>
    </row>
    <row r="488" spans="3:3" ht="15.75" customHeight="1">
      <c r="C488" s="48"/>
    </row>
    <row r="489" spans="3:3" ht="15.75" customHeight="1">
      <c r="C489" s="48"/>
    </row>
    <row r="490" spans="3:3" ht="15.75" customHeight="1">
      <c r="C490" s="48"/>
    </row>
    <row r="491" spans="3:3" ht="15.75" customHeight="1">
      <c r="C491" s="48"/>
    </row>
    <row r="492" spans="3:3" ht="15.75" customHeight="1">
      <c r="C492" s="48"/>
    </row>
    <row r="493" spans="3:3" ht="15.75" customHeight="1">
      <c r="C493" s="48"/>
    </row>
    <row r="494" spans="3:3" ht="15.75" customHeight="1">
      <c r="C494" s="48"/>
    </row>
    <row r="495" spans="3:3" ht="15.75" customHeight="1">
      <c r="C495" s="48"/>
    </row>
    <row r="496" spans="3:3" ht="15.75" customHeight="1">
      <c r="C496" s="48"/>
    </row>
    <row r="497" spans="3:3" ht="15.75" customHeight="1">
      <c r="C497" s="48"/>
    </row>
    <row r="498" spans="3:3" ht="15.75" customHeight="1">
      <c r="C498" s="48"/>
    </row>
    <row r="499" spans="3:3" ht="15.75" customHeight="1">
      <c r="C499" s="48"/>
    </row>
    <row r="500" spans="3:3" ht="15.75" customHeight="1">
      <c r="C500" s="48"/>
    </row>
    <row r="501" spans="3:3" ht="15.75" customHeight="1">
      <c r="C501" s="48"/>
    </row>
    <row r="502" spans="3:3" ht="15.75" customHeight="1">
      <c r="C502" s="48"/>
    </row>
    <row r="503" spans="3:3" ht="15.75" customHeight="1">
      <c r="C503" s="48"/>
    </row>
    <row r="504" spans="3:3" ht="15.75" customHeight="1">
      <c r="C504" s="48"/>
    </row>
    <row r="505" spans="3:3" ht="15.75" customHeight="1">
      <c r="C505" s="48"/>
    </row>
    <row r="506" spans="3:3" ht="15.75" customHeight="1">
      <c r="C506" s="48"/>
    </row>
    <row r="507" spans="3:3" ht="15.75" customHeight="1">
      <c r="C507" s="48"/>
    </row>
    <row r="508" spans="3:3" ht="15.75" customHeight="1">
      <c r="C508" s="48"/>
    </row>
    <row r="509" spans="3:3" ht="15.75" customHeight="1">
      <c r="C509" s="48"/>
    </row>
    <row r="510" spans="3:3" ht="15.75" customHeight="1">
      <c r="C510" s="48"/>
    </row>
    <row r="511" spans="3:3" ht="15.75" customHeight="1">
      <c r="C511" s="48"/>
    </row>
    <row r="512" spans="3:3" ht="15.75" customHeight="1">
      <c r="C512" s="48"/>
    </row>
    <row r="513" spans="3:3" ht="15.75" customHeight="1">
      <c r="C513" s="48"/>
    </row>
    <row r="514" spans="3:3" ht="15.75" customHeight="1">
      <c r="C514" s="48"/>
    </row>
    <row r="515" spans="3:3" ht="15.75" customHeight="1">
      <c r="C515" s="48"/>
    </row>
    <row r="516" spans="3:3" ht="15.75" customHeight="1">
      <c r="C516" s="48"/>
    </row>
    <row r="517" spans="3:3" ht="15.75" customHeight="1">
      <c r="C517" s="48"/>
    </row>
    <row r="518" spans="3:3" ht="15.75" customHeight="1">
      <c r="C518" s="48"/>
    </row>
    <row r="519" spans="3:3" ht="15.75" customHeight="1">
      <c r="C519" s="48"/>
    </row>
    <row r="520" spans="3:3" ht="15.75" customHeight="1">
      <c r="C520" s="48"/>
    </row>
    <row r="521" spans="3:3" ht="15.75" customHeight="1">
      <c r="C521" s="48"/>
    </row>
    <row r="522" spans="3:3" ht="15.75" customHeight="1">
      <c r="C522" s="48"/>
    </row>
    <row r="523" spans="3:3" ht="15.75" customHeight="1">
      <c r="C523" s="48"/>
    </row>
    <row r="524" spans="3:3" ht="15.75" customHeight="1">
      <c r="C524" s="48"/>
    </row>
    <row r="525" spans="3:3" ht="15.75" customHeight="1">
      <c r="C525" s="48"/>
    </row>
    <row r="526" spans="3:3" ht="15.75" customHeight="1">
      <c r="C526" s="48"/>
    </row>
    <row r="527" spans="3:3" ht="15.75" customHeight="1">
      <c r="C527" s="48"/>
    </row>
    <row r="528" spans="3:3" ht="15.75" customHeight="1">
      <c r="C528" s="48"/>
    </row>
    <row r="529" spans="3:3" ht="15.75" customHeight="1">
      <c r="C529" s="48"/>
    </row>
    <row r="530" spans="3:3" ht="15.75" customHeight="1">
      <c r="C530" s="48"/>
    </row>
    <row r="531" spans="3:3" ht="15.75" customHeight="1">
      <c r="C531" s="48"/>
    </row>
    <row r="532" spans="3:3" ht="15.75" customHeight="1">
      <c r="C532" s="48"/>
    </row>
    <row r="533" spans="3:3" ht="15.75" customHeight="1">
      <c r="C533" s="48"/>
    </row>
    <row r="534" spans="3:3" ht="15.75" customHeight="1">
      <c r="C534" s="48"/>
    </row>
    <row r="535" spans="3:3" ht="15.75" customHeight="1">
      <c r="C535" s="48"/>
    </row>
    <row r="536" spans="3:3" ht="15.75" customHeight="1">
      <c r="C536" s="48"/>
    </row>
    <row r="537" spans="3:3" ht="15.75" customHeight="1">
      <c r="C537" s="48"/>
    </row>
    <row r="538" spans="3:3" ht="15.75" customHeight="1">
      <c r="C538" s="48"/>
    </row>
    <row r="539" spans="3:3" ht="15.75" customHeight="1">
      <c r="C539" s="48"/>
    </row>
    <row r="540" spans="3:3" ht="15.75" customHeight="1">
      <c r="C540" s="48"/>
    </row>
    <row r="541" spans="3:3" ht="15.75" customHeight="1">
      <c r="C541" s="48"/>
    </row>
    <row r="542" spans="3:3" ht="15.75" customHeight="1">
      <c r="C542" s="48"/>
    </row>
    <row r="543" spans="3:3" ht="15.75" customHeight="1">
      <c r="C543" s="48"/>
    </row>
    <row r="544" spans="3:3" ht="15.75" customHeight="1">
      <c r="C544" s="48"/>
    </row>
    <row r="545" spans="3:3" ht="15.75" customHeight="1">
      <c r="C545" s="48"/>
    </row>
    <row r="546" spans="3:3" ht="15.75" customHeight="1">
      <c r="C546" s="48"/>
    </row>
    <row r="547" spans="3:3" ht="15.75" customHeight="1">
      <c r="C547" s="48"/>
    </row>
    <row r="548" spans="3:3" ht="15.75" customHeight="1">
      <c r="C548" s="48"/>
    </row>
    <row r="549" spans="3:3" ht="15.75" customHeight="1">
      <c r="C549" s="48"/>
    </row>
    <row r="550" spans="3:3" ht="15.75" customHeight="1">
      <c r="C550" s="48"/>
    </row>
    <row r="551" spans="3:3" ht="15.75" customHeight="1">
      <c r="C551" s="48"/>
    </row>
    <row r="552" spans="3:3" ht="15.75" customHeight="1">
      <c r="C552" s="48"/>
    </row>
    <row r="553" spans="3:3" ht="15.75" customHeight="1">
      <c r="C553" s="48"/>
    </row>
    <row r="554" spans="3:3" ht="15.75" customHeight="1">
      <c r="C554" s="48"/>
    </row>
    <row r="555" spans="3:3" ht="15.75" customHeight="1">
      <c r="C555" s="48"/>
    </row>
    <row r="556" spans="3:3" ht="15.75" customHeight="1">
      <c r="C556" s="48"/>
    </row>
    <row r="557" spans="3:3" ht="15.75" customHeight="1">
      <c r="C557" s="48"/>
    </row>
    <row r="558" spans="3:3" ht="15.75" customHeight="1">
      <c r="C558" s="48"/>
    </row>
    <row r="559" spans="3:3" ht="15.75" customHeight="1">
      <c r="C559" s="48"/>
    </row>
    <row r="560" spans="3:3" ht="15.75" customHeight="1">
      <c r="C560" s="48"/>
    </row>
    <row r="561" spans="3:3" ht="15.75" customHeight="1">
      <c r="C561" s="48"/>
    </row>
    <row r="562" spans="3:3" ht="15.75" customHeight="1">
      <c r="C562" s="48"/>
    </row>
    <row r="563" spans="3:3" ht="15.75" customHeight="1">
      <c r="C563" s="48"/>
    </row>
    <row r="564" spans="3:3" ht="15.75" customHeight="1">
      <c r="C564" s="48"/>
    </row>
    <row r="565" spans="3:3" ht="15.75" customHeight="1">
      <c r="C565" s="48"/>
    </row>
    <row r="566" spans="3:3" ht="15.75" customHeight="1">
      <c r="C566" s="48"/>
    </row>
    <row r="567" spans="3:3" ht="15.75" customHeight="1">
      <c r="C567" s="48"/>
    </row>
    <row r="568" spans="3:3" ht="15.75" customHeight="1">
      <c r="C568" s="48"/>
    </row>
    <row r="569" spans="3:3" ht="15.75" customHeight="1">
      <c r="C569" s="48"/>
    </row>
    <row r="570" spans="3:3" ht="15.75" customHeight="1">
      <c r="C570" s="48"/>
    </row>
    <row r="571" spans="3:3" ht="15.75" customHeight="1">
      <c r="C571" s="48"/>
    </row>
    <row r="572" spans="3:3" ht="15.75" customHeight="1">
      <c r="C572" s="48"/>
    </row>
    <row r="573" spans="3:3" ht="15.75" customHeight="1">
      <c r="C573" s="48"/>
    </row>
    <row r="574" spans="3:3" ht="15.75" customHeight="1">
      <c r="C574" s="48"/>
    </row>
    <row r="575" spans="3:3" ht="15.75" customHeight="1">
      <c r="C575" s="48"/>
    </row>
    <row r="576" spans="3:3" ht="15.75" customHeight="1">
      <c r="C576" s="48"/>
    </row>
    <row r="577" spans="3:3" ht="15.75" customHeight="1">
      <c r="C577" s="48"/>
    </row>
    <row r="578" spans="3:3" ht="15.75" customHeight="1">
      <c r="C578" s="48"/>
    </row>
    <row r="579" spans="3:3" ht="15.75" customHeight="1">
      <c r="C579" s="48"/>
    </row>
    <row r="580" spans="3:3" ht="15.75" customHeight="1">
      <c r="C580" s="48"/>
    </row>
    <row r="581" spans="3:3" ht="15.75" customHeight="1">
      <c r="C581" s="48"/>
    </row>
    <row r="582" spans="3:3" ht="15.75" customHeight="1">
      <c r="C582" s="48"/>
    </row>
    <row r="583" spans="3:3" ht="15.75" customHeight="1">
      <c r="C583" s="48"/>
    </row>
    <row r="584" spans="3:3" ht="15.75" customHeight="1">
      <c r="C584" s="48"/>
    </row>
    <row r="585" spans="3:3" ht="15.75" customHeight="1">
      <c r="C585" s="48"/>
    </row>
    <row r="586" spans="3:3" ht="15.75" customHeight="1">
      <c r="C586" s="48"/>
    </row>
    <row r="587" spans="3:3" ht="15.75" customHeight="1">
      <c r="C587" s="48"/>
    </row>
    <row r="588" spans="3:3" ht="15.75" customHeight="1">
      <c r="C588" s="48"/>
    </row>
    <row r="589" spans="3:3" ht="15.75" customHeight="1">
      <c r="C589" s="48"/>
    </row>
    <row r="590" spans="3:3" ht="15.75" customHeight="1">
      <c r="C590" s="48"/>
    </row>
    <row r="591" spans="3:3" ht="15.75" customHeight="1">
      <c r="C591" s="48"/>
    </row>
    <row r="592" spans="3:3" ht="15.75" customHeight="1">
      <c r="C592" s="48"/>
    </row>
    <row r="593" spans="3:3" ht="15.75" customHeight="1">
      <c r="C593" s="48"/>
    </row>
    <row r="594" spans="3:3" ht="15.75" customHeight="1">
      <c r="C594" s="48"/>
    </row>
    <row r="595" spans="3:3" ht="15.75" customHeight="1">
      <c r="C595" s="48"/>
    </row>
    <row r="596" spans="3:3" ht="15.75" customHeight="1">
      <c r="C596" s="48"/>
    </row>
    <row r="597" spans="3:3" ht="15.75" customHeight="1">
      <c r="C597" s="48"/>
    </row>
    <row r="598" spans="3:3" ht="15.75" customHeight="1">
      <c r="C598" s="48"/>
    </row>
    <row r="599" spans="3:3" ht="15.75" customHeight="1">
      <c r="C599" s="48"/>
    </row>
    <row r="600" spans="3:3" ht="15.75" customHeight="1">
      <c r="C600" s="48"/>
    </row>
    <row r="601" spans="3:3" ht="15.75" customHeight="1">
      <c r="C601" s="48"/>
    </row>
    <row r="602" spans="3:3" ht="15.75" customHeight="1">
      <c r="C602" s="48"/>
    </row>
    <row r="603" spans="3:3" ht="15.75" customHeight="1">
      <c r="C603" s="48"/>
    </row>
    <row r="604" spans="3:3" ht="15.75" customHeight="1">
      <c r="C604" s="48"/>
    </row>
    <row r="605" spans="3:3" ht="15.75" customHeight="1">
      <c r="C605" s="48"/>
    </row>
    <row r="606" spans="3:3" ht="15.75" customHeight="1">
      <c r="C606" s="48"/>
    </row>
    <row r="607" spans="3:3" ht="15.75" customHeight="1">
      <c r="C607" s="48"/>
    </row>
    <row r="608" spans="3:3" ht="15.75" customHeight="1">
      <c r="C608" s="48"/>
    </row>
    <row r="609" spans="3:3" ht="15.75" customHeight="1">
      <c r="C609" s="48"/>
    </row>
    <row r="610" spans="3:3" ht="15.75" customHeight="1">
      <c r="C610" s="48"/>
    </row>
    <row r="611" spans="3:3" ht="15.75" customHeight="1">
      <c r="C611" s="48"/>
    </row>
    <row r="612" spans="3:3" ht="15.75" customHeight="1">
      <c r="C612" s="48"/>
    </row>
    <row r="613" spans="3:3" ht="15.75" customHeight="1">
      <c r="C613" s="48"/>
    </row>
    <row r="614" spans="3:3" ht="15.75" customHeight="1">
      <c r="C614" s="48"/>
    </row>
    <row r="615" spans="3:3" ht="15.75" customHeight="1">
      <c r="C615" s="48"/>
    </row>
    <row r="616" spans="3:3" ht="15.75" customHeight="1">
      <c r="C616" s="48"/>
    </row>
    <row r="617" spans="3:3" ht="15.75" customHeight="1">
      <c r="C617" s="48"/>
    </row>
    <row r="618" spans="3:3" ht="15.75" customHeight="1">
      <c r="C618" s="48"/>
    </row>
    <row r="619" spans="3:3" ht="15.75" customHeight="1">
      <c r="C619" s="48"/>
    </row>
    <row r="620" spans="3:3" ht="15.75" customHeight="1">
      <c r="C620" s="48"/>
    </row>
    <row r="621" spans="3:3" ht="15.75" customHeight="1">
      <c r="C621" s="48"/>
    </row>
    <row r="622" spans="3:3" ht="15.75" customHeight="1">
      <c r="C622" s="48"/>
    </row>
    <row r="623" spans="3:3" ht="15.75" customHeight="1">
      <c r="C623" s="48"/>
    </row>
    <row r="624" spans="3:3" ht="15.75" customHeight="1">
      <c r="C624" s="48"/>
    </row>
    <row r="625" spans="3:3" ht="15.75" customHeight="1">
      <c r="C625" s="48"/>
    </row>
    <row r="626" spans="3:3" ht="15.75" customHeight="1">
      <c r="C626" s="48"/>
    </row>
    <row r="627" spans="3:3" ht="15.75" customHeight="1">
      <c r="C627" s="48"/>
    </row>
    <row r="628" spans="3:3" ht="15.75" customHeight="1">
      <c r="C628" s="48"/>
    </row>
    <row r="629" spans="3:3" ht="15.75" customHeight="1">
      <c r="C629" s="48"/>
    </row>
    <row r="630" spans="3:3" ht="15.75" customHeight="1">
      <c r="C630" s="48"/>
    </row>
    <row r="631" spans="3:3" ht="15.75" customHeight="1">
      <c r="C631" s="48"/>
    </row>
    <row r="632" spans="3:3" ht="15.75" customHeight="1">
      <c r="C632" s="48"/>
    </row>
    <row r="633" spans="3:3" ht="15.75" customHeight="1">
      <c r="C633" s="48"/>
    </row>
    <row r="634" spans="3:3" ht="15.75" customHeight="1">
      <c r="C634" s="48"/>
    </row>
    <row r="635" spans="3:3" ht="15.75" customHeight="1">
      <c r="C635" s="48"/>
    </row>
    <row r="636" spans="3:3" ht="15.75" customHeight="1">
      <c r="C636" s="48"/>
    </row>
    <row r="637" spans="3:3" ht="15.75" customHeight="1">
      <c r="C637" s="48"/>
    </row>
    <row r="638" spans="3:3" ht="15.75" customHeight="1">
      <c r="C638" s="48"/>
    </row>
    <row r="639" spans="3:3" ht="15.75" customHeight="1">
      <c r="C639" s="48"/>
    </row>
    <row r="640" spans="3:3" ht="15.75" customHeight="1">
      <c r="C640" s="48"/>
    </row>
    <row r="641" spans="3:3" ht="15.75" customHeight="1">
      <c r="C641" s="48"/>
    </row>
    <row r="642" spans="3:3" ht="15.75" customHeight="1">
      <c r="C642" s="48"/>
    </row>
    <row r="643" spans="3:3" ht="15.75" customHeight="1">
      <c r="C643" s="48"/>
    </row>
    <row r="644" spans="3:3" ht="15.75" customHeight="1">
      <c r="C644" s="48"/>
    </row>
    <row r="645" spans="3:3" ht="15.75" customHeight="1">
      <c r="C645" s="48"/>
    </row>
    <row r="646" spans="3:3" ht="15.75" customHeight="1">
      <c r="C646" s="48"/>
    </row>
    <row r="647" spans="3:3" ht="15.75" customHeight="1">
      <c r="C647" s="48"/>
    </row>
    <row r="648" spans="3:3" ht="15.75" customHeight="1">
      <c r="C648" s="48"/>
    </row>
    <row r="649" spans="3:3" ht="15.75" customHeight="1">
      <c r="C649" s="48"/>
    </row>
    <row r="650" spans="3:3" ht="15.75" customHeight="1">
      <c r="C650" s="48"/>
    </row>
    <row r="651" spans="3:3" ht="15.75" customHeight="1">
      <c r="C651" s="48"/>
    </row>
    <row r="652" spans="3:3" ht="15.75" customHeight="1">
      <c r="C652" s="48"/>
    </row>
    <row r="653" spans="3:3" ht="15.75" customHeight="1">
      <c r="C653" s="48"/>
    </row>
    <row r="654" spans="3:3" ht="15.75" customHeight="1">
      <c r="C654" s="48"/>
    </row>
    <row r="655" spans="3:3" ht="15.75" customHeight="1">
      <c r="C655" s="48"/>
    </row>
    <row r="656" spans="3:3" ht="15.75" customHeight="1">
      <c r="C656" s="48"/>
    </row>
    <row r="657" spans="3:3" ht="15.75" customHeight="1">
      <c r="C657" s="48"/>
    </row>
    <row r="658" spans="3:3" ht="15.75" customHeight="1">
      <c r="C658" s="48"/>
    </row>
    <row r="659" spans="3:3" ht="15.75" customHeight="1">
      <c r="C659" s="48"/>
    </row>
    <row r="660" spans="3:3" ht="15.75" customHeight="1">
      <c r="C660" s="48"/>
    </row>
    <row r="661" spans="3:3" ht="15.75" customHeight="1">
      <c r="C661" s="48"/>
    </row>
    <row r="662" spans="3:3" ht="15.75" customHeight="1">
      <c r="C662" s="48"/>
    </row>
    <row r="663" spans="3:3" ht="15.75" customHeight="1">
      <c r="C663" s="48"/>
    </row>
    <row r="664" spans="3:3" ht="15.75" customHeight="1">
      <c r="C664" s="48"/>
    </row>
    <row r="665" spans="3:3" ht="15.75" customHeight="1">
      <c r="C665" s="48"/>
    </row>
    <row r="666" spans="3:3" ht="15.75" customHeight="1">
      <c r="C666" s="48"/>
    </row>
    <row r="667" spans="3:3" ht="15.75" customHeight="1">
      <c r="C667" s="48"/>
    </row>
    <row r="668" spans="3:3" ht="15.75" customHeight="1">
      <c r="C668" s="48"/>
    </row>
    <row r="669" spans="3:3" ht="15.75" customHeight="1">
      <c r="C669" s="48"/>
    </row>
    <row r="670" spans="3:3" ht="15.75" customHeight="1">
      <c r="C670" s="48"/>
    </row>
    <row r="671" spans="3:3" ht="15.75" customHeight="1">
      <c r="C671" s="48"/>
    </row>
    <row r="672" spans="3:3" ht="15.75" customHeight="1">
      <c r="C672" s="48"/>
    </row>
    <row r="673" spans="3:3" ht="15.75" customHeight="1">
      <c r="C673" s="48"/>
    </row>
    <row r="674" spans="3:3" ht="15.75" customHeight="1">
      <c r="C674" s="48"/>
    </row>
    <row r="675" spans="3:3" ht="15.75" customHeight="1">
      <c r="C675" s="48"/>
    </row>
    <row r="676" spans="3:3" ht="15.75" customHeight="1">
      <c r="C676" s="48"/>
    </row>
    <row r="677" spans="3:3" ht="15.75" customHeight="1">
      <c r="C677" s="48"/>
    </row>
    <row r="678" spans="3:3" ht="15.75" customHeight="1">
      <c r="C678" s="48"/>
    </row>
    <row r="679" spans="3:3" ht="15.75" customHeight="1">
      <c r="C679" s="48"/>
    </row>
    <row r="680" spans="3:3" ht="15.75" customHeight="1">
      <c r="C680" s="48"/>
    </row>
    <row r="681" spans="3:3" ht="15.75" customHeight="1">
      <c r="C681" s="48"/>
    </row>
    <row r="682" spans="3:3" ht="15.75" customHeight="1">
      <c r="C682" s="48"/>
    </row>
    <row r="683" spans="3:3" ht="15.75" customHeight="1">
      <c r="C683" s="48"/>
    </row>
    <row r="684" spans="3:3" ht="15.75" customHeight="1">
      <c r="C684" s="48"/>
    </row>
    <row r="685" spans="3:3" ht="15.75" customHeight="1">
      <c r="C685" s="48"/>
    </row>
    <row r="686" spans="3:3" ht="15.75" customHeight="1">
      <c r="C686" s="48"/>
    </row>
    <row r="687" spans="3:3" ht="15.75" customHeight="1">
      <c r="C687" s="48"/>
    </row>
    <row r="688" spans="3:3" ht="15.75" customHeight="1">
      <c r="C688" s="48"/>
    </row>
    <row r="689" spans="3:3" ht="15.75" customHeight="1">
      <c r="C689" s="48"/>
    </row>
    <row r="690" spans="3:3" ht="15.75" customHeight="1">
      <c r="C690" s="48"/>
    </row>
    <row r="691" spans="3:3" ht="15.75" customHeight="1">
      <c r="C691" s="48"/>
    </row>
    <row r="692" spans="3:3" ht="15.75" customHeight="1">
      <c r="C692" s="48"/>
    </row>
    <row r="693" spans="3:3" ht="15.75" customHeight="1">
      <c r="C693" s="48"/>
    </row>
    <row r="694" spans="3:3" ht="15.75" customHeight="1">
      <c r="C694" s="48"/>
    </row>
    <row r="695" spans="3:3" ht="15.75" customHeight="1">
      <c r="C695" s="48"/>
    </row>
    <row r="696" spans="3:3" ht="15.75" customHeight="1">
      <c r="C696" s="48"/>
    </row>
    <row r="697" spans="3:3" ht="15.75" customHeight="1">
      <c r="C697" s="48"/>
    </row>
    <row r="698" spans="3:3" ht="15.75" customHeight="1">
      <c r="C698" s="48"/>
    </row>
    <row r="699" spans="3:3" ht="15.75" customHeight="1">
      <c r="C699" s="48"/>
    </row>
    <row r="700" spans="3:3" ht="15.75" customHeight="1">
      <c r="C700" s="48"/>
    </row>
    <row r="701" spans="3:3" ht="15.75" customHeight="1">
      <c r="C701" s="48"/>
    </row>
    <row r="702" spans="3:3" ht="15.75" customHeight="1">
      <c r="C702" s="48"/>
    </row>
    <row r="703" spans="3:3" ht="15.75" customHeight="1">
      <c r="C703" s="48"/>
    </row>
    <row r="704" spans="3:3" ht="15.75" customHeight="1">
      <c r="C704" s="48"/>
    </row>
    <row r="705" spans="3:3" ht="15.75" customHeight="1">
      <c r="C705" s="48"/>
    </row>
    <row r="706" spans="3:3" ht="15.75" customHeight="1">
      <c r="C706" s="48"/>
    </row>
    <row r="707" spans="3:3" ht="15.75" customHeight="1">
      <c r="C707" s="48"/>
    </row>
    <row r="708" spans="3:3" ht="15.75" customHeight="1">
      <c r="C708" s="48"/>
    </row>
    <row r="709" spans="3:3" ht="15.75" customHeight="1">
      <c r="C709" s="48"/>
    </row>
    <row r="710" spans="3:3" ht="15.75" customHeight="1">
      <c r="C710" s="48"/>
    </row>
    <row r="711" spans="3:3" ht="15.75" customHeight="1">
      <c r="C711" s="48"/>
    </row>
    <row r="712" spans="3:3" ht="15.75" customHeight="1">
      <c r="C712" s="48"/>
    </row>
    <row r="713" spans="3:3" ht="15.75" customHeight="1">
      <c r="C713" s="48"/>
    </row>
    <row r="714" spans="3:3" ht="15.75" customHeight="1">
      <c r="C714" s="48"/>
    </row>
    <row r="715" spans="3:3" ht="15.75" customHeight="1">
      <c r="C715" s="48"/>
    </row>
    <row r="716" spans="3:3" ht="15.75" customHeight="1">
      <c r="C716" s="48"/>
    </row>
    <row r="717" spans="3:3" ht="15.75" customHeight="1">
      <c r="C717" s="48"/>
    </row>
    <row r="718" spans="3:3" ht="15.75" customHeight="1">
      <c r="C718" s="48"/>
    </row>
    <row r="719" spans="3:3" ht="15.75" customHeight="1">
      <c r="C719" s="48"/>
    </row>
    <row r="720" spans="3:3" ht="15.75" customHeight="1">
      <c r="C720" s="48"/>
    </row>
    <row r="721" spans="3:3" ht="15.75" customHeight="1">
      <c r="C721" s="48"/>
    </row>
    <row r="722" spans="3:3" ht="15.75" customHeight="1">
      <c r="C722" s="48"/>
    </row>
    <row r="723" spans="3:3" ht="15.75" customHeight="1">
      <c r="C723" s="48"/>
    </row>
    <row r="724" spans="3:3" ht="15.75" customHeight="1">
      <c r="C724" s="48"/>
    </row>
    <row r="725" spans="3:3" ht="15.75" customHeight="1">
      <c r="C725" s="48"/>
    </row>
    <row r="726" spans="3:3" ht="15.75" customHeight="1">
      <c r="C726" s="48"/>
    </row>
    <row r="727" spans="3:3" ht="15.75" customHeight="1">
      <c r="C727" s="48"/>
    </row>
    <row r="728" spans="3:3" ht="15.75" customHeight="1">
      <c r="C728" s="48"/>
    </row>
    <row r="729" spans="3:3" ht="15.75" customHeight="1">
      <c r="C729" s="48"/>
    </row>
    <row r="730" spans="3:3" ht="15.75" customHeight="1">
      <c r="C730" s="48"/>
    </row>
    <row r="731" spans="3:3" ht="15.75" customHeight="1">
      <c r="C731" s="48"/>
    </row>
    <row r="732" spans="3:3" ht="15.75" customHeight="1">
      <c r="C732" s="48"/>
    </row>
    <row r="733" spans="3:3" ht="15.75" customHeight="1">
      <c r="C733" s="48"/>
    </row>
    <row r="734" spans="3:3" ht="15.75" customHeight="1">
      <c r="C734" s="48"/>
    </row>
    <row r="735" spans="3:3" ht="15.75" customHeight="1">
      <c r="C735" s="48"/>
    </row>
    <row r="736" spans="3:3" ht="15.75" customHeight="1">
      <c r="C736" s="48"/>
    </row>
    <row r="737" spans="3:3" ht="15.75" customHeight="1">
      <c r="C737" s="48"/>
    </row>
    <row r="738" spans="3:3" ht="15.75" customHeight="1">
      <c r="C738" s="48"/>
    </row>
    <row r="739" spans="3:3" ht="15.75" customHeight="1">
      <c r="C739" s="48"/>
    </row>
    <row r="740" spans="3:3" ht="15.75" customHeight="1">
      <c r="C740" s="48"/>
    </row>
    <row r="741" spans="3:3" ht="15.75" customHeight="1">
      <c r="C741" s="48"/>
    </row>
    <row r="742" spans="3:3" ht="15.75" customHeight="1">
      <c r="C742" s="48"/>
    </row>
    <row r="743" spans="3:3" ht="15.75" customHeight="1">
      <c r="C743" s="48"/>
    </row>
    <row r="744" spans="3:3" ht="15.75" customHeight="1">
      <c r="C744" s="48"/>
    </row>
    <row r="745" spans="3:3" ht="15.75" customHeight="1">
      <c r="C745" s="48"/>
    </row>
    <row r="746" spans="3:3" ht="15.75" customHeight="1">
      <c r="C746" s="48"/>
    </row>
    <row r="747" spans="3:3" ht="15.75" customHeight="1">
      <c r="C747" s="48"/>
    </row>
    <row r="748" spans="3:3" ht="15.75" customHeight="1">
      <c r="C748" s="48"/>
    </row>
    <row r="749" spans="3:3" ht="15.75" customHeight="1">
      <c r="C749" s="48"/>
    </row>
    <row r="750" spans="3:3" ht="15.75" customHeight="1">
      <c r="C750" s="48"/>
    </row>
    <row r="751" spans="3:3" ht="15.75" customHeight="1">
      <c r="C751" s="48"/>
    </row>
    <row r="752" spans="3:3" ht="15.75" customHeight="1">
      <c r="C752" s="48"/>
    </row>
    <row r="753" spans="3:3" ht="15.75" customHeight="1">
      <c r="C753" s="48"/>
    </row>
    <row r="754" spans="3:3" ht="15.75" customHeight="1">
      <c r="C754" s="48"/>
    </row>
    <row r="755" spans="3:3" ht="15.75" customHeight="1">
      <c r="C755" s="48"/>
    </row>
    <row r="756" spans="3:3" ht="15.75" customHeight="1">
      <c r="C756" s="48"/>
    </row>
    <row r="757" spans="3:3" ht="15.75" customHeight="1">
      <c r="C757" s="48"/>
    </row>
    <row r="758" spans="3:3" ht="15.75" customHeight="1">
      <c r="C758" s="48"/>
    </row>
    <row r="759" spans="3:3" ht="15.75" customHeight="1">
      <c r="C759" s="48"/>
    </row>
    <row r="760" spans="3:3" ht="15.75" customHeight="1">
      <c r="C760" s="48"/>
    </row>
    <row r="761" spans="3:3" ht="15.75" customHeight="1">
      <c r="C761" s="48"/>
    </row>
    <row r="762" spans="3:3" ht="15.75" customHeight="1">
      <c r="C762" s="48"/>
    </row>
    <row r="763" spans="3:3" ht="15.75" customHeight="1">
      <c r="C763" s="48"/>
    </row>
    <row r="764" spans="3:3" ht="15.75" customHeight="1">
      <c r="C764" s="48"/>
    </row>
    <row r="765" spans="3:3" ht="15.75" customHeight="1">
      <c r="C765" s="48"/>
    </row>
    <row r="766" spans="3:3" ht="15.75" customHeight="1">
      <c r="C766" s="48"/>
    </row>
    <row r="767" spans="3:3" ht="15.75" customHeight="1">
      <c r="C767" s="48"/>
    </row>
    <row r="768" spans="3:3" ht="15.75" customHeight="1">
      <c r="C768" s="48"/>
    </row>
    <row r="769" spans="3:3" ht="15.75" customHeight="1">
      <c r="C769" s="48"/>
    </row>
    <row r="770" spans="3:3" ht="15.75" customHeight="1">
      <c r="C770" s="48"/>
    </row>
    <row r="771" spans="3:3" ht="15.75" customHeight="1">
      <c r="C771" s="48"/>
    </row>
    <row r="772" spans="3:3" ht="15.75" customHeight="1">
      <c r="C772" s="48"/>
    </row>
    <row r="773" spans="3:3" ht="15.75" customHeight="1">
      <c r="C773" s="48"/>
    </row>
    <row r="774" spans="3:3" ht="15.75" customHeight="1">
      <c r="C774" s="48"/>
    </row>
    <row r="775" spans="3:3" ht="15.75" customHeight="1">
      <c r="C775" s="48"/>
    </row>
    <row r="776" spans="3:3" ht="15.75" customHeight="1">
      <c r="C776" s="48"/>
    </row>
    <row r="777" spans="3:3" ht="15.75" customHeight="1">
      <c r="C777" s="48"/>
    </row>
    <row r="778" spans="3:3" ht="15.75" customHeight="1">
      <c r="C778" s="48"/>
    </row>
    <row r="779" spans="3:3" ht="15.75" customHeight="1">
      <c r="C779" s="48"/>
    </row>
    <row r="780" spans="3:3" ht="15.75" customHeight="1">
      <c r="C780" s="48"/>
    </row>
    <row r="781" spans="3:3" ht="15.75" customHeight="1">
      <c r="C781" s="48"/>
    </row>
    <row r="782" spans="3:3" ht="15.75" customHeight="1">
      <c r="C782" s="48"/>
    </row>
    <row r="783" spans="3:3" ht="15.75" customHeight="1">
      <c r="C783" s="48"/>
    </row>
    <row r="784" spans="3:3" ht="15.75" customHeight="1">
      <c r="C784" s="48"/>
    </row>
    <row r="785" spans="3:3" ht="15.75" customHeight="1">
      <c r="C785" s="48"/>
    </row>
    <row r="786" spans="3:3" ht="15.75" customHeight="1">
      <c r="C786" s="48"/>
    </row>
    <row r="787" spans="3:3" ht="15.75" customHeight="1">
      <c r="C787" s="48"/>
    </row>
    <row r="788" spans="3:3" ht="15.75" customHeight="1">
      <c r="C788" s="48"/>
    </row>
    <row r="789" spans="3:3" ht="15.75" customHeight="1">
      <c r="C789" s="48"/>
    </row>
    <row r="790" spans="3:3" ht="15.75" customHeight="1">
      <c r="C790" s="48"/>
    </row>
    <row r="791" spans="3:3" ht="15.75" customHeight="1">
      <c r="C791" s="48"/>
    </row>
    <row r="792" spans="3:3" ht="15.75" customHeight="1">
      <c r="C792" s="48"/>
    </row>
    <row r="793" spans="3:3" ht="15.75" customHeight="1">
      <c r="C793" s="48"/>
    </row>
    <row r="794" spans="3:3" ht="15.75" customHeight="1">
      <c r="C794" s="48"/>
    </row>
    <row r="795" spans="3:3" ht="15.75" customHeight="1">
      <c r="C795" s="48"/>
    </row>
    <row r="796" spans="3:3" ht="15.75" customHeight="1">
      <c r="C796" s="48"/>
    </row>
    <row r="797" spans="3:3" ht="15.75" customHeight="1">
      <c r="C797" s="48"/>
    </row>
    <row r="798" spans="3:3" ht="15.75" customHeight="1">
      <c r="C798" s="48"/>
    </row>
    <row r="799" spans="3:3" ht="15.75" customHeight="1">
      <c r="C799" s="48"/>
    </row>
    <row r="800" spans="3:3" ht="15.75" customHeight="1">
      <c r="C800" s="48"/>
    </row>
    <row r="801" spans="3:3" ht="15.75" customHeight="1">
      <c r="C801" s="48"/>
    </row>
    <row r="802" spans="3:3" ht="15.75" customHeight="1">
      <c r="C802" s="48"/>
    </row>
    <row r="803" spans="3:3" ht="15.75" customHeight="1">
      <c r="C803" s="48"/>
    </row>
    <row r="804" spans="3:3" ht="15.75" customHeight="1">
      <c r="C804" s="48"/>
    </row>
    <row r="805" spans="3:3" ht="15.75" customHeight="1">
      <c r="C805" s="48"/>
    </row>
    <row r="806" spans="3:3" ht="15.75" customHeight="1">
      <c r="C806" s="48"/>
    </row>
    <row r="807" spans="3:3" ht="15.75" customHeight="1">
      <c r="C807" s="48"/>
    </row>
    <row r="808" spans="3:3" ht="15.75" customHeight="1">
      <c r="C808" s="48"/>
    </row>
    <row r="809" spans="3:3" ht="15.75" customHeight="1">
      <c r="C809" s="48"/>
    </row>
    <row r="810" spans="3:3" ht="15.75" customHeight="1">
      <c r="C810" s="48"/>
    </row>
    <row r="811" spans="3:3" ht="15.75" customHeight="1">
      <c r="C811" s="48"/>
    </row>
    <row r="812" spans="3:3" ht="15.75" customHeight="1">
      <c r="C812" s="48"/>
    </row>
    <row r="813" spans="3:3" ht="15.75" customHeight="1">
      <c r="C813" s="48"/>
    </row>
    <row r="814" spans="3:3" ht="15.75" customHeight="1">
      <c r="C814" s="48"/>
    </row>
    <row r="815" spans="3:3" ht="15.75" customHeight="1">
      <c r="C815" s="48"/>
    </row>
    <row r="816" spans="3:3" ht="15.75" customHeight="1">
      <c r="C816" s="48"/>
    </row>
    <row r="817" spans="3:3" ht="15.75" customHeight="1">
      <c r="C817" s="48"/>
    </row>
    <row r="818" spans="3:3" ht="15.75" customHeight="1">
      <c r="C818" s="48"/>
    </row>
    <row r="819" spans="3:3" ht="15.75" customHeight="1">
      <c r="C819" s="48"/>
    </row>
    <row r="820" spans="3:3" ht="15.75" customHeight="1">
      <c r="C820" s="48"/>
    </row>
    <row r="821" spans="3:3" ht="15.75" customHeight="1">
      <c r="C821" s="48"/>
    </row>
    <row r="822" spans="3:3" ht="15.75" customHeight="1">
      <c r="C822" s="48"/>
    </row>
    <row r="823" spans="3:3" ht="15.75" customHeight="1">
      <c r="C823" s="48"/>
    </row>
    <row r="824" spans="3:3" ht="15.75" customHeight="1">
      <c r="C824" s="48"/>
    </row>
    <row r="825" spans="3:3" ht="15.75" customHeight="1">
      <c r="C825" s="48"/>
    </row>
    <row r="826" spans="3:3" ht="15.75" customHeight="1">
      <c r="C826" s="48"/>
    </row>
    <row r="827" spans="3:3" ht="15.75" customHeight="1">
      <c r="C827" s="48"/>
    </row>
    <row r="828" spans="3:3" ht="15.75" customHeight="1">
      <c r="C828" s="48"/>
    </row>
    <row r="829" spans="3:3" ht="15.75" customHeight="1">
      <c r="C829" s="48"/>
    </row>
    <row r="830" spans="3:3" ht="15.75" customHeight="1">
      <c r="C830" s="48"/>
    </row>
    <row r="831" spans="3:3" ht="15.75" customHeight="1">
      <c r="C831" s="48"/>
    </row>
    <row r="832" spans="3:3" ht="15.75" customHeight="1">
      <c r="C832" s="48"/>
    </row>
    <row r="833" spans="3:3" ht="15.75" customHeight="1">
      <c r="C833" s="48"/>
    </row>
    <row r="834" spans="3:3" ht="15.75" customHeight="1">
      <c r="C834" s="48"/>
    </row>
    <row r="835" spans="3:3" ht="15.75" customHeight="1">
      <c r="C835" s="48"/>
    </row>
    <row r="836" spans="3:3" ht="15.75" customHeight="1">
      <c r="C836" s="48"/>
    </row>
    <row r="837" spans="3:3" ht="15.75" customHeight="1">
      <c r="C837" s="48"/>
    </row>
    <row r="838" spans="3:3" ht="15.75" customHeight="1">
      <c r="C838" s="48"/>
    </row>
    <row r="839" spans="3:3" ht="15.75" customHeight="1">
      <c r="C839" s="48"/>
    </row>
    <row r="840" spans="3:3" ht="15.75" customHeight="1">
      <c r="C840" s="48"/>
    </row>
    <row r="841" spans="3:3" ht="15.75" customHeight="1">
      <c r="C841" s="48"/>
    </row>
    <row r="842" spans="3:3" ht="15.75" customHeight="1">
      <c r="C842" s="48"/>
    </row>
    <row r="843" spans="3:3" ht="15.75" customHeight="1">
      <c r="C843" s="48"/>
    </row>
    <row r="844" spans="3:3" ht="15.75" customHeight="1">
      <c r="C844" s="48"/>
    </row>
    <row r="845" spans="3:3" ht="15.75" customHeight="1">
      <c r="C845" s="48"/>
    </row>
    <row r="846" spans="3:3" ht="15.75" customHeight="1">
      <c r="C846" s="48"/>
    </row>
    <row r="847" spans="3:3" ht="15.75" customHeight="1">
      <c r="C847" s="48"/>
    </row>
    <row r="848" spans="3:3" ht="15.75" customHeight="1">
      <c r="C848" s="48"/>
    </row>
    <row r="849" spans="3:3" ht="15.75" customHeight="1">
      <c r="C849" s="48"/>
    </row>
    <row r="850" spans="3:3" ht="15.75" customHeight="1">
      <c r="C850" s="48"/>
    </row>
    <row r="851" spans="3:3" ht="15.75" customHeight="1">
      <c r="C851" s="48"/>
    </row>
    <row r="852" spans="3:3" ht="15.75" customHeight="1">
      <c r="C852" s="48"/>
    </row>
    <row r="853" spans="3:3" ht="15.75" customHeight="1">
      <c r="C853" s="48"/>
    </row>
    <row r="854" spans="3:3" ht="15.75" customHeight="1">
      <c r="C854" s="48"/>
    </row>
    <row r="855" spans="3:3" ht="15.75" customHeight="1">
      <c r="C855" s="48"/>
    </row>
    <row r="856" spans="3:3" ht="15.75" customHeight="1">
      <c r="C856" s="48"/>
    </row>
    <row r="857" spans="3:3" ht="15.75" customHeight="1">
      <c r="C857" s="48"/>
    </row>
    <row r="858" spans="3:3" ht="15.75" customHeight="1">
      <c r="C858" s="48"/>
    </row>
    <row r="859" spans="3:3" ht="15.75" customHeight="1">
      <c r="C859" s="48"/>
    </row>
    <row r="860" spans="3:3" ht="15.75" customHeight="1">
      <c r="C860" s="48"/>
    </row>
    <row r="861" spans="3:3" ht="15.75" customHeight="1">
      <c r="C861" s="48"/>
    </row>
    <row r="862" spans="3:3" ht="15.75" customHeight="1">
      <c r="C862" s="48"/>
    </row>
    <row r="863" spans="3:3" ht="15.75" customHeight="1">
      <c r="C863" s="48"/>
    </row>
    <row r="864" spans="3:3" ht="15.75" customHeight="1">
      <c r="C864" s="48"/>
    </row>
    <row r="865" spans="3:3" ht="15.75" customHeight="1">
      <c r="C865" s="48"/>
    </row>
    <row r="866" spans="3:3" ht="15.75" customHeight="1">
      <c r="C866" s="48"/>
    </row>
    <row r="867" spans="3:3" ht="15.75" customHeight="1">
      <c r="C867" s="48"/>
    </row>
    <row r="868" spans="3:3" ht="15.75" customHeight="1">
      <c r="C868" s="48"/>
    </row>
    <row r="869" spans="3:3" ht="15.75" customHeight="1">
      <c r="C869" s="48"/>
    </row>
    <row r="870" spans="3:3" ht="15.75" customHeight="1">
      <c r="C870" s="48"/>
    </row>
    <row r="871" spans="3:3" ht="15.75" customHeight="1">
      <c r="C871" s="48"/>
    </row>
    <row r="872" spans="3:3" ht="15.75" customHeight="1">
      <c r="C872" s="48"/>
    </row>
    <row r="873" spans="3:3" ht="15.75" customHeight="1">
      <c r="C873" s="48"/>
    </row>
    <row r="874" spans="3:3" ht="15.75" customHeight="1">
      <c r="C874" s="48"/>
    </row>
    <row r="875" spans="3:3" ht="15.75" customHeight="1">
      <c r="C875" s="48"/>
    </row>
    <row r="876" spans="3:3" ht="15.75" customHeight="1">
      <c r="C876" s="48"/>
    </row>
    <row r="877" spans="3:3" ht="15.75" customHeight="1">
      <c r="C877" s="48"/>
    </row>
    <row r="878" spans="3:3" ht="15.75" customHeight="1">
      <c r="C878" s="48"/>
    </row>
    <row r="879" spans="3:3" ht="15.75" customHeight="1">
      <c r="C879" s="48"/>
    </row>
    <row r="880" spans="3:3" ht="15.75" customHeight="1">
      <c r="C880" s="48"/>
    </row>
    <row r="881" spans="3:3" ht="15.75" customHeight="1">
      <c r="C881" s="48"/>
    </row>
    <row r="882" spans="3:3" ht="15.75" customHeight="1">
      <c r="C882" s="48"/>
    </row>
    <row r="883" spans="3:3" ht="15.75" customHeight="1">
      <c r="C883" s="48"/>
    </row>
    <row r="884" spans="3:3" ht="15.75" customHeight="1">
      <c r="C884" s="48"/>
    </row>
    <row r="885" spans="3:3" ht="15.75" customHeight="1">
      <c r="C885" s="48"/>
    </row>
    <row r="886" spans="3:3" ht="15.75" customHeight="1">
      <c r="C886" s="48"/>
    </row>
    <row r="887" spans="3:3" ht="15.75" customHeight="1">
      <c r="C887" s="48"/>
    </row>
    <row r="888" spans="3:3" ht="15.75" customHeight="1">
      <c r="C888" s="48"/>
    </row>
    <row r="889" spans="3:3" ht="15.75" customHeight="1">
      <c r="C889" s="48"/>
    </row>
    <row r="890" spans="3:3" ht="15.75" customHeight="1">
      <c r="C890" s="48"/>
    </row>
    <row r="891" spans="3:3" ht="15.75" customHeight="1">
      <c r="C891" s="48"/>
    </row>
    <row r="892" spans="3:3" ht="15.75" customHeight="1">
      <c r="C892" s="48"/>
    </row>
    <row r="893" spans="3:3" ht="15.75" customHeight="1">
      <c r="C893" s="48"/>
    </row>
    <row r="894" spans="3:3" ht="15.75" customHeight="1">
      <c r="C894" s="48"/>
    </row>
    <row r="895" spans="3:3" ht="15.75" customHeight="1">
      <c r="C895" s="48"/>
    </row>
    <row r="896" spans="3:3" ht="15.75" customHeight="1">
      <c r="C896" s="48"/>
    </row>
    <row r="897" spans="3:3" ht="15.75" customHeight="1">
      <c r="C897" s="48"/>
    </row>
    <row r="898" spans="3:3" ht="15.75" customHeight="1">
      <c r="C898" s="48"/>
    </row>
    <row r="899" spans="3:3" ht="15.75" customHeight="1">
      <c r="C899" s="48"/>
    </row>
    <row r="900" spans="3:3" ht="15.75" customHeight="1">
      <c r="C900" s="48"/>
    </row>
    <row r="901" spans="3:3" ht="15.75" customHeight="1">
      <c r="C901" s="48"/>
    </row>
    <row r="902" spans="3:3" ht="15.75" customHeight="1">
      <c r="C902" s="48"/>
    </row>
    <row r="903" spans="3:3" ht="15.75" customHeight="1">
      <c r="C903" s="48"/>
    </row>
    <row r="904" spans="3:3" ht="15.75" customHeight="1">
      <c r="C904" s="48"/>
    </row>
    <row r="905" spans="3:3" ht="15.75" customHeight="1">
      <c r="C905" s="48"/>
    </row>
    <row r="906" spans="3:3" ht="15.75" customHeight="1">
      <c r="C906" s="48"/>
    </row>
    <row r="907" spans="3:3" ht="15.75" customHeight="1">
      <c r="C907" s="48"/>
    </row>
    <row r="908" spans="3:3" ht="15.75" customHeight="1">
      <c r="C908" s="48"/>
    </row>
    <row r="909" spans="3:3" ht="15.75" customHeight="1">
      <c r="C909" s="48"/>
    </row>
    <row r="910" spans="3:3" ht="15.75" customHeight="1">
      <c r="C910" s="48"/>
    </row>
    <row r="911" spans="3:3" ht="15.75" customHeight="1">
      <c r="C911" s="48"/>
    </row>
    <row r="912" spans="3:3" ht="15.75" customHeight="1">
      <c r="C912" s="48"/>
    </row>
    <row r="913" spans="3:3" ht="15.75" customHeight="1">
      <c r="C913" s="48"/>
    </row>
    <row r="914" spans="3:3" ht="15.75" customHeight="1">
      <c r="C914" s="48"/>
    </row>
    <row r="915" spans="3:3" ht="15.75" customHeight="1">
      <c r="C915" s="48"/>
    </row>
    <row r="916" spans="3:3" ht="15.75" customHeight="1">
      <c r="C916" s="48"/>
    </row>
    <row r="917" spans="3:3" ht="15.75" customHeight="1">
      <c r="C917" s="48"/>
    </row>
    <row r="918" spans="3:3" ht="15.75" customHeight="1">
      <c r="C918" s="48"/>
    </row>
    <row r="919" spans="3:3" ht="15.75" customHeight="1">
      <c r="C919" s="48"/>
    </row>
    <row r="920" spans="3:3" ht="15.75" customHeight="1">
      <c r="C920" s="48"/>
    </row>
    <row r="921" spans="3:3" ht="15.75" customHeight="1">
      <c r="C921" s="48"/>
    </row>
    <row r="922" spans="3:3" ht="15.75" customHeight="1">
      <c r="C922" s="48"/>
    </row>
    <row r="923" spans="3:3" ht="15.75" customHeight="1">
      <c r="C923" s="48"/>
    </row>
    <row r="924" spans="3:3" ht="15.75" customHeight="1">
      <c r="C924" s="48"/>
    </row>
    <row r="925" spans="3:3" ht="15.75" customHeight="1">
      <c r="C925" s="48"/>
    </row>
    <row r="926" spans="3:3" ht="15.75" customHeight="1">
      <c r="C926" s="48"/>
    </row>
    <row r="927" spans="3:3" ht="15.75" customHeight="1">
      <c r="C927" s="48"/>
    </row>
    <row r="928" spans="3:3" ht="15.75" customHeight="1">
      <c r="C928" s="48"/>
    </row>
    <row r="929" spans="3:3" ht="15.75" customHeight="1">
      <c r="C929" s="48"/>
    </row>
    <row r="930" spans="3:3" ht="15.75" customHeight="1">
      <c r="C930" s="48"/>
    </row>
    <row r="931" spans="3:3" ht="15.75" customHeight="1">
      <c r="C931" s="48"/>
    </row>
    <row r="932" spans="3:3" ht="15.75" customHeight="1">
      <c r="C932" s="48"/>
    </row>
    <row r="933" spans="3:3" ht="15.75" customHeight="1">
      <c r="C933" s="48"/>
    </row>
    <row r="934" spans="3:3" ht="15.75" customHeight="1">
      <c r="C934" s="48"/>
    </row>
    <row r="935" spans="3:3" ht="15.75" customHeight="1">
      <c r="C935" s="48"/>
    </row>
    <row r="936" spans="3:3" ht="15.75" customHeight="1">
      <c r="C936" s="48"/>
    </row>
    <row r="937" spans="3:3" ht="15.75" customHeight="1">
      <c r="C937" s="48"/>
    </row>
    <row r="938" spans="3:3" ht="15.75" customHeight="1">
      <c r="C938" s="48"/>
    </row>
    <row r="939" spans="3:3" ht="15.75" customHeight="1">
      <c r="C939" s="48"/>
    </row>
    <row r="940" spans="3:3" ht="15.75" customHeight="1">
      <c r="C940" s="48"/>
    </row>
    <row r="941" spans="3:3" ht="15.75" customHeight="1">
      <c r="C941" s="48"/>
    </row>
    <row r="942" spans="3:3" ht="15.75" customHeight="1">
      <c r="C942" s="48"/>
    </row>
    <row r="943" spans="3:3" ht="15.75" customHeight="1">
      <c r="C943" s="48"/>
    </row>
    <row r="944" spans="3:3" ht="15.75" customHeight="1">
      <c r="C944" s="48"/>
    </row>
    <row r="945" spans="3:3" ht="15.75" customHeight="1">
      <c r="C945" s="48"/>
    </row>
    <row r="946" spans="3:3" ht="15.75" customHeight="1">
      <c r="C946" s="48"/>
    </row>
    <row r="947" spans="3:3" ht="15.75" customHeight="1">
      <c r="C947" s="48"/>
    </row>
    <row r="948" spans="3:3" ht="15.75" customHeight="1">
      <c r="C948" s="48"/>
    </row>
    <row r="949" spans="3:3" ht="15.75" customHeight="1">
      <c r="C949" s="48"/>
    </row>
    <row r="950" spans="3:3" ht="15.75" customHeight="1">
      <c r="C950" s="48"/>
    </row>
    <row r="951" spans="3:3" ht="15.75" customHeight="1">
      <c r="C951" s="48"/>
    </row>
    <row r="952" spans="3:3" ht="15.75" customHeight="1">
      <c r="C952" s="48"/>
    </row>
    <row r="953" spans="3:3" ht="15.75" customHeight="1">
      <c r="C953" s="48"/>
    </row>
    <row r="954" spans="3:3" ht="15.75" customHeight="1">
      <c r="C954" s="48"/>
    </row>
    <row r="955" spans="3:3" ht="15.75" customHeight="1">
      <c r="C955" s="48"/>
    </row>
    <row r="956" spans="3:3" ht="15.75" customHeight="1">
      <c r="C956" s="48"/>
    </row>
    <row r="957" spans="3:3" ht="15.75" customHeight="1">
      <c r="C957" s="48"/>
    </row>
    <row r="958" spans="3:3" ht="15.75" customHeight="1">
      <c r="C958" s="48"/>
    </row>
    <row r="959" spans="3:3" ht="15.75" customHeight="1">
      <c r="C959" s="48"/>
    </row>
    <row r="960" spans="3:3" ht="15.75" customHeight="1">
      <c r="C960" s="48"/>
    </row>
    <row r="961" spans="3:3" ht="15.75" customHeight="1">
      <c r="C961" s="48"/>
    </row>
    <row r="962" spans="3:3" ht="15.75" customHeight="1">
      <c r="C962" s="48"/>
    </row>
    <row r="963" spans="3:3" ht="15.75" customHeight="1">
      <c r="C963" s="48"/>
    </row>
    <row r="964" spans="3:3" ht="15.75" customHeight="1">
      <c r="C964" s="48"/>
    </row>
    <row r="965" spans="3:3" ht="15.75" customHeight="1">
      <c r="C965" s="48"/>
    </row>
    <row r="966" spans="3:3" ht="15.75" customHeight="1">
      <c r="C966" s="48"/>
    </row>
    <row r="967" spans="3:3" ht="15.75" customHeight="1">
      <c r="C967" s="48"/>
    </row>
    <row r="968" spans="3:3" ht="15.75" customHeight="1">
      <c r="C968" s="48"/>
    </row>
    <row r="969" spans="3:3" ht="15.75" customHeight="1">
      <c r="C969" s="48"/>
    </row>
    <row r="970" spans="3:3" ht="15.75" customHeight="1">
      <c r="C970" s="48"/>
    </row>
    <row r="971" spans="3:3" ht="15.75" customHeight="1">
      <c r="C971" s="48"/>
    </row>
    <row r="972" spans="3:3" ht="15.75" customHeight="1">
      <c r="C972" s="48"/>
    </row>
    <row r="973" spans="3:3" ht="15.75" customHeight="1">
      <c r="C973" s="48"/>
    </row>
    <row r="974" spans="3:3" ht="15.75" customHeight="1">
      <c r="C974" s="48"/>
    </row>
    <row r="975" spans="3:3" ht="15.75" customHeight="1">
      <c r="C975" s="48"/>
    </row>
    <row r="976" spans="3:3" ht="15.75" customHeight="1">
      <c r="C976" s="48"/>
    </row>
    <row r="977" spans="3:3" ht="15.75" customHeight="1">
      <c r="C977" s="48"/>
    </row>
    <row r="978" spans="3:3" ht="15.75" customHeight="1">
      <c r="C978" s="48"/>
    </row>
    <row r="979" spans="3:3" ht="15.75" customHeight="1">
      <c r="C979" s="48"/>
    </row>
    <row r="980" spans="3:3" ht="15.75" customHeight="1">
      <c r="C980" s="48"/>
    </row>
    <row r="981" spans="3:3" ht="15.75" customHeight="1">
      <c r="C981" s="48"/>
    </row>
    <row r="982" spans="3:3" ht="15.75" customHeight="1">
      <c r="C982" s="48"/>
    </row>
    <row r="983" spans="3:3" ht="15.75" customHeight="1">
      <c r="C983" s="48"/>
    </row>
    <row r="984" spans="3:3" ht="15.75" customHeight="1">
      <c r="C984" s="48"/>
    </row>
    <row r="985" spans="3:3" ht="15.75" customHeight="1">
      <c r="C985" s="48"/>
    </row>
    <row r="986" spans="3:3" ht="15.75" customHeight="1">
      <c r="C986" s="48"/>
    </row>
    <row r="987" spans="3:3" ht="15.75" customHeight="1">
      <c r="C987" s="48"/>
    </row>
    <row r="988" spans="3:3" ht="15.75" customHeight="1">
      <c r="C988" s="48"/>
    </row>
    <row r="989" spans="3:3" ht="15.75" customHeight="1">
      <c r="C989" s="48"/>
    </row>
    <row r="990" spans="3:3" ht="15.75" customHeight="1">
      <c r="C990" s="48"/>
    </row>
    <row r="991" spans="3:3" ht="15.75" customHeight="1">
      <c r="C991" s="48"/>
    </row>
    <row r="992" spans="3:3" ht="15.75" customHeight="1">
      <c r="C992" s="48"/>
    </row>
    <row r="993" spans="3:3" ht="15.75" customHeight="1">
      <c r="C993" s="48"/>
    </row>
    <row r="994" spans="3:3" ht="15.75" customHeight="1">
      <c r="C994" s="48"/>
    </row>
    <row r="995" spans="3:3" ht="15.75" customHeight="1">
      <c r="C995" s="48"/>
    </row>
    <row r="996" spans="3:3" ht="15.75" customHeight="1">
      <c r="C996" s="48"/>
    </row>
    <row r="997" spans="3:3" ht="15.75" customHeight="1">
      <c r="C997" s="48"/>
    </row>
    <row r="998" spans="3:3" ht="15.75" customHeight="1">
      <c r="C998" s="48"/>
    </row>
    <row r="999" spans="3:3" ht="15.75" customHeight="1">
      <c r="C999" s="48"/>
    </row>
    <row r="1000" spans="3:3" ht="15.75" customHeight="1">
      <c r="C1000" s="48"/>
    </row>
  </sheetData>
  <mergeCells count="9">
    <mergeCell ref="B17:B19"/>
    <mergeCell ref="F20:H20"/>
    <mergeCell ref="B2:K2"/>
    <mergeCell ref="B3:K3"/>
    <mergeCell ref="C4:D4"/>
    <mergeCell ref="B5:B8"/>
    <mergeCell ref="B9:B11"/>
    <mergeCell ref="B12:B14"/>
    <mergeCell ref="B15:B16"/>
  </mergeCells>
  <pageMargins left="0.51181102362204722" right="0.51181102362204722" top="0.74803149606299213" bottom="0.74803149606299213" header="0" footer="0"/>
  <pageSetup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000"/>
  <sheetViews>
    <sheetView topLeftCell="N13" workbookViewId="0">
      <selection activeCell="V16" sqref="V16"/>
    </sheetView>
  </sheetViews>
  <sheetFormatPr baseColWidth="10" defaultColWidth="12.625" defaultRowHeight="15" customHeight="1"/>
  <cols>
    <col min="1" max="1" width="10.625" style="25" customWidth="1"/>
    <col min="2" max="2" width="6.625" style="25" customWidth="1"/>
    <col min="3" max="3" width="0.125" style="25" customWidth="1"/>
    <col min="4" max="4" width="13.25" style="25" customWidth="1"/>
    <col min="5" max="5" width="9.5" style="25" customWidth="1"/>
    <col min="6" max="6" width="22.625" style="25" customWidth="1"/>
    <col min="7" max="7" width="24.625" style="25" customWidth="1"/>
    <col min="8" max="8" width="7.75" style="25" customWidth="1"/>
    <col min="9" max="9" width="12" style="25" customWidth="1"/>
    <col min="10" max="10" width="3.5" style="25" customWidth="1"/>
    <col min="11" max="11" width="10.375" style="25" customWidth="1"/>
    <col min="12" max="12" width="4.375" style="25" customWidth="1"/>
    <col min="13" max="13" width="10.25" style="25" customWidth="1"/>
    <col min="14" max="14" width="10.75" style="25" customWidth="1"/>
    <col min="15" max="15" width="7.875" style="25" customWidth="1"/>
    <col min="16" max="16" width="14" style="25" customWidth="1"/>
    <col min="17" max="17" width="21.875" style="25" customWidth="1"/>
    <col min="18" max="18" width="43.75" style="25" customWidth="1"/>
    <col min="19" max="19" width="12" style="25" customWidth="1"/>
    <col min="20" max="20" width="35.625" style="25" customWidth="1"/>
    <col min="21" max="21" width="12" style="25" customWidth="1"/>
    <col min="22" max="22" width="37.625" style="25" customWidth="1"/>
    <col min="23" max="29" width="10" style="25" customWidth="1"/>
    <col min="30" max="16384" width="12.625" style="25"/>
  </cols>
  <sheetData>
    <row r="1" spans="1:29" ht="15.75" customHeight="1">
      <c r="A1" s="157" t="s">
        <v>73</v>
      </c>
      <c r="B1" s="158"/>
      <c r="C1" s="158"/>
      <c r="D1" s="158"/>
      <c r="E1" s="158"/>
      <c r="F1" s="158"/>
      <c r="G1" s="158"/>
      <c r="H1" s="158"/>
      <c r="I1" s="158"/>
      <c r="J1" s="158"/>
      <c r="K1" s="158"/>
      <c r="L1" s="158"/>
      <c r="M1" s="158"/>
      <c r="N1" s="158"/>
      <c r="O1" s="159"/>
      <c r="P1" s="49"/>
      <c r="Q1" s="49"/>
      <c r="R1" s="50"/>
      <c r="S1" s="51"/>
      <c r="T1" s="51"/>
      <c r="U1" s="52"/>
      <c r="V1" s="22"/>
      <c r="W1" s="22"/>
      <c r="X1" s="22"/>
      <c r="Y1" s="22"/>
      <c r="Z1" s="22"/>
      <c r="AA1" s="22"/>
      <c r="AB1" s="22"/>
      <c r="AC1" s="22"/>
    </row>
    <row r="2" spans="1:29" ht="24.75" customHeight="1">
      <c r="A2" s="160" t="s">
        <v>74</v>
      </c>
      <c r="B2" s="161"/>
      <c r="C2" s="162" t="s">
        <v>75</v>
      </c>
      <c r="D2" s="133"/>
      <c r="E2" s="133"/>
      <c r="F2" s="133"/>
      <c r="G2" s="133"/>
      <c r="H2" s="134"/>
      <c r="I2" s="53"/>
      <c r="J2" s="53"/>
      <c r="K2" s="53"/>
      <c r="L2" s="53"/>
      <c r="M2" s="53"/>
      <c r="N2" s="53"/>
      <c r="O2" s="53"/>
      <c r="P2" s="53"/>
      <c r="Q2" s="53"/>
      <c r="R2" s="22"/>
      <c r="S2" s="53"/>
      <c r="T2" s="53"/>
      <c r="U2" s="54"/>
      <c r="V2" s="55"/>
      <c r="W2" s="55"/>
      <c r="X2" s="55"/>
      <c r="Y2" s="55"/>
      <c r="Z2" s="55"/>
      <c r="AA2" s="55"/>
      <c r="AB2" s="55"/>
      <c r="AC2" s="55"/>
    </row>
    <row r="3" spans="1:29" ht="9" customHeight="1">
      <c r="A3" s="56"/>
      <c r="B3" s="53"/>
      <c r="C3" s="53"/>
      <c r="D3" s="53"/>
      <c r="E3" s="53"/>
      <c r="F3" s="53"/>
      <c r="G3" s="53"/>
      <c r="H3" s="53"/>
      <c r="I3" s="53"/>
      <c r="J3" s="53"/>
      <c r="K3" s="163" t="s">
        <v>76</v>
      </c>
      <c r="L3" s="164"/>
      <c r="M3" s="167" t="s">
        <v>77</v>
      </c>
      <c r="N3" s="168"/>
      <c r="O3" s="169"/>
      <c r="P3" s="53"/>
      <c r="Q3" s="53"/>
      <c r="R3" s="22"/>
      <c r="S3" s="53"/>
      <c r="T3" s="53"/>
      <c r="U3" s="54"/>
      <c r="V3" s="55"/>
      <c r="W3" s="55"/>
      <c r="X3" s="55"/>
      <c r="Y3" s="55"/>
      <c r="Z3" s="55"/>
      <c r="AA3" s="55"/>
      <c r="AB3" s="55"/>
      <c r="AC3" s="55"/>
    </row>
    <row r="4" spans="1:29" ht="15.75" customHeight="1">
      <c r="A4" s="173" t="s">
        <v>78</v>
      </c>
      <c r="B4" s="164"/>
      <c r="C4" s="167" t="s">
        <v>79</v>
      </c>
      <c r="D4" s="168"/>
      <c r="E4" s="168"/>
      <c r="F4" s="168"/>
      <c r="G4" s="168"/>
      <c r="H4" s="169"/>
      <c r="I4" s="53"/>
      <c r="J4" s="53"/>
      <c r="K4" s="165"/>
      <c r="L4" s="166"/>
      <c r="M4" s="170"/>
      <c r="N4" s="171"/>
      <c r="O4" s="172"/>
      <c r="P4" s="53"/>
      <c r="Q4" s="53"/>
      <c r="R4" s="22"/>
      <c r="S4" s="53"/>
      <c r="T4" s="53"/>
      <c r="U4" s="54"/>
      <c r="V4" s="55"/>
      <c r="W4" s="55"/>
      <c r="X4" s="55"/>
      <c r="Y4" s="55"/>
      <c r="Z4" s="55"/>
      <c r="AA4" s="55"/>
      <c r="AB4" s="55"/>
      <c r="AC4" s="55"/>
    </row>
    <row r="5" spans="1:29" ht="9" customHeight="1">
      <c r="A5" s="174"/>
      <c r="B5" s="166"/>
      <c r="C5" s="170"/>
      <c r="D5" s="171"/>
      <c r="E5" s="171"/>
      <c r="F5" s="171"/>
      <c r="G5" s="171"/>
      <c r="H5" s="172"/>
      <c r="I5" s="53"/>
      <c r="J5" s="53"/>
      <c r="K5" s="53"/>
      <c r="L5" s="53"/>
      <c r="M5" s="53"/>
      <c r="N5" s="53"/>
      <c r="O5" s="53"/>
      <c r="P5" s="53"/>
      <c r="Q5" s="53"/>
      <c r="R5" s="22"/>
      <c r="S5" s="53"/>
      <c r="T5" s="53"/>
      <c r="U5" s="54"/>
      <c r="V5" s="55"/>
      <c r="W5" s="55"/>
      <c r="X5" s="55"/>
      <c r="Y5" s="55"/>
      <c r="Z5" s="55"/>
      <c r="AA5" s="55"/>
      <c r="AB5" s="55"/>
      <c r="AC5" s="55"/>
    </row>
    <row r="6" spans="1:29" ht="9" customHeight="1">
      <c r="A6" s="56"/>
      <c r="B6" s="53"/>
      <c r="C6" s="53"/>
      <c r="D6" s="53"/>
      <c r="E6" s="53"/>
      <c r="F6" s="53"/>
      <c r="G6" s="53"/>
      <c r="H6" s="53"/>
      <c r="I6" s="53"/>
      <c r="J6" s="53"/>
      <c r="K6" s="163" t="s">
        <v>80</v>
      </c>
      <c r="L6" s="164"/>
      <c r="M6" s="167" t="s">
        <v>81</v>
      </c>
      <c r="N6" s="168"/>
      <c r="O6" s="169"/>
      <c r="P6" s="53"/>
      <c r="Q6" s="53"/>
      <c r="R6" s="22"/>
      <c r="S6" s="53"/>
      <c r="T6" s="53"/>
      <c r="U6" s="54"/>
      <c r="V6" s="55"/>
      <c r="W6" s="55"/>
      <c r="X6" s="55"/>
      <c r="Y6" s="55"/>
      <c r="Z6" s="55"/>
      <c r="AA6" s="55"/>
      <c r="AB6" s="55"/>
      <c r="AC6" s="55"/>
    </row>
    <row r="7" spans="1:29" ht="15.75" customHeight="1">
      <c r="A7" s="173" t="s">
        <v>82</v>
      </c>
      <c r="B7" s="164"/>
      <c r="C7" s="167" t="s">
        <v>83</v>
      </c>
      <c r="D7" s="168"/>
      <c r="E7" s="168"/>
      <c r="F7" s="168"/>
      <c r="G7" s="168"/>
      <c r="H7" s="169"/>
      <c r="I7" s="53"/>
      <c r="J7" s="53"/>
      <c r="K7" s="165"/>
      <c r="L7" s="166"/>
      <c r="M7" s="170"/>
      <c r="N7" s="171"/>
      <c r="O7" s="172"/>
      <c r="P7" s="53"/>
      <c r="Q7" s="53"/>
      <c r="R7" s="22"/>
      <c r="S7" s="53"/>
      <c r="T7" s="53"/>
      <c r="U7" s="54"/>
      <c r="V7" s="55"/>
      <c r="W7" s="55"/>
      <c r="X7" s="55"/>
      <c r="Y7" s="55"/>
      <c r="Z7" s="55"/>
      <c r="AA7" s="55"/>
      <c r="AB7" s="55"/>
      <c r="AC7" s="55"/>
    </row>
    <row r="8" spans="1:29" ht="6" customHeight="1">
      <c r="A8" s="175"/>
      <c r="B8" s="176"/>
      <c r="C8" s="175"/>
      <c r="D8" s="177"/>
      <c r="E8" s="177"/>
      <c r="F8" s="177"/>
      <c r="G8" s="177"/>
      <c r="H8" s="178"/>
      <c r="I8" s="53"/>
      <c r="J8" s="53"/>
      <c r="K8" s="53"/>
      <c r="L8" s="53"/>
      <c r="M8" s="53"/>
      <c r="N8" s="53"/>
      <c r="O8" s="53"/>
      <c r="P8" s="53"/>
      <c r="Q8" s="53"/>
      <c r="R8" s="22"/>
      <c r="S8" s="53"/>
      <c r="T8" s="53"/>
      <c r="U8" s="54"/>
      <c r="V8" s="55"/>
      <c r="W8" s="55"/>
      <c r="X8" s="55"/>
      <c r="Y8" s="55"/>
      <c r="Z8" s="55"/>
      <c r="AA8" s="55"/>
      <c r="AB8" s="55"/>
      <c r="AC8" s="55"/>
    </row>
    <row r="9" spans="1:29" ht="3" customHeight="1">
      <c r="A9" s="174"/>
      <c r="B9" s="166"/>
      <c r="C9" s="170"/>
      <c r="D9" s="171"/>
      <c r="E9" s="171"/>
      <c r="F9" s="171"/>
      <c r="G9" s="171"/>
      <c r="H9" s="172"/>
      <c r="I9" s="53"/>
      <c r="J9" s="53"/>
      <c r="K9" s="179" t="s">
        <v>73</v>
      </c>
      <c r="L9" s="180"/>
      <c r="M9" s="180"/>
      <c r="N9" s="180"/>
      <c r="O9" s="164"/>
      <c r="P9" s="53"/>
      <c r="Q9" s="53"/>
      <c r="R9" s="22"/>
      <c r="S9" s="53"/>
      <c r="T9" s="53"/>
      <c r="U9" s="54"/>
      <c r="V9" s="55"/>
      <c r="W9" s="55"/>
      <c r="X9" s="55"/>
      <c r="Y9" s="55"/>
      <c r="Z9" s="55"/>
      <c r="AA9" s="55"/>
      <c r="AB9" s="55"/>
      <c r="AC9" s="55"/>
    </row>
    <row r="10" spans="1:29" ht="10.5" customHeight="1">
      <c r="A10" s="56"/>
      <c r="B10" s="53"/>
      <c r="C10" s="53"/>
      <c r="D10" s="53"/>
      <c r="E10" s="53"/>
      <c r="F10" s="53"/>
      <c r="G10" s="53"/>
      <c r="H10" s="53"/>
      <c r="I10" s="53"/>
      <c r="J10" s="53"/>
      <c r="K10" s="181"/>
      <c r="L10" s="177"/>
      <c r="M10" s="177"/>
      <c r="N10" s="177"/>
      <c r="O10" s="176"/>
      <c r="P10" s="53"/>
      <c r="Q10" s="53"/>
      <c r="R10" s="22"/>
      <c r="S10" s="53"/>
      <c r="T10" s="53"/>
      <c r="U10" s="54"/>
      <c r="V10" s="55"/>
      <c r="W10" s="55"/>
      <c r="X10" s="55"/>
      <c r="Y10" s="55"/>
      <c r="Z10" s="55"/>
      <c r="AA10" s="55"/>
      <c r="AB10" s="55"/>
      <c r="AC10" s="55"/>
    </row>
    <row r="11" spans="1:29" ht="6" customHeight="1">
      <c r="A11" s="173" t="s">
        <v>84</v>
      </c>
      <c r="B11" s="164"/>
      <c r="C11" s="167" t="s">
        <v>85</v>
      </c>
      <c r="D11" s="168"/>
      <c r="E11" s="168"/>
      <c r="F11" s="168"/>
      <c r="G11" s="168"/>
      <c r="H11" s="169"/>
      <c r="I11" s="53"/>
      <c r="J11" s="53"/>
      <c r="K11" s="165"/>
      <c r="L11" s="182"/>
      <c r="M11" s="182"/>
      <c r="N11" s="182"/>
      <c r="O11" s="166"/>
      <c r="P11" s="53"/>
      <c r="Q11" s="53"/>
      <c r="R11" s="22"/>
      <c r="S11" s="53"/>
      <c r="T11" s="53"/>
      <c r="U11" s="54"/>
      <c r="V11" s="55"/>
      <c r="W11" s="55"/>
      <c r="X11" s="55"/>
      <c r="Y11" s="55"/>
      <c r="Z11" s="55"/>
      <c r="AA11" s="55"/>
      <c r="AB11" s="55"/>
      <c r="AC11" s="55"/>
    </row>
    <row r="12" spans="1:29" ht="18.75" customHeight="1">
      <c r="A12" s="170"/>
      <c r="B12" s="183"/>
      <c r="C12" s="170"/>
      <c r="D12" s="171"/>
      <c r="E12" s="171"/>
      <c r="F12" s="171"/>
      <c r="G12" s="171"/>
      <c r="H12" s="172"/>
      <c r="I12" s="58"/>
      <c r="J12" s="58"/>
      <c r="K12" s="58"/>
      <c r="L12" s="58"/>
      <c r="M12" s="58"/>
      <c r="N12" s="58"/>
      <c r="O12" s="58"/>
      <c r="P12" s="58"/>
      <c r="Q12" s="58"/>
      <c r="R12" s="59"/>
      <c r="S12" s="58"/>
      <c r="T12" s="58"/>
      <c r="U12" s="60"/>
      <c r="V12" s="55"/>
      <c r="W12" s="55"/>
      <c r="X12" s="55"/>
      <c r="Y12" s="55"/>
      <c r="Z12" s="55"/>
      <c r="AA12" s="55"/>
      <c r="AB12" s="55"/>
      <c r="AC12" s="55"/>
    </row>
    <row r="13" spans="1:29" ht="19.5" customHeight="1" thickBot="1">
      <c r="A13" s="148" t="s">
        <v>73</v>
      </c>
      <c r="B13" s="133"/>
      <c r="C13" s="133"/>
      <c r="D13" s="133"/>
      <c r="E13" s="133"/>
      <c r="F13" s="133"/>
      <c r="G13" s="133"/>
      <c r="H13" s="133"/>
      <c r="I13" s="133"/>
      <c r="J13" s="133"/>
      <c r="K13" s="133"/>
      <c r="L13" s="133"/>
      <c r="M13" s="133"/>
      <c r="N13" s="133"/>
      <c r="O13" s="149"/>
      <c r="P13" s="61"/>
      <c r="Q13" s="61"/>
      <c r="R13" s="62"/>
      <c r="S13" s="63"/>
      <c r="T13" s="59"/>
      <c r="U13" s="64"/>
      <c r="V13" s="55"/>
      <c r="W13" s="55"/>
      <c r="X13" s="55"/>
      <c r="Y13" s="55"/>
      <c r="Z13" s="55"/>
      <c r="AA13" s="55"/>
      <c r="AB13" s="55"/>
      <c r="AC13" s="55"/>
    </row>
    <row r="14" spans="1:29" ht="42" customHeight="1" thickBot="1">
      <c r="A14" s="150" t="s">
        <v>86</v>
      </c>
      <c r="B14" s="151"/>
      <c r="C14" s="151"/>
      <c r="D14" s="151"/>
      <c r="E14" s="152"/>
      <c r="F14" s="150" t="s">
        <v>87</v>
      </c>
      <c r="G14" s="151"/>
      <c r="H14" s="151"/>
      <c r="I14" s="151"/>
      <c r="J14" s="151"/>
      <c r="K14" s="151"/>
      <c r="L14" s="151"/>
      <c r="M14" s="152"/>
      <c r="N14" s="150" t="s">
        <v>88</v>
      </c>
      <c r="O14" s="151"/>
      <c r="P14" s="151"/>
      <c r="Q14" s="152"/>
      <c r="R14" s="153" t="s">
        <v>7</v>
      </c>
      <c r="S14" s="155" t="s">
        <v>8</v>
      </c>
      <c r="T14" s="153" t="s">
        <v>9</v>
      </c>
      <c r="U14" s="155" t="s">
        <v>8</v>
      </c>
      <c r="V14" s="237" t="s">
        <v>375</v>
      </c>
      <c r="W14" s="55"/>
      <c r="X14" s="55"/>
      <c r="Y14" s="55"/>
      <c r="Z14" s="55"/>
      <c r="AA14" s="55"/>
      <c r="AB14" s="55"/>
      <c r="AC14" s="55"/>
    </row>
    <row r="15" spans="1:29" ht="57.75" customHeight="1" thickBot="1">
      <c r="A15" s="65" t="s">
        <v>89</v>
      </c>
      <c r="B15" s="156" t="s">
        <v>90</v>
      </c>
      <c r="C15" s="134"/>
      <c r="D15" s="65" t="s">
        <v>91</v>
      </c>
      <c r="E15" s="65" t="s">
        <v>92</v>
      </c>
      <c r="F15" s="65" t="s">
        <v>93</v>
      </c>
      <c r="G15" s="65" t="s">
        <v>94</v>
      </c>
      <c r="H15" s="156" t="s">
        <v>95</v>
      </c>
      <c r="I15" s="134"/>
      <c r="J15" s="156" t="s">
        <v>96</v>
      </c>
      <c r="K15" s="134"/>
      <c r="L15" s="156" t="s">
        <v>97</v>
      </c>
      <c r="M15" s="134"/>
      <c r="N15" s="65" t="s">
        <v>98</v>
      </c>
      <c r="O15" s="156" t="s">
        <v>99</v>
      </c>
      <c r="P15" s="134"/>
      <c r="Q15" s="65" t="s">
        <v>100</v>
      </c>
      <c r="R15" s="154"/>
      <c r="S15" s="154"/>
      <c r="T15" s="154"/>
      <c r="U15" s="154"/>
      <c r="V15" s="238"/>
      <c r="W15" s="55"/>
      <c r="X15" s="55"/>
      <c r="Y15" s="55"/>
      <c r="Z15" s="55"/>
      <c r="AA15" s="55"/>
      <c r="AB15" s="55"/>
      <c r="AC15" s="55"/>
    </row>
    <row r="16" spans="1:29" ht="127.5" customHeight="1" thickBot="1">
      <c r="A16" s="66" t="s">
        <v>101</v>
      </c>
      <c r="B16" s="147" t="s">
        <v>102</v>
      </c>
      <c r="C16" s="134"/>
      <c r="D16" s="66" t="s">
        <v>103</v>
      </c>
      <c r="E16" s="66" t="s">
        <v>104</v>
      </c>
      <c r="F16" s="66" t="s">
        <v>105</v>
      </c>
      <c r="G16" s="66" t="s">
        <v>106</v>
      </c>
      <c r="H16" s="147" t="s">
        <v>107</v>
      </c>
      <c r="I16" s="134"/>
      <c r="J16" s="147" t="s">
        <v>108</v>
      </c>
      <c r="K16" s="134"/>
      <c r="L16" s="147" t="s">
        <v>109</v>
      </c>
      <c r="M16" s="134"/>
      <c r="N16" s="67" t="s">
        <v>110</v>
      </c>
      <c r="O16" s="143" t="s">
        <v>111</v>
      </c>
      <c r="P16" s="134"/>
      <c r="Q16" s="32" t="s">
        <v>112</v>
      </c>
      <c r="R16" s="32" t="s">
        <v>113</v>
      </c>
      <c r="S16" s="34">
        <f t="shared" ref="S16:S20" si="0">AVERAGE(0.1)</f>
        <v>0.1</v>
      </c>
      <c r="T16" s="32" t="s">
        <v>395</v>
      </c>
      <c r="U16" s="34">
        <f t="shared" ref="U16:U23" si="1">AVERAGE(0.2)</f>
        <v>0.2</v>
      </c>
      <c r="V16" s="236" t="s">
        <v>393</v>
      </c>
      <c r="W16" s="55"/>
      <c r="X16" s="55"/>
      <c r="Y16" s="55"/>
      <c r="Z16" s="55"/>
      <c r="AA16" s="55"/>
      <c r="AB16" s="55"/>
      <c r="AC16" s="55"/>
    </row>
    <row r="17" spans="1:29" ht="66.75" customHeight="1" thickBot="1">
      <c r="A17" s="66" t="s">
        <v>101</v>
      </c>
      <c r="B17" s="147" t="s">
        <v>102</v>
      </c>
      <c r="C17" s="134"/>
      <c r="D17" s="66" t="s">
        <v>103</v>
      </c>
      <c r="E17" s="66" t="s">
        <v>104</v>
      </c>
      <c r="F17" s="66" t="s">
        <v>114</v>
      </c>
      <c r="G17" s="66" t="s">
        <v>115</v>
      </c>
      <c r="H17" s="147" t="s">
        <v>116</v>
      </c>
      <c r="I17" s="134"/>
      <c r="J17" s="147" t="s">
        <v>108</v>
      </c>
      <c r="K17" s="134"/>
      <c r="L17" s="147" t="s">
        <v>117</v>
      </c>
      <c r="M17" s="134"/>
      <c r="N17" s="67" t="s">
        <v>110</v>
      </c>
      <c r="O17" s="143" t="s">
        <v>111</v>
      </c>
      <c r="P17" s="134"/>
      <c r="Q17" s="32" t="s">
        <v>118</v>
      </c>
      <c r="R17" s="32" t="s">
        <v>119</v>
      </c>
      <c r="S17" s="34">
        <f t="shared" si="0"/>
        <v>0.1</v>
      </c>
      <c r="T17" s="32" t="s">
        <v>394</v>
      </c>
      <c r="U17" s="34">
        <f t="shared" si="1"/>
        <v>0.2</v>
      </c>
      <c r="V17" s="236" t="s">
        <v>393</v>
      </c>
      <c r="W17" s="55"/>
      <c r="X17" s="55"/>
      <c r="Y17" s="55"/>
      <c r="Z17" s="55"/>
      <c r="AA17" s="55"/>
      <c r="AB17" s="55"/>
      <c r="AC17" s="55"/>
    </row>
    <row r="18" spans="1:29" ht="132" customHeight="1" thickBot="1">
      <c r="A18" s="66" t="s">
        <v>101</v>
      </c>
      <c r="B18" s="147" t="s">
        <v>120</v>
      </c>
      <c r="C18" s="134"/>
      <c r="D18" s="66" t="s">
        <v>121</v>
      </c>
      <c r="E18" s="66" t="s">
        <v>104</v>
      </c>
      <c r="F18" s="66" t="s">
        <v>105</v>
      </c>
      <c r="G18" s="66" t="s">
        <v>106</v>
      </c>
      <c r="H18" s="147" t="s">
        <v>107</v>
      </c>
      <c r="I18" s="134"/>
      <c r="J18" s="147" t="s">
        <v>108</v>
      </c>
      <c r="K18" s="134"/>
      <c r="L18" s="147" t="s">
        <v>109</v>
      </c>
      <c r="M18" s="134"/>
      <c r="N18" s="67" t="s">
        <v>110</v>
      </c>
      <c r="O18" s="143" t="s">
        <v>111</v>
      </c>
      <c r="P18" s="134"/>
      <c r="Q18" s="32" t="s">
        <v>112</v>
      </c>
      <c r="R18" s="32" t="s">
        <v>122</v>
      </c>
      <c r="S18" s="34">
        <f t="shared" si="0"/>
        <v>0.1</v>
      </c>
      <c r="T18" s="32" t="s">
        <v>397</v>
      </c>
      <c r="U18" s="34">
        <f t="shared" si="1"/>
        <v>0.2</v>
      </c>
      <c r="V18" s="236" t="s">
        <v>393</v>
      </c>
      <c r="W18" s="55"/>
      <c r="X18" s="55"/>
      <c r="Y18" s="55"/>
      <c r="Z18" s="55"/>
      <c r="AA18" s="55"/>
      <c r="AB18" s="55"/>
      <c r="AC18" s="55"/>
    </row>
    <row r="19" spans="1:29" ht="57.75" customHeight="1" thickBot="1">
      <c r="A19" s="66" t="s">
        <v>101</v>
      </c>
      <c r="B19" s="147" t="s">
        <v>120</v>
      </c>
      <c r="C19" s="134"/>
      <c r="D19" s="66" t="s">
        <v>121</v>
      </c>
      <c r="E19" s="66" t="s">
        <v>104</v>
      </c>
      <c r="F19" s="66" t="s">
        <v>114</v>
      </c>
      <c r="G19" s="66" t="s">
        <v>115</v>
      </c>
      <c r="H19" s="147" t="s">
        <v>123</v>
      </c>
      <c r="I19" s="134"/>
      <c r="J19" s="147" t="s">
        <v>108</v>
      </c>
      <c r="K19" s="134"/>
      <c r="L19" s="147" t="s">
        <v>117</v>
      </c>
      <c r="M19" s="134"/>
      <c r="N19" s="67" t="s">
        <v>110</v>
      </c>
      <c r="O19" s="143" t="s">
        <v>111</v>
      </c>
      <c r="P19" s="134"/>
      <c r="Q19" s="32" t="s">
        <v>118</v>
      </c>
      <c r="R19" s="32" t="s">
        <v>124</v>
      </c>
      <c r="S19" s="34">
        <f t="shared" si="0"/>
        <v>0.1</v>
      </c>
      <c r="T19" s="32" t="s">
        <v>397</v>
      </c>
      <c r="U19" s="34">
        <f t="shared" si="1"/>
        <v>0.2</v>
      </c>
      <c r="V19" s="236" t="s">
        <v>393</v>
      </c>
      <c r="W19" s="55"/>
      <c r="X19" s="55"/>
      <c r="Y19" s="55"/>
      <c r="Z19" s="55"/>
      <c r="AA19" s="55"/>
      <c r="AB19" s="55"/>
      <c r="AC19" s="55"/>
    </row>
    <row r="20" spans="1:29" ht="72.75" customHeight="1" thickBot="1">
      <c r="A20" s="66" t="s">
        <v>101</v>
      </c>
      <c r="B20" s="147" t="s">
        <v>125</v>
      </c>
      <c r="C20" s="134"/>
      <c r="D20" s="66" t="s">
        <v>126</v>
      </c>
      <c r="E20" s="66" t="s">
        <v>104</v>
      </c>
      <c r="F20" s="66" t="s">
        <v>114</v>
      </c>
      <c r="G20" s="66" t="s">
        <v>115</v>
      </c>
      <c r="H20" s="147" t="s">
        <v>116</v>
      </c>
      <c r="I20" s="134"/>
      <c r="J20" s="147" t="s">
        <v>108</v>
      </c>
      <c r="K20" s="134"/>
      <c r="L20" s="147" t="s">
        <v>117</v>
      </c>
      <c r="M20" s="134"/>
      <c r="N20" s="67" t="s">
        <v>110</v>
      </c>
      <c r="O20" s="143" t="s">
        <v>111</v>
      </c>
      <c r="P20" s="134"/>
      <c r="Q20" s="32" t="s">
        <v>118</v>
      </c>
      <c r="R20" s="32" t="s">
        <v>127</v>
      </c>
      <c r="S20" s="34">
        <f t="shared" si="0"/>
        <v>0.1</v>
      </c>
      <c r="T20" s="32" t="s">
        <v>395</v>
      </c>
      <c r="U20" s="34">
        <f t="shared" si="1"/>
        <v>0.2</v>
      </c>
      <c r="V20" s="236" t="s">
        <v>393</v>
      </c>
      <c r="W20" s="55"/>
      <c r="X20" s="55"/>
      <c r="Y20" s="55"/>
      <c r="Z20" s="55"/>
      <c r="AA20" s="55"/>
      <c r="AB20" s="55"/>
      <c r="AC20" s="55"/>
    </row>
    <row r="21" spans="1:29" ht="83.25" customHeight="1" thickBot="1">
      <c r="A21" s="66" t="s">
        <v>101</v>
      </c>
      <c r="B21" s="147" t="s">
        <v>125</v>
      </c>
      <c r="C21" s="134"/>
      <c r="D21" s="66" t="s">
        <v>126</v>
      </c>
      <c r="E21" s="66" t="s">
        <v>104</v>
      </c>
      <c r="F21" s="66" t="s">
        <v>128</v>
      </c>
      <c r="G21" s="66" t="s">
        <v>106</v>
      </c>
      <c r="H21" s="147" t="s">
        <v>107</v>
      </c>
      <c r="I21" s="134"/>
      <c r="J21" s="147" t="s">
        <v>108</v>
      </c>
      <c r="K21" s="134"/>
      <c r="L21" s="147" t="s">
        <v>109</v>
      </c>
      <c r="M21" s="134"/>
      <c r="N21" s="67" t="s">
        <v>110</v>
      </c>
      <c r="O21" s="143" t="s">
        <v>111</v>
      </c>
      <c r="P21" s="134"/>
      <c r="Q21" s="32" t="s">
        <v>112</v>
      </c>
      <c r="R21" s="32" t="s">
        <v>129</v>
      </c>
      <c r="S21" s="34">
        <f t="shared" ref="S21:S22" si="2">AVERAGE(0.1,0)</f>
        <v>0.05</v>
      </c>
      <c r="T21" s="32" t="s">
        <v>396</v>
      </c>
      <c r="U21" s="34">
        <f t="shared" si="1"/>
        <v>0.2</v>
      </c>
      <c r="V21" s="236" t="s">
        <v>393</v>
      </c>
      <c r="W21" s="55"/>
      <c r="X21" s="55"/>
      <c r="Y21" s="55"/>
      <c r="Z21" s="55"/>
      <c r="AA21" s="55"/>
      <c r="AB21" s="55"/>
      <c r="AC21" s="55"/>
    </row>
    <row r="22" spans="1:29" ht="84" customHeight="1" thickBot="1">
      <c r="A22" s="66" t="s">
        <v>101</v>
      </c>
      <c r="B22" s="147" t="s">
        <v>130</v>
      </c>
      <c r="C22" s="134"/>
      <c r="D22" s="66" t="s">
        <v>131</v>
      </c>
      <c r="E22" s="66" t="s">
        <v>104</v>
      </c>
      <c r="F22" s="66" t="s">
        <v>128</v>
      </c>
      <c r="G22" s="66" t="s">
        <v>106</v>
      </c>
      <c r="H22" s="147" t="s">
        <v>107</v>
      </c>
      <c r="I22" s="134"/>
      <c r="J22" s="147" t="s">
        <v>108</v>
      </c>
      <c r="K22" s="134"/>
      <c r="L22" s="147" t="s">
        <v>109</v>
      </c>
      <c r="M22" s="134"/>
      <c r="N22" s="67" t="s">
        <v>110</v>
      </c>
      <c r="O22" s="143" t="s">
        <v>111</v>
      </c>
      <c r="P22" s="134"/>
      <c r="Q22" s="32" t="s">
        <v>112</v>
      </c>
      <c r="R22" s="32" t="s">
        <v>132</v>
      </c>
      <c r="S22" s="34">
        <f t="shared" si="2"/>
        <v>0.05</v>
      </c>
      <c r="T22" s="32" t="s">
        <v>397</v>
      </c>
      <c r="U22" s="34">
        <f t="shared" si="1"/>
        <v>0.2</v>
      </c>
      <c r="V22" s="236" t="s">
        <v>393</v>
      </c>
      <c r="W22" s="55"/>
      <c r="X22" s="55"/>
      <c r="Y22" s="55"/>
      <c r="Z22" s="55"/>
      <c r="AA22" s="55"/>
      <c r="AB22" s="55"/>
      <c r="AC22" s="55"/>
    </row>
    <row r="23" spans="1:29" ht="81" customHeight="1" thickBot="1">
      <c r="A23" s="66" t="s">
        <v>101</v>
      </c>
      <c r="B23" s="147" t="s">
        <v>130</v>
      </c>
      <c r="C23" s="134"/>
      <c r="D23" s="66" t="s">
        <v>131</v>
      </c>
      <c r="E23" s="66" t="s">
        <v>104</v>
      </c>
      <c r="F23" s="66" t="s">
        <v>114</v>
      </c>
      <c r="G23" s="66" t="s">
        <v>115</v>
      </c>
      <c r="H23" s="147" t="s">
        <v>116</v>
      </c>
      <c r="I23" s="134"/>
      <c r="J23" s="147" t="s">
        <v>108</v>
      </c>
      <c r="K23" s="134"/>
      <c r="L23" s="147" t="s">
        <v>117</v>
      </c>
      <c r="M23" s="134"/>
      <c r="N23" s="67" t="s">
        <v>110</v>
      </c>
      <c r="O23" s="143" t="s">
        <v>111</v>
      </c>
      <c r="P23" s="134"/>
      <c r="Q23" s="32" t="s">
        <v>118</v>
      </c>
      <c r="R23" s="32" t="s">
        <v>133</v>
      </c>
      <c r="S23" s="34">
        <f t="shared" ref="S23:S35" si="3">AVERAGE(0.1)</f>
        <v>0.1</v>
      </c>
      <c r="T23" s="32" t="s">
        <v>397</v>
      </c>
      <c r="U23" s="34">
        <f t="shared" si="1"/>
        <v>0.2</v>
      </c>
      <c r="V23" s="236" t="s">
        <v>393</v>
      </c>
      <c r="W23" s="55"/>
      <c r="X23" s="55"/>
      <c r="Y23" s="55"/>
      <c r="Z23" s="55"/>
      <c r="AA23" s="55"/>
      <c r="AB23" s="55"/>
      <c r="AC23" s="55"/>
    </row>
    <row r="24" spans="1:29" ht="71.25" customHeight="1" thickBot="1">
      <c r="A24" s="66" t="s">
        <v>134</v>
      </c>
      <c r="B24" s="147" t="s">
        <v>135</v>
      </c>
      <c r="C24" s="134"/>
      <c r="D24" s="66" t="s">
        <v>136</v>
      </c>
      <c r="E24" s="66" t="s">
        <v>104</v>
      </c>
      <c r="F24" s="66" t="s">
        <v>114</v>
      </c>
      <c r="G24" s="66" t="s">
        <v>115</v>
      </c>
      <c r="H24" s="147" t="s">
        <v>123</v>
      </c>
      <c r="I24" s="134"/>
      <c r="J24" s="147" t="s">
        <v>108</v>
      </c>
      <c r="K24" s="134"/>
      <c r="L24" s="147" t="s">
        <v>117</v>
      </c>
      <c r="M24" s="134"/>
      <c r="N24" s="67" t="s">
        <v>110</v>
      </c>
      <c r="O24" s="143" t="s">
        <v>111</v>
      </c>
      <c r="P24" s="134"/>
      <c r="Q24" s="32" t="s">
        <v>118</v>
      </c>
      <c r="R24" s="32" t="s">
        <v>364</v>
      </c>
      <c r="S24" s="34">
        <f t="shared" si="3"/>
        <v>0.1</v>
      </c>
      <c r="T24" s="32" t="s">
        <v>398</v>
      </c>
      <c r="U24" s="34">
        <f>AVERAGE(0)</f>
        <v>0</v>
      </c>
      <c r="V24" s="236" t="s">
        <v>376</v>
      </c>
      <c r="W24" s="55"/>
      <c r="X24" s="55"/>
      <c r="Y24" s="55"/>
      <c r="Z24" s="55"/>
      <c r="AA24" s="55"/>
      <c r="AB24" s="55"/>
      <c r="AC24" s="55"/>
    </row>
    <row r="25" spans="1:29" ht="83.25" customHeight="1" thickBot="1">
      <c r="A25" s="66" t="s">
        <v>137</v>
      </c>
      <c r="B25" s="147" t="s">
        <v>138</v>
      </c>
      <c r="C25" s="134"/>
      <c r="D25" s="66" t="s">
        <v>139</v>
      </c>
      <c r="E25" s="66" t="s">
        <v>104</v>
      </c>
      <c r="F25" s="66" t="s">
        <v>140</v>
      </c>
      <c r="G25" s="66" t="s">
        <v>106</v>
      </c>
      <c r="H25" s="147" t="s">
        <v>107</v>
      </c>
      <c r="I25" s="134"/>
      <c r="J25" s="147" t="s">
        <v>108</v>
      </c>
      <c r="K25" s="134"/>
      <c r="L25" s="147" t="s">
        <v>109</v>
      </c>
      <c r="M25" s="134"/>
      <c r="N25" s="67" t="s">
        <v>110</v>
      </c>
      <c r="O25" s="143" t="s">
        <v>111</v>
      </c>
      <c r="P25" s="134"/>
      <c r="Q25" s="32" t="s">
        <v>112</v>
      </c>
      <c r="R25" s="32" t="s">
        <v>141</v>
      </c>
      <c r="S25" s="34">
        <f t="shared" si="3"/>
        <v>0.1</v>
      </c>
      <c r="T25" s="32" t="s">
        <v>397</v>
      </c>
      <c r="U25" s="34">
        <f t="shared" ref="U25:U35" si="4">AVERAGE(0.2)</f>
        <v>0.2</v>
      </c>
      <c r="V25" s="236" t="s">
        <v>393</v>
      </c>
      <c r="W25" s="55"/>
      <c r="X25" s="55"/>
      <c r="Y25" s="55"/>
      <c r="Z25" s="55"/>
      <c r="AA25" s="55"/>
      <c r="AB25" s="55"/>
      <c r="AC25" s="55"/>
    </row>
    <row r="26" spans="1:29" ht="57" customHeight="1" thickBot="1">
      <c r="A26" s="66" t="s">
        <v>137</v>
      </c>
      <c r="B26" s="147" t="s">
        <v>138</v>
      </c>
      <c r="C26" s="134"/>
      <c r="D26" s="66" t="s">
        <v>139</v>
      </c>
      <c r="E26" s="66" t="s">
        <v>104</v>
      </c>
      <c r="F26" s="66" t="s">
        <v>114</v>
      </c>
      <c r="G26" s="66" t="s">
        <v>115</v>
      </c>
      <c r="H26" s="147" t="s">
        <v>123</v>
      </c>
      <c r="I26" s="134"/>
      <c r="J26" s="147" t="s">
        <v>108</v>
      </c>
      <c r="K26" s="134"/>
      <c r="L26" s="147" t="s">
        <v>117</v>
      </c>
      <c r="M26" s="134"/>
      <c r="N26" s="67" t="s">
        <v>110</v>
      </c>
      <c r="O26" s="143" t="s">
        <v>111</v>
      </c>
      <c r="P26" s="134"/>
      <c r="Q26" s="32" t="s">
        <v>118</v>
      </c>
      <c r="R26" s="32" t="s">
        <v>142</v>
      </c>
      <c r="S26" s="34">
        <f t="shared" si="3"/>
        <v>0.1</v>
      </c>
      <c r="T26" s="32" t="s">
        <v>397</v>
      </c>
      <c r="U26" s="34">
        <f t="shared" si="4"/>
        <v>0.2</v>
      </c>
      <c r="V26" s="236" t="s">
        <v>393</v>
      </c>
      <c r="W26" s="55"/>
      <c r="X26" s="55"/>
      <c r="Y26" s="55"/>
      <c r="Z26" s="55"/>
      <c r="AA26" s="55"/>
      <c r="AB26" s="55"/>
      <c r="AC26" s="55"/>
    </row>
    <row r="27" spans="1:29" ht="78.75" customHeight="1" thickBot="1">
      <c r="A27" s="66" t="s">
        <v>137</v>
      </c>
      <c r="B27" s="147" t="s">
        <v>143</v>
      </c>
      <c r="C27" s="134"/>
      <c r="D27" s="66" t="s">
        <v>144</v>
      </c>
      <c r="E27" s="66" t="s">
        <v>104</v>
      </c>
      <c r="F27" s="66" t="s">
        <v>128</v>
      </c>
      <c r="G27" s="66" t="s">
        <v>106</v>
      </c>
      <c r="H27" s="147" t="s">
        <v>107</v>
      </c>
      <c r="I27" s="134"/>
      <c r="J27" s="147" t="s">
        <v>108</v>
      </c>
      <c r="K27" s="134"/>
      <c r="L27" s="147" t="s">
        <v>109</v>
      </c>
      <c r="M27" s="134"/>
      <c r="N27" s="67" t="s">
        <v>110</v>
      </c>
      <c r="O27" s="143" t="s">
        <v>111</v>
      </c>
      <c r="P27" s="134"/>
      <c r="Q27" s="32" t="s">
        <v>112</v>
      </c>
      <c r="R27" s="32" t="s">
        <v>145</v>
      </c>
      <c r="S27" s="34">
        <f t="shared" si="3"/>
        <v>0.1</v>
      </c>
      <c r="T27" s="32" t="s">
        <v>397</v>
      </c>
      <c r="U27" s="34">
        <f t="shared" si="4"/>
        <v>0.2</v>
      </c>
      <c r="V27" s="236" t="s">
        <v>393</v>
      </c>
      <c r="W27" s="55"/>
      <c r="X27" s="55"/>
      <c r="Y27" s="55"/>
      <c r="Z27" s="55"/>
      <c r="AA27" s="55"/>
      <c r="AB27" s="55"/>
      <c r="AC27" s="55"/>
    </row>
    <row r="28" spans="1:29" ht="56.25" customHeight="1" thickBot="1">
      <c r="A28" s="66" t="s">
        <v>137</v>
      </c>
      <c r="B28" s="147" t="s">
        <v>143</v>
      </c>
      <c r="C28" s="134"/>
      <c r="D28" s="66" t="s">
        <v>144</v>
      </c>
      <c r="E28" s="66" t="s">
        <v>104</v>
      </c>
      <c r="F28" s="66" t="s">
        <v>114</v>
      </c>
      <c r="G28" s="66" t="s">
        <v>115</v>
      </c>
      <c r="H28" s="147" t="s">
        <v>123</v>
      </c>
      <c r="I28" s="134"/>
      <c r="J28" s="147" t="s">
        <v>108</v>
      </c>
      <c r="K28" s="134"/>
      <c r="L28" s="147" t="s">
        <v>117</v>
      </c>
      <c r="M28" s="134"/>
      <c r="N28" s="67" t="s">
        <v>110</v>
      </c>
      <c r="O28" s="143" t="s">
        <v>111</v>
      </c>
      <c r="P28" s="134"/>
      <c r="Q28" s="32" t="s">
        <v>118</v>
      </c>
      <c r="R28" s="32" t="s">
        <v>146</v>
      </c>
      <c r="S28" s="34">
        <f t="shared" si="3"/>
        <v>0.1</v>
      </c>
      <c r="T28" s="32" t="s">
        <v>397</v>
      </c>
      <c r="U28" s="34">
        <f t="shared" si="4"/>
        <v>0.2</v>
      </c>
      <c r="V28" s="236" t="s">
        <v>393</v>
      </c>
      <c r="W28" s="55"/>
      <c r="X28" s="55"/>
      <c r="Y28" s="55"/>
      <c r="Z28" s="55"/>
      <c r="AA28" s="55"/>
      <c r="AB28" s="55"/>
      <c r="AC28" s="55"/>
    </row>
    <row r="29" spans="1:29" ht="84.75" customHeight="1" thickBot="1">
      <c r="A29" s="66" t="s">
        <v>137</v>
      </c>
      <c r="B29" s="147" t="s">
        <v>147</v>
      </c>
      <c r="C29" s="134"/>
      <c r="D29" s="66" t="s">
        <v>148</v>
      </c>
      <c r="E29" s="66" t="s">
        <v>104</v>
      </c>
      <c r="F29" s="66" t="s">
        <v>128</v>
      </c>
      <c r="G29" s="66" t="s">
        <v>106</v>
      </c>
      <c r="H29" s="147" t="s">
        <v>107</v>
      </c>
      <c r="I29" s="134"/>
      <c r="J29" s="147" t="s">
        <v>108</v>
      </c>
      <c r="K29" s="134"/>
      <c r="L29" s="147" t="s">
        <v>109</v>
      </c>
      <c r="M29" s="134"/>
      <c r="N29" s="67" t="s">
        <v>110</v>
      </c>
      <c r="O29" s="143" t="s">
        <v>111</v>
      </c>
      <c r="P29" s="134"/>
      <c r="Q29" s="32" t="s">
        <v>112</v>
      </c>
      <c r="R29" s="32" t="s">
        <v>149</v>
      </c>
      <c r="S29" s="34">
        <f t="shared" si="3"/>
        <v>0.1</v>
      </c>
      <c r="T29" s="32" t="s">
        <v>397</v>
      </c>
      <c r="U29" s="34">
        <f t="shared" si="4"/>
        <v>0.2</v>
      </c>
      <c r="V29" s="236" t="s">
        <v>393</v>
      </c>
      <c r="W29" s="55"/>
      <c r="X29" s="55"/>
      <c r="Y29" s="55"/>
      <c r="Z29" s="55"/>
      <c r="AA29" s="55"/>
      <c r="AB29" s="55"/>
      <c r="AC29" s="55"/>
    </row>
    <row r="30" spans="1:29" ht="51.75" customHeight="1" thickBot="1">
      <c r="A30" s="66" t="s">
        <v>137</v>
      </c>
      <c r="B30" s="147" t="s">
        <v>147</v>
      </c>
      <c r="C30" s="134"/>
      <c r="D30" s="66" t="s">
        <v>148</v>
      </c>
      <c r="E30" s="66" t="s">
        <v>104</v>
      </c>
      <c r="F30" s="66" t="s">
        <v>114</v>
      </c>
      <c r="G30" s="66" t="s">
        <v>115</v>
      </c>
      <c r="H30" s="147" t="s">
        <v>123</v>
      </c>
      <c r="I30" s="134"/>
      <c r="J30" s="147" t="s">
        <v>108</v>
      </c>
      <c r="K30" s="134"/>
      <c r="L30" s="147" t="s">
        <v>117</v>
      </c>
      <c r="M30" s="134"/>
      <c r="N30" s="67" t="s">
        <v>110</v>
      </c>
      <c r="O30" s="143" t="s">
        <v>111</v>
      </c>
      <c r="P30" s="134"/>
      <c r="Q30" s="32" t="s">
        <v>118</v>
      </c>
      <c r="R30" s="32" t="s">
        <v>150</v>
      </c>
      <c r="S30" s="34">
        <f t="shared" si="3"/>
        <v>0.1</v>
      </c>
      <c r="T30" s="32" t="s">
        <v>397</v>
      </c>
      <c r="U30" s="34">
        <f t="shared" si="4"/>
        <v>0.2</v>
      </c>
      <c r="V30" s="236" t="s">
        <v>393</v>
      </c>
      <c r="W30" s="55"/>
      <c r="X30" s="55"/>
      <c r="Y30" s="55"/>
      <c r="Z30" s="55"/>
      <c r="AA30" s="55"/>
      <c r="AB30" s="55"/>
      <c r="AC30" s="55"/>
    </row>
    <row r="31" spans="1:29" ht="82.5" customHeight="1" thickBot="1">
      <c r="A31" s="66" t="s">
        <v>137</v>
      </c>
      <c r="B31" s="147" t="s">
        <v>151</v>
      </c>
      <c r="C31" s="134"/>
      <c r="D31" s="66" t="s">
        <v>152</v>
      </c>
      <c r="E31" s="66" t="s">
        <v>104</v>
      </c>
      <c r="F31" s="66" t="s">
        <v>128</v>
      </c>
      <c r="G31" s="66" t="s">
        <v>106</v>
      </c>
      <c r="H31" s="147" t="s">
        <v>107</v>
      </c>
      <c r="I31" s="134"/>
      <c r="J31" s="147" t="s">
        <v>108</v>
      </c>
      <c r="K31" s="134"/>
      <c r="L31" s="147" t="s">
        <v>109</v>
      </c>
      <c r="M31" s="134"/>
      <c r="N31" s="67" t="s">
        <v>110</v>
      </c>
      <c r="O31" s="143" t="s">
        <v>111</v>
      </c>
      <c r="P31" s="134"/>
      <c r="Q31" s="32" t="s">
        <v>112</v>
      </c>
      <c r="R31" s="32" t="s">
        <v>153</v>
      </c>
      <c r="S31" s="34">
        <f t="shared" si="3"/>
        <v>0.1</v>
      </c>
      <c r="T31" s="32" t="s">
        <v>397</v>
      </c>
      <c r="U31" s="34">
        <f t="shared" si="4"/>
        <v>0.2</v>
      </c>
      <c r="V31" s="236" t="s">
        <v>393</v>
      </c>
      <c r="W31" s="55"/>
      <c r="X31" s="55"/>
      <c r="Y31" s="55"/>
      <c r="Z31" s="55"/>
      <c r="AA31" s="55"/>
      <c r="AB31" s="55"/>
      <c r="AC31" s="55"/>
    </row>
    <row r="32" spans="1:29" ht="54.75" customHeight="1" thickBot="1">
      <c r="A32" s="66" t="s">
        <v>137</v>
      </c>
      <c r="B32" s="147" t="s">
        <v>151</v>
      </c>
      <c r="C32" s="134"/>
      <c r="D32" s="66" t="s">
        <v>152</v>
      </c>
      <c r="E32" s="66" t="s">
        <v>104</v>
      </c>
      <c r="F32" s="66" t="s">
        <v>114</v>
      </c>
      <c r="G32" s="66" t="s">
        <v>115</v>
      </c>
      <c r="H32" s="147" t="s">
        <v>123</v>
      </c>
      <c r="I32" s="134"/>
      <c r="J32" s="147" t="s">
        <v>108</v>
      </c>
      <c r="K32" s="134"/>
      <c r="L32" s="147" t="s">
        <v>117</v>
      </c>
      <c r="M32" s="134"/>
      <c r="N32" s="67" t="s">
        <v>110</v>
      </c>
      <c r="O32" s="143" t="s">
        <v>111</v>
      </c>
      <c r="P32" s="134"/>
      <c r="Q32" s="32" t="s">
        <v>118</v>
      </c>
      <c r="R32" s="32" t="s">
        <v>154</v>
      </c>
      <c r="S32" s="34">
        <f t="shared" si="3"/>
        <v>0.1</v>
      </c>
      <c r="T32" s="32" t="s">
        <v>397</v>
      </c>
      <c r="U32" s="34">
        <f t="shared" si="4"/>
        <v>0.2</v>
      </c>
      <c r="V32" s="236" t="s">
        <v>393</v>
      </c>
      <c r="W32" s="55"/>
      <c r="X32" s="55"/>
      <c r="Y32" s="55"/>
      <c r="Z32" s="55"/>
      <c r="AA32" s="55"/>
      <c r="AB32" s="55"/>
      <c r="AC32" s="55"/>
    </row>
    <row r="33" spans="1:29" ht="58.5" customHeight="1" thickBot="1">
      <c r="A33" s="66" t="s">
        <v>137</v>
      </c>
      <c r="B33" s="147" t="s">
        <v>155</v>
      </c>
      <c r="C33" s="134"/>
      <c r="D33" s="66" t="s">
        <v>156</v>
      </c>
      <c r="E33" s="66" t="s">
        <v>104</v>
      </c>
      <c r="F33" s="66" t="s">
        <v>114</v>
      </c>
      <c r="G33" s="66" t="s">
        <v>115</v>
      </c>
      <c r="H33" s="147" t="s">
        <v>123</v>
      </c>
      <c r="I33" s="134"/>
      <c r="J33" s="147" t="s">
        <v>108</v>
      </c>
      <c r="K33" s="134"/>
      <c r="L33" s="147" t="s">
        <v>117</v>
      </c>
      <c r="M33" s="134"/>
      <c r="N33" s="67" t="s">
        <v>110</v>
      </c>
      <c r="O33" s="143" t="s">
        <v>111</v>
      </c>
      <c r="P33" s="134"/>
      <c r="Q33" s="32" t="s">
        <v>118</v>
      </c>
      <c r="R33" s="32" t="s">
        <v>157</v>
      </c>
      <c r="S33" s="34">
        <f t="shared" si="3"/>
        <v>0.1</v>
      </c>
      <c r="T33" s="32" t="s">
        <v>397</v>
      </c>
      <c r="U33" s="34">
        <f t="shared" si="4"/>
        <v>0.2</v>
      </c>
      <c r="V33" s="236" t="s">
        <v>393</v>
      </c>
      <c r="W33" s="55"/>
      <c r="X33" s="55"/>
      <c r="Y33" s="55"/>
      <c r="Z33" s="55"/>
      <c r="AA33" s="55"/>
      <c r="AB33" s="55"/>
      <c r="AC33" s="55"/>
    </row>
    <row r="34" spans="1:29" ht="78" customHeight="1" thickBot="1">
      <c r="A34" s="66" t="s">
        <v>101</v>
      </c>
      <c r="B34" s="147" t="s">
        <v>158</v>
      </c>
      <c r="C34" s="134"/>
      <c r="D34" s="66" t="s">
        <v>159</v>
      </c>
      <c r="E34" s="66" t="s">
        <v>104</v>
      </c>
      <c r="F34" s="66" t="s">
        <v>128</v>
      </c>
      <c r="G34" s="66" t="s">
        <v>106</v>
      </c>
      <c r="H34" s="147" t="s">
        <v>107</v>
      </c>
      <c r="I34" s="134"/>
      <c r="J34" s="147" t="s">
        <v>108</v>
      </c>
      <c r="K34" s="134"/>
      <c r="L34" s="147" t="s">
        <v>109</v>
      </c>
      <c r="M34" s="134"/>
      <c r="N34" s="67" t="s">
        <v>110</v>
      </c>
      <c r="O34" s="143" t="s">
        <v>111</v>
      </c>
      <c r="P34" s="134"/>
      <c r="Q34" s="32" t="s">
        <v>112</v>
      </c>
      <c r="R34" s="32" t="s">
        <v>160</v>
      </c>
      <c r="S34" s="34">
        <f t="shared" si="3"/>
        <v>0.1</v>
      </c>
      <c r="T34" s="32" t="s">
        <v>397</v>
      </c>
      <c r="U34" s="34">
        <f t="shared" si="4"/>
        <v>0.2</v>
      </c>
      <c r="V34" s="236" t="s">
        <v>393</v>
      </c>
      <c r="W34" s="55"/>
      <c r="X34" s="55"/>
      <c r="Y34" s="55"/>
      <c r="Z34" s="55"/>
      <c r="AA34" s="55"/>
      <c r="AB34" s="55"/>
      <c r="AC34" s="55"/>
    </row>
    <row r="35" spans="1:29" ht="61.5" customHeight="1" thickBot="1">
      <c r="A35" s="66" t="s">
        <v>101</v>
      </c>
      <c r="B35" s="147" t="s">
        <v>158</v>
      </c>
      <c r="C35" s="134"/>
      <c r="D35" s="66" t="s">
        <v>159</v>
      </c>
      <c r="E35" s="66" t="s">
        <v>104</v>
      </c>
      <c r="F35" s="66" t="s">
        <v>114</v>
      </c>
      <c r="G35" s="66" t="s">
        <v>115</v>
      </c>
      <c r="H35" s="147" t="s">
        <v>123</v>
      </c>
      <c r="I35" s="134"/>
      <c r="J35" s="147" t="s">
        <v>108</v>
      </c>
      <c r="K35" s="134"/>
      <c r="L35" s="147" t="s">
        <v>117</v>
      </c>
      <c r="M35" s="134"/>
      <c r="N35" s="67" t="s">
        <v>110</v>
      </c>
      <c r="O35" s="143" t="s">
        <v>111</v>
      </c>
      <c r="P35" s="134"/>
      <c r="Q35" s="32" t="s">
        <v>118</v>
      </c>
      <c r="R35" s="32" t="s">
        <v>161</v>
      </c>
      <c r="S35" s="34">
        <f t="shared" si="3"/>
        <v>0.1</v>
      </c>
      <c r="T35" s="32" t="s">
        <v>397</v>
      </c>
      <c r="U35" s="34">
        <f t="shared" si="4"/>
        <v>0.2</v>
      </c>
      <c r="V35" s="236" t="s">
        <v>393</v>
      </c>
      <c r="W35" s="55"/>
      <c r="X35" s="55"/>
      <c r="Y35" s="55"/>
      <c r="Z35" s="55"/>
      <c r="AA35" s="55"/>
      <c r="AB35" s="55"/>
      <c r="AC35" s="55"/>
    </row>
    <row r="36" spans="1:29" ht="69" customHeight="1" thickBot="1">
      <c r="A36" s="66" t="s">
        <v>134</v>
      </c>
      <c r="B36" s="147" t="s">
        <v>162</v>
      </c>
      <c r="C36" s="134"/>
      <c r="D36" s="66" t="s">
        <v>163</v>
      </c>
      <c r="E36" s="66" t="s">
        <v>104</v>
      </c>
      <c r="F36" s="66" t="s">
        <v>164</v>
      </c>
      <c r="G36" s="66" t="s">
        <v>165</v>
      </c>
      <c r="H36" s="147" t="s">
        <v>166</v>
      </c>
      <c r="I36" s="134"/>
      <c r="J36" s="147" t="s">
        <v>108</v>
      </c>
      <c r="K36" s="134"/>
      <c r="L36" s="147" t="s">
        <v>167</v>
      </c>
      <c r="M36" s="134"/>
      <c r="N36" s="67" t="s">
        <v>110</v>
      </c>
      <c r="O36" s="143" t="s">
        <v>111</v>
      </c>
      <c r="P36" s="134"/>
      <c r="Q36" s="32" t="s">
        <v>168</v>
      </c>
      <c r="R36" s="32" t="s">
        <v>169</v>
      </c>
      <c r="S36" s="34">
        <f t="shared" ref="S36:S37" si="5">AVERAGE(0.1,0)</f>
        <v>0.05</v>
      </c>
      <c r="T36" s="32" t="s">
        <v>399</v>
      </c>
      <c r="U36" s="34">
        <f t="shared" ref="U36:U37" si="6">AVERAGE(0.5,0.5)</f>
        <v>0.5</v>
      </c>
      <c r="V36" s="236" t="s">
        <v>374</v>
      </c>
      <c r="W36" s="55"/>
      <c r="X36" s="55"/>
      <c r="Y36" s="55"/>
      <c r="Z36" s="55"/>
      <c r="AA36" s="55"/>
      <c r="AB36" s="55"/>
      <c r="AC36" s="55"/>
    </row>
    <row r="37" spans="1:29" ht="73.5" customHeight="1" thickBot="1">
      <c r="A37" s="66" t="s">
        <v>134</v>
      </c>
      <c r="B37" s="147" t="s">
        <v>170</v>
      </c>
      <c r="C37" s="134"/>
      <c r="D37" s="66" t="s">
        <v>171</v>
      </c>
      <c r="E37" s="66" t="s">
        <v>104</v>
      </c>
      <c r="F37" s="66" t="s">
        <v>164</v>
      </c>
      <c r="G37" s="66" t="s">
        <v>172</v>
      </c>
      <c r="H37" s="147" t="s">
        <v>173</v>
      </c>
      <c r="I37" s="134"/>
      <c r="J37" s="147" t="s">
        <v>108</v>
      </c>
      <c r="K37" s="134"/>
      <c r="L37" s="147" t="s">
        <v>167</v>
      </c>
      <c r="M37" s="134"/>
      <c r="N37" s="67" t="s">
        <v>110</v>
      </c>
      <c r="O37" s="143" t="s">
        <v>111</v>
      </c>
      <c r="P37" s="134"/>
      <c r="Q37" s="32" t="s">
        <v>168</v>
      </c>
      <c r="R37" s="32" t="s">
        <v>174</v>
      </c>
      <c r="S37" s="34">
        <f t="shared" si="5"/>
        <v>0.05</v>
      </c>
      <c r="T37" s="32" t="s">
        <v>400</v>
      </c>
      <c r="U37" s="34">
        <f t="shared" si="6"/>
        <v>0.5</v>
      </c>
      <c r="V37" s="236" t="s">
        <v>374</v>
      </c>
      <c r="W37" s="55"/>
      <c r="X37" s="55"/>
      <c r="Y37" s="55"/>
      <c r="Z37" s="55"/>
      <c r="AA37" s="55"/>
      <c r="AB37" s="55"/>
      <c r="AC37" s="55"/>
    </row>
    <row r="38" spans="1:29" ht="86.25" customHeight="1" thickBot="1">
      <c r="A38" s="66" t="s">
        <v>137</v>
      </c>
      <c r="B38" s="147" t="s">
        <v>175</v>
      </c>
      <c r="C38" s="134"/>
      <c r="D38" s="66" t="s">
        <v>176</v>
      </c>
      <c r="E38" s="66" t="s">
        <v>104</v>
      </c>
      <c r="F38" s="66" t="s">
        <v>140</v>
      </c>
      <c r="G38" s="66" t="s">
        <v>106</v>
      </c>
      <c r="H38" s="147" t="s">
        <v>107</v>
      </c>
      <c r="I38" s="134"/>
      <c r="J38" s="147" t="s">
        <v>108</v>
      </c>
      <c r="K38" s="134"/>
      <c r="L38" s="147" t="s">
        <v>109</v>
      </c>
      <c r="M38" s="134"/>
      <c r="N38" s="67" t="s">
        <v>110</v>
      </c>
      <c r="O38" s="143" t="s">
        <v>111</v>
      </c>
      <c r="P38" s="134"/>
      <c r="Q38" s="32" t="s">
        <v>168</v>
      </c>
      <c r="R38" s="32" t="s">
        <v>177</v>
      </c>
      <c r="S38" s="34">
        <f t="shared" ref="S38:S39" si="7">AVERAGE(0.1)</f>
        <v>0.1</v>
      </c>
      <c r="T38" s="32" t="s">
        <v>395</v>
      </c>
      <c r="U38" s="34">
        <f t="shared" ref="U38:U39" si="8">AVERAGE(0.2)</f>
        <v>0.2</v>
      </c>
      <c r="V38" s="236" t="s">
        <v>393</v>
      </c>
      <c r="W38" s="55"/>
      <c r="X38" s="55"/>
      <c r="Y38" s="55"/>
      <c r="Z38" s="55"/>
      <c r="AA38" s="55"/>
      <c r="AB38" s="55"/>
      <c r="AC38" s="55"/>
    </row>
    <row r="39" spans="1:29" ht="58.5" customHeight="1" thickBot="1">
      <c r="A39" s="66" t="s">
        <v>137</v>
      </c>
      <c r="B39" s="147" t="s">
        <v>175</v>
      </c>
      <c r="C39" s="134"/>
      <c r="D39" s="66" t="s">
        <v>176</v>
      </c>
      <c r="E39" s="66" t="s">
        <v>104</v>
      </c>
      <c r="F39" s="66" t="s">
        <v>114</v>
      </c>
      <c r="G39" s="66" t="s">
        <v>115</v>
      </c>
      <c r="H39" s="147" t="s">
        <v>116</v>
      </c>
      <c r="I39" s="134"/>
      <c r="J39" s="147" t="s">
        <v>108</v>
      </c>
      <c r="K39" s="134"/>
      <c r="L39" s="147" t="s">
        <v>117</v>
      </c>
      <c r="M39" s="134"/>
      <c r="N39" s="67" t="s">
        <v>110</v>
      </c>
      <c r="O39" s="144" t="s">
        <v>111</v>
      </c>
      <c r="P39" s="145"/>
      <c r="Q39" s="32" t="s">
        <v>118</v>
      </c>
      <c r="R39" s="32" t="s">
        <v>178</v>
      </c>
      <c r="S39" s="34">
        <f t="shared" si="7"/>
        <v>0.1</v>
      </c>
      <c r="T39" s="32" t="s">
        <v>395</v>
      </c>
      <c r="U39" s="34">
        <f t="shared" si="8"/>
        <v>0.2</v>
      </c>
      <c r="V39" s="236" t="s">
        <v>393</v>
      </c>
      <c r="W39" s="55"/>
      <c r="X39" s="55"/>
      <c r="Y39" s="55"/>
      <c r="Z39" s="55"/>
      <c r="AA39" s="55"/>
      <c r="AB39" s="55"/>
      <c r="AC39" s="55"/>
    </row>
    <row r="40" spans="1:29" ht="32.25" customHeight="1" thickBot="1">
      <c r="A40" s="22"/>
      <c r="B40" s="22"/>
      <c r="C40" s="22"/>
      <c r="D40" s="22"/>
      <c r="E40" s="22"/>
      <c r="F40" s="22"/>
      <c r="G40" s="22"/>
      <c r="H40" s="22"/>
      <c r="I40" s="22"/>
      <c r="J40" s="22"/>
      <c r="K40" s="22"/>
      <c r="L40" s="22"/>
      <c r="M40" s="22"/>
      <c r="N40" s="22"/>
      <c r="O40" s="146" t="s">
        <v>365</v>
      </c>
      <c r="P40" s="133"/>
      <c r="Q40" s="133"/>
      <c r="R40" s="134"/>
      <c r="S40" s="68">
        <f>AVERAGE(S16:S39)</f>
        <v>9.1666666666666716E-2</v>
      </c>
      <c r="U40" s="68">
        <f>AVERAGE(U16:U39)</f>
        <v>0.2166666666666667</v>
      </c>
      <c r="V40" s="55"/>
      <c r="W40" s="55"/>
      <c r="X40" s="55"/>
      <c r="Y40" s="55"/>
      <c r="Z40" s="22"/>
      <c r="AA40" s="22"/>
      <c r="AB40" s="22"/>
      <c r="AC40" s="22"/>
    </row>
    <row r="41" spans="1:29" ht="15.75" customHeight="1">
      <c r="A41" s="22"/>
      <c r="B41" s="22"/>
      <c r="C41" s="22"/>
      <c r="D41" s="22"/>
      <c r="E41" s="22"/>
      <c r="F41" s="22"/>
      <c r="G41" s="22"/>
      <c r="H41" s="22"/>
      <c r="I41" s="22"/>
      <c r="J41" s="22"/>
      <c r="K41" s="22"/>
      <c r="L41" s="22"/>
      <c r="M41" s="22"/>
      <c r="N41" s="22"/>
      <c r="O41" s="22"/>
      <c r="P41" s="22"/>
      <c r="Q41" s="22"/>
      <c r="R41" s="22"/>
      <c r="S41" s="22"/>
      <c r="T41" s="22"/>
      <c r="U41" s="22"/>
      <c r="V41" s="55"/>
      <c r="W41" s="55"/>
      <c r="X41" s="55"/>
      <c r="Y41" s="55"/>
      <c r="Z41" s="22"/>
      <c r="AA41" s="22"/>
      <c r="AB41" s="22"/>
      <c r="AC41" s="22"/>
    </row>
    <row r="42" spans="1:29" ht="15.75" customHeight="1">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row>
    <row r="43" spans="1:29" ht="15.75" customHeight="1">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row>
    <row r="44" spans="1:29" ht="15.75" customHeight="1">
      <c r="A44" s="22"/>
      <c r="B44" s="22"/>
      <c r="C44" s="22"/>
      <c r="D44" s="22"/>
      <c r="E44" s="22"/>
      <c r="F44" s="22"/>
      <c r="G44" s="22"/>
      <c r="H44" s="22"/>
      <c r="I44" s="22"/>
      <c r="J44" s="22"/>
      <c r="K44" s="22"/>
      <c r="L44" s="22"/>
      <c r="M44" s="22"/>
      <c r="N44" s="22"/>
      <c r="O44" s="22"/>
      <c r="P44" s="22"/>
      <c r="Q44" s="22"/>
      <c r="R44" s="22"/>
      <c r="S44" s="22"/>
      <c r="T44" s="22"/>
      <c r="U44" s="22"/>
      <c r="V44" s="22"/>
      <c r="W44" s="22"/>
      <c r="X44" s="55"/>
      <c r="Y44" s="22"/>
      <c r="Z44" s="22"/>
      <c r="AA44" s="22"/>
      <c r="AB44" s="22"/>
      <c r="AC44" s="22"/>
    </row>
    <row r="45" spans="1:29" ht="15.75" customHeight="1">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row>
    <row r="46" spans="1:29" ht="15.75" customHeight="1">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row>
    <row r="47" spans="1:29" ht="15.7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row>
    <row r="48" spans="1:29" ht="15.75" customHeight="1">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row>
    <row r="49" spans="1:29" ht="15.75" customHeight="1">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row>
    <row r="50" spans="1:29" ht="15.75" customHeight="1">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row>
    <row r="51" spans="1:29" ht="15.75" customHeight="1">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row>
    <row r="52" spans="1:29" ht="15.75" customHeight="1">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row>
    <row r="53" spans="1:29" ht="15.75" customHeight="1">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row>
    <row r="54" spans="1:29" ht="15.75" customHeight="1">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row>
    <row r="55" spans="1:29" ht="15.75" customHeight="1">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row>
    <row r="56" spans="1:29" ht="15.75" customHeight="1">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row>
    <row r="57" spans="1:29" ht="15.75" customHeight="1">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row>
    <row r="58" spans="1:29" ht="15.75" customHeight="1">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row>
    <row r="59" spans="1:29" ht="15.75" customHeight="1">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row>
    <row r="60" spans="1:29" ht="15.75" customHeight="1">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row>
    <row r="61" spans="1:29" ht="15.75" customHeight="1">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row>
    <row r="62" spans="1:29" ht="15.75" customHeight="1">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row>
    <row r="63" spans="1:29" ht="15.75" customHeight="1">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row>
    <row r="64" spans="1:29" ht="15.75" customHeight="1">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row>
    <row r="65" spans="1:29" ht="15.75" customHeight="1">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row>
    <row r="66" spans="1:29" ht="15.75" customHeight="1">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row>
    <row r="67" spans="1:29" ht="15.75" customHeight="1">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row>
    <row r="68" spans="1:29" ht="15.75" customHeight="1">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row>
    <row r="69" spans="1:29" ht="15.75" customHeight="1">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row>
    <row r="70" spans="1:29" ht="15.75" customHeight="1">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row>
    <row r="71" spans="1:29" ht="15.75" customHeight="1">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row>
    <row r="72" spans="1:29" ht="15.75" customHeight="1">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row>
    <row r="73" spans="1:29" ht="15.75" customHeight="1">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row>
    <row r="74" spans="1:29" ht="15.75" customHeight="1">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row>
    <row r="75" spans="1:29" ht="15.75" customHeight="1">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row>
    <row r="76" spans="1:29" ht="15.75" customHeight="1">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row>
    <row r="77" spans="1:29" ht="15.75" customHeight="1">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row>
    <row r="78" spans="1:29" ht="15.75" customHeight="1">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row>
    <row r="79" spans="1:29" ht="15.75" customHeight="1">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row>
    <row r="80" spans="1:29" ht="15.75" customHeight="1">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row>
    <row r="81" spans="1:29" ht="15.75" customHeight="1">
      <c r="A81" s="69"/>
      <c r="B81" s="69"/>
      <c r="C81" s="69"/>
      <c r="D81" s="69"/>
      <c r="E81" s="69"/>
      <c r="F81" s="69"/>
      <c r="G81" s="69"/>
      <c r="H81" s="69"/>
      <c r="I81" s="69"/>
      <c r="J81" s="69"/>
      <c r="K81" s="69"/>
      <c r="L81" s="69"/>
      <c r="M81" s="69"/>
      <c r="N81" s="69"/>
      <c r="O81" s="69"/>
      <c r="P81" s="69"/>
      <c r="Q81" s="69"/>
      <c r="R81" s="22"/>
      <c r="S81" s="22"/>
      <c r="T81" s="22"/>
      <c r="U81" s="22"/>
      <c r="V81" s="22"/>
      <c r="W81" s="22"/>
      <c r="X81" s="22"/>
      <c r="Y81" s="22"/>
      <c r="Z81" s="22"/>
      <c r="AA81" s="22"/>
      <c r="AB81" s="22"/>
      <c r="AC81" s="69"/>
    </row>
    <row r="82" spans="1:29" ht="15.75" customHeight="1">
      <c r="A82" s="69"/>
      <c r="B82" s="69"/>
      <c r="C82" s="69"/>
      <c r="D82" s="69"/>
      <c r="E82" s="69"/>
      <c r="F82" s="69"/>
      <c r="G82" s="69"/>
      <c r="H82" s="69"/>
      <c r="I82" s="69"/>
      <c r="J82" s="69"/>
      <c r="K82" s="69"/>
      <c r="L82" s="69"/>
      <c r="M82" s="69"/>
      <c r="N82" s="69"/>
      <c r="O82" s="69"/>
      <c r="P82" s="69"/>
      <c r="Q82" s="69"/>
      <c r="R82" s="22"/>
      <c r="S82" s="22"/>
      <c r="T82" s="22"/>
      <c r="U82" s="22"/>
      <c r="V82" s="22"/>
      <c r="W82" s="22"/>
      <c r="X82" s="22"/>
      <c r="Y82" s="22"/>
      <c r="Z82" s="22"/>
      <c r="AA82" s="22"/>
      <c r="AB82" s="22"/>
      <c r="AC82" s="69"/>
    </row>
    <row r="83" spans="1:29" ht="15.75" customHeight="1">
      <c r="A83" s="69"/>
      <c r="B83" s="69"/>
      <c r="C83" s="69"/>
      <c r="D83" s="69"/>
      <c r="E83" s="69"/>
      <c r="F83" s="69"/>
      <c r="G83" s="69"/>
      <c r="H83" s="69"/>
      <c r="I83" s="69"/>
      <c r="J83" s="69"/>
      <c r="K83" s="69"/>
      <c r="L83" s="69"/>
      <c r="M83" s="69"/>
      <c r="N83" s="69"/>
      <c r="O83" s="69"/>
      <c r="P83" s="69"/>
      <c r="Q83" s="69"/>
      <c r="R83" s="22"/>
      <c r="S83" s="22"/>
      <c r="T83" s="22"/>
      <c r="U83" s="22"/>
      <c r="V83" s="22"/>
      <c r="W83" s="22"/>
      <c r="X83" s="22"/>
      <c r="Y83" s="22"/>
      <c r="Z83" s="22"/>
      <c r="AA83" s="22"/>
      <c r="AB83" s="22"/>
      <c r="AC83" s="69"/>
    </row>
    <row r="84" spans="1:29" ht="15.75" customHeight="1">
      <c r="A84" s="69"/>
      <c r="B84" s="69"/>
      <c r="C84" s="69"/>
      <c r="D84" s="69"/>
      <c r="E84" s="69"/>
      <c r="F84" s="69"/>
      <c r="G84" s="69"/>
      <c r="H84" s="69"/>
      <c r="I84" s="69"/>
      <c r="J84" s="69"/>
      <c r="K84" s="69"/>
      <c r="L84" s="69"/>
      <c r="M84" s="69"/>
      <c r="N84" s="69"/>
      <c r="O84" s="69"/>
      <c r="P84" s="69"/>
      <c r="Q84" s="69"/>
      <c r="R84" s="22"/>
      <c r="S84" s="22"/>
      <c r="T84" s="22"/>
      <c r="U84" s="22"/>
      <c r="V84" s="22"/>
      <c r="W84" s="22"/>
      <c r="X84" s="22"/>
      <c r="Y84" s="22"/>
      <c r="Z84" s="22"/>
      <c r="AA84" s="22"/>
      <c r="AB84" s="22"/>
      <c r="AC84" s="69"/>
    </row>
    <row r="85" spans="1:29" ht="15.75" customHeight="1">
      <c r="A85" s="69"/>
      <c r="B85" s="69"/>
      <c r="C85" s="69"/>
      <c r="D85" s="69"/>
      <c r="E85" s="69"/>
      <c r="F85" s="69"/>
      <c r="G85" s="69"/>
      <c r="H85" s="69"/>
      <c r="I85" s="69"/>
      <c r="J85" s="69"/>
      <c r="K85" s="69"/>
      <c r="L85" s="69"/>
      <c r="M85" s="69"/>
      <c r="N85" s="69"/>
      <c r="O85" s="69"/>
      <c r="P85" s="69"/>
      <c r="Q85" s="69"/>
      <c r="R85" s="22"/>
      <c r="S85" s="22"/>
      <c r="T85" s="22"/>
      <c r="U85" s="22"/>
      <c r="V85" s="22"/>
      <c r="W85" s="22"/>
      <c r="X85" s="22"/>
      <c r="Y85" s="22"/>
      <c r="Z85" s="22"/>
      <c r="AA85" s="22"/>
      <c r="AB85" s="22"/>
      <c r="AC85" s="69"/>
    </row>
    <row r="86" spans="1:29" ht="15.75" customHeight="1">
      <c r="A86" s="69"/>
      <c r="B86" s="69"/>
      <c r="C86" s="69"/>
      <c r="D86" s="69"/>
      <c r="E86" s="69"/>
      <c r="F86" s="69"/>
      <c r="G86" s="69"/>
      <c r="H86" s="69"/>
      <c r="I86" s="69"/>
      <c r="J86" s="69"/>
      <c r="K86" s="69"/>
      <c r="L86" s="69"/>
      <c r="M86" s="69"/>
      <c r="N86" s="69"/>
      <c r="O86" s="69"/>
      <c r="P86" s="69"/>
      <c r="Q86" s="69"/>
      <c r="R86" s="22"/>
      <c r="S86" s="22"/>
      <c r="T86" s="22"/>
      <c r="U86" s="22"/>
      <c r="V86" s="22"/>
      <c r="W86" s="22"/>
      <c r="X86" s="22"/>
      <c r="Y86" s="22"/>
      <c r="Z86" s="22"/>
      <c r="AA86" s="22"/>
      <c r="AB86" s="22"/>
      <c r="AC86" s="69"/>
    </row>
    <row r="87" spans="1:29" ht="15.75" customHeight="1">
      <c r="A87" s="69"/>
      <c r="B87" s="69"/>
      <c r="C87" s="69"/>
      <c r="D87" s="69"/>
      <c r="E87" s="69"/>
      <c r="F87" s="69"/>
      <c r="G87" s="69"/>
      <c r="H87" s="69"/>
      <c r="I87" s="69"/>
      <c r="J87" s="69"/>
      <c r="K87" s="69"/>
      <c r="L87" s="69"/>
      <c r="M87" s="69"/>
      <c r="N87" s="69"/>
      <c r="O87" s="69"/>
      <c r="P87" s="69"/>
      <c r="Q87" s="69"/>
      <c r="R87" s="22"/>
      <c r="S87" s="22"/>
      <c r="T87" s="22"/>
      <c r="U87" s="22"/>
      <c r="V87" s="22"/>
      <c r="W87" s="22"/>
      <c r="X87" s="22"/>
      <c r="Y87" s="22"/>
      <c r="Z87" s="22"/>
      <c r="AA87" s="22"/>
      <c r="AB87" s="22"/>
      <c r="AC87" s="69"/>
    </row>
    <row r="88" spans="1:29" ht="15.75" customHeight="1">
      <c r="A88" s="69"/>
      <c r="B88" s="69"/>
      <c r="C88" s="69"/>
      <c r="D88" s="69"/>
      <c r="E88" s="69"/>
      <c r="F88" s="69"/>
      <c r="G88" s="69"/>
      <c r="H88" s="69"/>
      <c r="I88" s="69"/>
      <c r="J88" s="69"/>
      <c r="K88" s="69"/>
      <c r="L88" s="69"/>
      <c r="M88" s="69"/>
      <c r="N88" s="69"/>
      <c r="O88" s="69"/>
      <c r="P88" s="69"/>
      <c r="Q88" s="69"/>
      <c r="R88" s="22"/>
      <c r="S88" s="22"/>
      <c r="T88" s="22"/>
      <c r="U88" s="22"/>
      <c r="V88" s="22"/>
      <c r="W88" s="22"/>
      <c r="X88" s="22"/>
      <c r="Y88" s="22"/>
      <c r="Z88" s="22"/>
      <c r="AA88" s="22"/>
      <c r="AB88" s="22"/>
      <c r="AC88" s="69"/>
    </row>
    <row r="89" spans="1:29" ht="15.75" customHeight="1">
      <c r="A89" s="69"/>
      <c r="B89" s="69"/>
      <c r="C89" s="69"/>
      <c r="D89" s="69"/>
      <c r="E89" s="69"/>
      <c r="F89" s="69"/>
      <c r="G89" s="69"/>
      <c r="H89" s="69"/>
      <c r="I89" s="69"/>
      <c r="J89" s="69"/>
      <c r="K89" s="69"/>
      <c r="L89" s="69"/>
      <c r="M89" s="69"/>
      <c r="N89" s="69"/>
      <c r="O89" s="69"/>
      <c r="P89" s="69"/>
      <c r="Q89" s="69"/>
      <c r="R89" s="22"/>
      <c r="S89" s="22"/>
      <c r="T89" s="22"/>
      <c r="U89" s="22"/>
      <c r="V89" s="22"/>
      <c r="W89" s="22"/>
      <c r="X89" s="22"/>
      <c r="Y89" s="22"/>
      <c r="Z89" s="22"/>
      <c r="AA89" s="22"/>
      <c r="AB89" s="22"/>
      <c r="AC89" s="69"/>
    </row>
    <row r="90" spans="1:29" ht="15.75" customHeight="1">
      <c r="A90" s="69"/>
      <c r="B90" s="69"/>
      <c r="C90" s="69"/>
      <c r="D90" s="69"/>
      <c r="E90" s="69"/>
      <c r="F90" s="69"/>
      <c r="G90" s="69"/>
      <c r="H90" s="69"/>
      <c r="I90" s="69"/>
      <c r="J90" s="69"/>
      <c r="K90" s="69"/>
      <c r="L90" s="69"/>
      <c r="M90" s="69"/>
      <c r="N90" s="69"/>
      <c r="O90" s="69"/>
      <c r="P90" s="69"/>
      <c r="Q90" s="69"/>
      <c r="R90" s="22"/>
      <c r="S90" s="22"/>
      <c r="T90" s="22"/>
      <c r="U90" s="22"/>
      <c r="V90" s="22"/>
      <c r="W90" s="22"/>
      <c r="X90" s="22"/>
      <c r="Y90" s="22"/>
      <c r="Z90" s="22"/>
      <c r="AA90" s="22"/>
      <c r="AB90" s="22"/>
      <c r="AC90" s="69"/>
    </row>
    <row r="91" spans="1:29" ht="15.75" customHeight="1">
      <c r="A91" s="69"/>
      <c r="B91" s="69"/>
      <c r="C91" s="69"/>
      <c r="D91" s="69"/>
      <c r="E91" s="69"/>
      <c r="F91" s="69"/>
      <c r="G91" s="69"/>
      <c r="H91" s="69"/>
      <c r="I91" s="69"/>
      <c r="J91" s="69"/>
      <c r="K91" s="69"/>
      <c r="L91" s="69"/>
      <c r="M91" s="69"/>
      <c r="N91" s="69"/>
      <c r="O91" s="69"/>
      <c r="P91" s="69"/>
      <c r="Q91" s="69"/>
      <c r="R91" s="22"/>
      <c r="S91" s="22"/>
      <c r="T91" s="22"/>
      <c r="U91" s="22"/>
      <c r="V91" s="22"/>
      <c r="W91" s="22"/>
      <c r="X91" s="22"/>
      <c r="Y91" s="22"/>
      <c r="Z91" s="22"/>
      <c r="AA91" s="22"/>
      <c r="AB91" s="22"/>
      <c r="AC91" s="69"/>
    </row>
    <row r="92" spans="1:29" ht="15.75" customHeight="1">
      <c r="A92" s="69"/>
      <c r="B92" s="69"/>
      <c r="C92" s="69"/>
      <c r="D92" s="69"/>
      <c r="E92" s="69"/>
      <c r="F92" s="69"/>
      <c r="G92" s="69"/>
      <c r="H92" s="69"/>
      <c r="I92" s="69"/>
      <c r="J92" s="69"/>
      <c r="K92" s="69"/>
      <c r="L92" s="69"/>
      <c r="M92" s="69"/>
      <c r="N92" s="69"/>
      <c r="O92" s="69"/>
      <c r="P92" s="69"/>
      <c r="Q92" s="69"/>
      <c r="R92" s="22"/>
      <c r="S92" s="22"/>
      <c r="T92" s="22"/>
      <c r="U92" s="22"/>
      <c r="V92" s="22"/>
      <c r="W92" s="22"/>
      <c r="X92" s="22"/>
      <c r="Y92" s="22"/>
      <c r="Z92" s="22"/>
      <c r="AA92" s="22"/>
      <c r="AB92" s="22"/>
      <c r="AC92" s="69"/>
    </row>
    <row r="93" spans="1:29" ht="15.75" customHeight="1">
      <c r="A93" s="69"/>
      <c r="B93" s="69"/>
      <c r="C93" s="69"/>
      <c r="D93" s="69"/>
      <c r="E93" s="69"/>
      <c r="F93" s="69"/>
      <c r="G93" s="69"/>
      <c r="H93" s="69"/>
      <c r="I93" s="69"/>
      <c r="J93" s="69"/>
      <c r="K93" s="69"/>
      <c r="L93" s="69"/>
      <c r="M93" s="69"/>
      <c r="N93" s="69"/>
      <c r="O93" s="69"/>
      <c r="P93" s="69"/>
      <c r="Q93" s="69"/>
      <c r="R93" s="22"/>
      <c r="S93" s="22"/>
      <c r="T93" s="22"/>
      <c r="U93" s="22"/>
      <c r="V93" s="22"/>
      <c r="W93" s="22"/>
      <c r="X93" s="22"/>
      <c r="Y93" s="22"/>
      <c r="Z93" s="22"/>
      <c r="AA93" s="22"/>
      <c r="AB93" s="22"/>
      <c r="AC93" s="69"/>
    </row>
    <row r="94" spans="1:29" ht="15.75" customHeight="1">
      <c r="A94" s="69"/>
      <c r="B94" s="69"/>
      <c r="C94" s="69"/>
      <c r="D94" s="69"/>
      <c r="E94" s="69"/>
      <c r="F94" s="69"/>
      <c r="G94" s="69"/>
      <c r="H94" s="69"/>
      <c r="I94" s="69"/>
      <c r="J94" s="69"/>
      <c r="K94" s="69"/>
      <c r="L94" s="69"/>
      <c r="M94" s="69"/>
      <c r="N94" s="69"/>
      <c r="O94" s="69"/>
      <c r="P94" s="69"/>
      <c r="Q94" s="69"/>
      <c r="R94" s="22"/>
      <c r="S94" s="22"/>
      <c r="T94" s="22"/>
      <c r="U94" s="22"/>
      <c r="V94" s="22"/>
      <c r="W94" s="22"/>
      <c r="X94" s="22"/>
      <c r="Y94" s="22"/>
      <c r="Z94" s="22"/>
      <c r="AA94" s="22"/>
      <c r="AB94" s="22"/>
      <c r="AC94" s="69"/>
    </row>
    <row r="95" spans="1:29" ht="15.75" customHeight="1">
      <c r="A95" s="69"/>
      <c r="B95" s="69"/>
      <c r="C95" s="69"/>
      <c r="D95" s="69"/>
      <c r="E95" s="69"/>
      <c r="F95" s="69"/>
      <c r="G95" s="69"/>
      <c r="H95" s="69"/>
      <c r="I95" s="69"/>
      <c r="J95" s="69"/>
      <c r="K95" s="69"/>
      <c r="L95" s="69"/>
      <c r="M95" s="69"/>
      <c r="N95" s="69"/>
      <c r="O95" s="69"/>
      <c r="P95" s="69"/>
      <c r="Q95" s="69"/>
      <c r="R95" s="22"/>
      <c r="S95" s="22"/>
      <c r="T95" s="22"/>
      <c r="U95" s="22"/>
      <c r="V95" s="22"/>
      <c r="W95" s="22"/>
      <c r="X95" s="22"/>
      <c r="Y95" s="22"/>
      <c r="Z95" s="22"/>
      <c r="AA95" s="22"/>
      <c r="AB95" s="22"/>
      <c r="AC95" s="69"/>
    </row>
    <row r="96" spans="1:29" ht="15.75" customHeight="1">
      <c r="A96" s="69"/>
      <c r="B96" s="69"/>
      <c r="C96" s="69"/>
      <c r="D96" s="69"/>
      <c r="E96" s="69"/>
      <c r="F96" s="69"/>
      <c r="G96" s="69"/>
      <c r="H96" s="69"/>
      <c r="I96" s="69"/>
      <c r="J96" s="69"/>
      <c r="K96" s="69"/>
      <c r="L96" s="69"/>
      <c r="M96" s="69"/>
      <c r="N96" s="69"/>
      <c r="O96" s="69"/>
      <c r="P96" s="69"/>
      <c r="Q96" s="69"/>
      <c r="R96" s="22"/>
      <c r="S96" s="22"/>
      <c r="T96" s="22"/>
      <c r="U96" s="22"/>
      <c r="V96" s="22"/>
      <c r="W96" s="22"/>
      <c r="X96" s="22"/>
      <c r="Y96" s="22"/>
      <c r="Z96" s="22"/>
      <c r="AA96" s="22"/>
      <c r="AB96" s="22"/>
      <c r="AC96" s="69"/>
    </row>
    <row r="97" spans="1:29" ht="15.75" customHeight="1">
      <c r="A97" s="69"/>
      <c r="B97" s="69"/>
      <c r="C97" s="69"/>
      <c r="D97" s="69"/>
      <c r="E97" s="69"/>
      <c r="F97" s="69"/>
      <c r="G97" s="69"/>
      <c r="H97" s="69"/>
      <c r="I97" s="69"/>
      <c r="J97" s="69"/>
      <c r="K97" s="69"/>
      <c r="L97" s="69"/>
      <c r="M97" s="69"/>
      <c r="N97" s="69"/>
      <c r="O97" s="69"/>
      <c r="P97" s="69"/>
      <c r="Q97" s="69"/>
      <c r="R97" s="22"/>
      <c r="S97" s="22"/>
      <c r="T97" s="22"/>
      <c r="U97" s="22"/>
      <c r="V97" s="22"/>
      <c r="W97" s="22"/>
      <c r="X97" s="22"/>
      <c r="Y97" s="22"/>
      <c r="Z97" s="22"/>
      <c r="AA97" s="22"/>
      <c r="AB97" s="22"/>
      <c r="AC97" s="69"/>
    </row>
    <row r="98" spans="1:29" ht="15.75" customHeight="1">
      <c r="A98" s="69"/>
      <c r="B98" s="69"/>
      <c r="C98" s="69"/>
      <c r="D98" s="69"/>
      <c r="E98" s="69"/>
      <c r="F98" s="69"/>
      <c r="G98" s="69"/>
      <c r="H98" s="69"/>
      <c r="I98" s="69"/>
      <c r="J98" s="69"/>
      <c r="K98" s="69"/>
      <c r="L98" s="69"/>
      <c r="M98" s="69"/>
      <c r="N98" s="69"/>
      <c r="O98" s="69"/>
      <c r="P98" s="69"/>
      <c r="Q98" s="69"/>
      <c r="R98" s="22"/>
      <c r="S98" s="22"/>
      <c r="T98" s="22"/>
      <c r="U98" s="22"/>
      <c r="V98" s="22"/>
      <c r="W98" s="22"/>
      <c r="X98" s="22"/>
      <c r="Y98" s="22"/>
      <c r="Z98" s="22"/>
      <c r="AA98" s="22"/>
      <c r="AB98" s="22"/>
      <c r="AC98" s="69"/>
    </row>
    <row r="99" spans="1:29" ht="15.75" customHeight="1">
      <c r="A99" s="69"/>
      <c r="B99" s="69"/>
      <c r="C99" s="69"/>
      <c r="D99" s="69"/>
      <c r="E99" s="69"/>
      <c r="F99" s="69"/>
      <c r="G99" s="69"/>
      <c r="H99" s="69"/>
      <c r="I99" s="69"/>
      <c r="J99" s="69"/>
      <c r="K99" s="69"/>
      <c r="L99" s="69"/>
      <c r="M99" s="69"/>
      <c r="N99" s="69"/>
      <c r="O99" s="69"/>
      <c r="P99" s="69"/>
      <c r="Q99" s="69"/>
      <c r="R99" s="22"/>
      <c r="S99" s="22"/>
      <c r="T99" s="22"/>
      <c r="U99" s="22"/>
      <c r="V99" s="22"/>
      <c r="W99" s="22"/>
      <c r="X99" s="22"/>
      <c r="Y99" s="22"/>
      <c r="Z99" s="22"/>
      <c r="AA99" s="22"/>
      <c r="AB99" s="22"/>
      <c r="AC99" s="69"/>
    </row>
    <row r="100" spans="1:29" ht="15.75" customHeight="1">
      <c r="A100" s="69"/>
      <c r="B100" s="69"/>
      <c r="C100" s="69"/>
      <c r="D100" s="69"/>
      <c r="E100" s="69"/>
      <c r="F100" s="69"/>
      <c r="G100" s="69"/>
      <c r="H100" s="69"/>
      <c r="I100" s="69"/>
      <c r="J100" s="69"/>
      <c r="K100" s="69"/>
      <c r="L100" s="69"/>
      <c r="M100" s="69"/>
      <c r="N100" s="69"/>
      <c r="O100" s="69"/>
      <c r="P100" s="69"/>
      <c r="Q100" s="69"/>
      <c r="R100" s="22"/>
      <c r="S100" s="22"/>
      <c r="T100" s="22"/>
      <c r="U100" s="22"/>
      <c r="V100" s="22"/>
      <c r="W100" s="22"/>
      <c r="X100" s="22"/>
      <c r="Y100" s="22"/>
      <c r="Z100" s="22"/>
      <c r="AA100" s="22"/>
      <c r="AB100" s="22"/>
      <c r="AC100" s="69"/>
    </row>
    <row r="101" spans="1:29" ht="15.75" customHeight="1">
      <c r="A101" s="69"/>
      <c r="B101" s="69"/>
      <c r="C101" s="69"/>
      <c r="D101" s="69"/>
      <c r="E101" s="69"/>
      <c r="F101" s="69"/>
      <c r="G101" s="69"/>
      <c r="H101" s="69"/>
      <c r="I101" s="69"/>
      <c r="J101" s="69"/>
      <c r="K101" s="69"/>
      <c r="L101" s="69"/>
      <c r="M101" s="69"/>
      <c r="N101" s="69"/>
      <c r="O101" s="69"/>
      <c r="P101" s="69"/>
      <c r="Q101" s="69"/>
      <c r="R101" s="22"/>
      <c r="S101" s="22"/>
      <c r="T101" s="22"/>
      <c r="U101" s="22"/>
      <c r="V101" s="22"/>
      <c r="W101" s="22"/>
      <c r="X101" s="22"/>
      <c r="Y101" s="22"/>
      <c r="Z101" s="22"/>
      <c r="AA101" s="22"/>
      <c r="AB101" s="22"/>
      <c r="AC101" s="69"/>
    </row>
    <row r="102" spans="1:29" ht="15.75" customHeight="1">
      <c r="A102" s="69"/>
      <c r="B102" s="69"/>
      <c r="C102" s="69"/>
      <c r="D102" s="69"/>
      <c r="E102" s="69"/>
      <c r="F102" s="69"/>
      <c r="G102" s="69"/>
      <c r="H102" s="69"/>
      <c r="I102" s="69"/>
      <c r="J102" s="69"/>
      <c r="K102" s="69"/>
      <c r="L102" s="69"/>
      <c r="M102" s="69"/>
      <c r="N102" s="69"/>
      <c r="O102" s="69"/>
      <c r="P102" s="69"/>
      <c r="Q102" s="69"/>
      <c r="R102" s="22"/>
      <c r="S102" s="22"/>
      <c r="T102" s="22"/>
      <c r="U102" s="22"/>
      <c r="V102" s="22"/>
      <c r="W102" s="22"/>
      <c r="X102" s="22"/>
      <c r="Y102" s="22"/>
      <c r="Z102" s="22"/>
      <c r="AA102" s="22"/>
      <c r="AB102" s="22"/>
      <c r="AC102" s="69"/>
    </row>
    <row r="103" spans="1:29" ht="15.75" customHeight="1">
      <c r="A103" s="69"/>
      <c r="B103" s="69"/>
      <c r="C103" s="69"/>
      <c r="D103" s="69"/>
      <c r="E103" s="69"/>
      <c r="F103" s="69"/>
      <c r="G103" s="69"/>
      <c r="H103" s="69"/>
      <c r="I103" s="69"/>
      <c r="J103" s="69"/>
      <c r="K103" s="69"/>
      <c r="L103" s="69"/>
      <c r="M103" s="69"/>
      <c r="N103" s="69"/>
      <c r="O103" s="69"/>
      <c r="P103" s="69"/>
      <c r="Q103" s="69"/>
      <c r="R103" s="22"/>
      <c r="S103" s="22"/>
      <c r="T103" s="22"/>
      <c r="U103" s="22"/>
      <c r="V103" s="22"/>
      <c r="W103" s="22"/>
      <c r="X103" s="22"/>
      <c r="Y103" s="22"/>
      <c r="Z103" s="22"/>
      <c r="AA103" s="22"/>
      <c r="AB103" s="22"/>
      <c r="AC103" s="69"/>
    </row>
    <row r="104" spans="1:29" ht="15.75" customHeight="1">
      <c r="A104" s="69"/>
      <c r="B104" s="69"/>
      <c r="C104" s="69"/>
      <c r="D104" s="69"/>
      <c r="E104" s="69"/>
      <c r="F104" s="69"/>
      <c r="G104" s="69"/>
      <c r="H104" s="69"/>
      <c r="I104" s="69"/>
      <c r="J104" s="69"/>
      <c r="K104" s="69"/>
      <c r="L104" s="69"/>
      <c r="M104" s="69"/>
      <c r="N104" s="69"/>
      <c r="O104" s="69"/>
      <c r="P104" s="69"/>
      <c r="Q104" s="69"/>
      <c r="R104" s="22"/>
      <c r="S104" s="22"/>
      <c r="T104" s="22"/>
      <c r="U104" s="22"/>
      <c r="V104" s="22"/>
      <c r="W104" s="22"/>
      <c r="X104" s="22"/>
      <c r="Y104" s="22"/>
      <c r="Z104" s="22"/>
      <c r="AA104" s="22"/>
      <c r="AB104" s="22"/>
      <c r="AC104" s="69"/>
    </row>
    <row r="105" spans="1:29" ht="15.75" customHeight="1">
      <c r="A105" s="69"/>
      <c r="B105" s="69"/>
      <c r="C105" s="69"/>
      <c r="D105" s="69"/>
      <c r="E105" s="69"/>
      <c r="F105" s="69"/>
      <c r="G105" s="69"/>
      <c r="H105" s="69"/>
      <c r="I105" s="69"/>
      <c r="J105" s="69"/>
      <c r="K105" s="69"/>
      <c r="L105" s="69"/>
      <c r="M105" s="69"/>
      <c r="N105" s="69"/>
      <c r="O105" s="69"/>
      <c r="P105" s="69"/>
      <c r="Q105" s="69"/>
      <c r="R105" s="22"/>
      <c r="S105" s="22"/>
      <c r="T105" s="22"/>
      <c r="U105" s="22"/>
      <c r="V105" s="22"/>
      <c r="W105" s="22"/>
      <c r="X105" s="22"/>
      <c r="Y105" s="22"/>
      <c r="Z105" s="22"/>
      <c r="AA105" s="22"/>
      <c r="AB105" s="22"/>
      <c r="AC105" s="69"/>
    </row>
    <row r="106" spans="1:29" ht="15.75" customHeight="1">
      <c r="A106" s="69"/>
      <c r="B106" s="69"/>
      <c r="C106" s="69"/>
      <c r="D106" s="69"/>
      <c r="E106" s="69"/>
      <c r="F106" s="69"/>
      <c r="G106" s="69"/>
      <c r="H106" s="69"/>
      <c r="I106" s="69"/>
      <c r="J106" s="69"/>
      <c r="K106" s="69"/>
      <c r="L106" s="69"/>
      <c r="M106" s="69"/>
      <c r="N106" s="69"/>
      <c r="O106" s="69"/>
      <c r="P106" s="69"/>
      <c r="Q106" s="69"/>
      <c r="R106" s="22"/>
      <c r="S106" s="22"/>
      <c r="T106" s="22"/>
      <c r="U106" s="22"/>
      <c r="V106" s="22"/>
      <c r="W106" s="22"/>
      <c r="X106" s="22"/>
      <c r="Y106" s="22"/>
      <c r="Z106" s="22"/>
      <c r="AA106" s="22"/>
      <c r="AB106" s="22"/>
      <c r="AC106" s="69"/>
    </row>
    <row r="107" spans="1:29" ht="15.75" customHeight="1">
      <c r="A107" s="69"/>
      <c r="B107" s="69"/>
      <c r="C107" s="69"/>
      <c r="D107" s="69"/>
      <c r="E107" s="69"/>
      <c r="F107" s="69"/>
      <c r="G107" s="69"/>
      <c r="H107" s="69"/>
      <c r="I107" s="69"/>
      <c r="J107" s="69"/>
      <c r="K107" s="69"/>
      <c r="L107" s="69"/>
      <c r="M107" s="69"/>
      <c r="N107" s="69"/>
      <c r="O107" s="69"/>
      <c r="P107" s="69"/>
      <c r="Q107" s="69"/>
      <c r="R107" s="22"/>
      <c r="S107" s="22"/>
      <c r="T107" s="22"/>
      <c r="U107" s="22"/>
      <c r="V107" s="22"/>
      <c r="W107" s="22"/>
      <c r="X107" s="22"/>
      <c r="Y107" s="22"/>
      <c r="Z107" s="22"/>
      <c r="AA107" s="22"/>
      <c r="AB107" s="22"/>
      <c r="AC107" s="69"/>
    </row>
    <row r="108" spans="1:29" ht="15.75" customHeight="1">
      <c r="A108" s="69"/>
      <c r="B108" s="69"/>
      <c r="C108" s="69"/>
      <c r="D108" s="69"/>
      <c r="E108" s="69"/>
      <c r="F108" s="69"/>
      <c r="G108" s="69"/>
      <c r="H108" s="69"/>
      <c r="I108" s="69"/>
      <c r="J108" s="69"/>
      <c r="K108" s="69"/>
      <c r="L108" s="69"/>
      <c r="M108" s="69"/>
      <c r="N108" s="69"/>
      <c r="O108" s="69"/>
      <c r="P108" s="69"/>
      <c r="Q108" s="69"/>
      <c r="R108" s="22"/>
      <c r="S108" s="22"/>
      <c r="T108" s="22"/>
      <c r="U108" s="22"/>
      <c r="V108" s="22"/>
      <c r="W108" s="22"/>
      <c r="X108" s="22"/>
      <c r="Y108" s="22"/>
      <c r="Z108" s="22"/>
      <c r="AA108" s="22"/>
      <c r="AB108" s="22"/>
      <c r="AC108" s="69"/>
    </row>
    <row r="109" spans="1:29" ht="15.75" customHeight="1">
      <c r="A109" s="69"/>
      <c r="B109" s="69"/>
      <c r="C109" s="69"/>
      <c r="D109" s="69"/>
      <c r="E109" s="69"/>
      <c r="F109" s="69"/>
      <c r="G109" s="69"/>
      <c r="H109" s="69"/>
      <c r="I109" s="69"/>
      <c r="J109" s="69"/>
      <c r="K109" s="69"/>
      <c r="L109" s="69"/>
      <c r="M109" s="69"/>
      <c r="N109" s="69"/>
      <c r="O109" s="69"/>
      <c r="P109" s="69"/>
      <c r="Q109" s="69"/>
      <c r="R109" s="22"/>
      <c r="S109" s="22"/>
      <c r="T109" s="22"/>
      <c r="U109" s="22"/>
      <c r="V109" s="22"/>
      <c r="W109" s="22"/>
      <c r="X109" s="22"/>
      <c r="Y109" s="22"/>
      <c r="Z109" s="22"/>
      <c r="AA109" s="22"/>
      <c r="AB109" s="22"/>
      <c r="AC109" s="69"/>
    </row>
    <row r="110" spans="1:29" ht="15.75" customHeight="1">
      <c r="A110" s="69"/>
      <c r="B110" s="69"/>
      <c r="C110" s="69"/>
      <c r="D110" s="69"/>
      <c r="E110" s="69"/>
      <c r="F110" s="69"/>
      <c r="G110" s="69"/>
      <c r="H110" s="69"/>
      <c r="I110" s="69"/>
      <c r="J110" s="69"/>
      <c r="K110" s="69"/>
      <c r="L110" s="69"/>
      <c r="M110" s="69"/>
      <c r="N110" s="69"/>
      <c r="O110" s="69"/>
      <c r="P110" s="69"/>
      <c r="Q110" s="69"/>
      <c r="R110" s="22"/>
      <c r="S110" s="22"/>
      <c r="T110" s="22"/>
      <c r="U110" s="22"/>
      <c r="V110" s="22"/>
      <c r="W110" s="22"/>
      <c r="X110" s="22"/>
      <c r="Y110" s="22"/>
      <c r="Z110" s="22"/>
      <c r="AA110" s="22"/>
      <c r="AB110" s="22"/>
      <c r="AC110" s="69"/>
    </row>
    <row r="111" spans="1:29" ht="15.75" customHeight="1">
      <c r="A111" s="69"/>
      <c r="B111" s="69"/>
      <c r="C111" s="69"/>
      <c r="D111" s="69"/>
      <c r="E111" s="69"/>
      <c r="F111" s="69"/>
      <c r="G111" s="69"/>
      <c r="H111" s="69"/>
      <c r="I111" s="69"/>
      <c r="J111" s="69"/>
      <c r="K111" s="69"/>
      <c r="L111" s="69"/>
      <c r="M111" s="69"/>
      <c r="N111" s="69"/>
      <c r="O111" s="69"/>
      <c r="P111" s="69"/>
      <c r="Q111" s="69"/>
      <c r="R111" s="22"/>
      <c r="S111" s="22"/>
      <c r="T111" s="22"/>
      <c r="U111" s="22"/>
      <c r="V111" s="22"/>
      <c r="W111" s="22"/>
      <c r="X111" s="22"/>
      <c r="Y111" s="22"/>
      <c r="Z111" s="22"/>
      <c r="AA111" s="22"/>
      <c r="AB111" s="22"/>
      <c r="AC111" s="69"/>
    </row>
    <row r="112" spans="1:29" ht="15.75" customHeight="1">
      <c r="A112" s="69"/>
      <c r="B112" s="69"/>
      <c r="C112" s="69"/>
      <c r="D112" s="69"/>
      <c r="E112" s="69"/>
      <c r="F112" s="69"/>
      <c r="G112" s="69"/>
      <c r="H112" s="69"/>
      <c r="I112" s="69"/>
      <c r="J112" s="69"/>
      <c r="K112" s="69"/>
      <c r="L112" s="69"/>
      <c r="M112" s="69"/>
      <c r="N112" s="69"/>
      <c r="O112" s="69"/>
      <c r="P112" s="69"/>
      <c r="Q112" s="69"/>
      <c r="R112" s="22"/>
      <c r="S112" s="22"/>
      <c r="T112" s="22"/>
      <c r="U112" s="22"/>
      <c r="V112" s="22"/>
      <c r="W112" s="22"/>
      <c r="X112" s="22"/>
      <c r="Y112" s="22"/>
      <c r="Z112" s="22"/>
      <c r="AA112" s="22"/>
      <c r="AB112" s="22"/>
      <c r="AC112" s="69"/>
    </row>
    <row r="113" spans="1:29" ht="15.75" customHeight="1">
      <c r="A113" s="69"/>
      <c r="B113" s="69"/>
      <c r="C113" s="69"/>
      <c r="D113" s="69"/>
      <c r="E113" s="69"/>
      <c r="F113" s="69"/>
      <c r="G113" s="69"/>
      <c r="H113" s="69"/>
      <c r="I113" s="69"/>
      <c r="J113" s="69"/>
      <c r="K113" s="69"/>
      <c r="L113" s="69"/>
      <c r="M113" s="69"/>
      <c r="N113" s="69"/>
      <c r="O113" s="69"/>
      <c r="P113" s="69"/>
      <c r="Q113" s="69"/>
      <c r="R113" s="22"/>
      <c r="S113" s="22"/>
      <c r="T113" s="22"/>
      <c r="U113" s="22"/>
      <c r="V113" s="22"/>
      <c r="W113" s="22"/>
      <c r="X113" s="22"/>
      <c r="Y113" s="22"/>
      <c r="Z113" s="22"/>
      <c r="AA113" s="22"/>
      <c r="AB113" s="22"/>
      <c r="AC113" s="69"/>
    </row>
    <row r="114" spans="1:29" ht="15.75" customHeight="1">
      <c r="A114" s="69"/>
      <c r="B114" s="69"/>
      <c r="C114" s="69"/>
      <c r="D114" s="69"/>
      <c r="E114" s="69"/>
      <c r="F114" s="69"/>
      <c r="G114" s="69"/>
      <c r="H114" s="69"/>
      <c r="I114" s="69"/>
      <c r="J114" s="69"/>
      <c r="K114" s="69"/>
      <c r="L114" s="69"/>
      <c r="M114" s="69"/>
      <c r="N114" s="69"/>
      <c r="O114" s="69"/>
      <c r="P114" s="69"/>
      <c r="Q114" s="69"/>
      <c r="R114" s="22"/>
      <c r="S114" s="22"/>
      <c r="T114" s="22"/>
      <c r="U114" s="22"/>
      <c r="V114" s="22"/>
      <c r="W114" s="22"/>
      <c r="X114" s="22"/>
      <c r="Y114" s="22"/>
      <c r="Z114" s="22"/>
      <c r="AA114" s="22"/>
      <c r="AB114" s="22"/>
      <c r="AC114" s="69"/>
    </row>
    <row r="115" spans="1:29" ht="15.75" customHeight="1">
      <c r="A115" s="69"/>
      <c r="B115" s="69"/>
      <c r="C115" s="69"/>
      <c r="D115" s="69"/>
      <c r="E115" s="69"/>
      <c r="F115" s="69"/>
      <c r="G115" s="69"/>
      <c r="H115" s="69"/>
      <c r="I115" s="69"/>
      <c r="J115" s="69"/>
      <c r="K115" s="69"/>
      <c r="L115" s="69"/>
      <c r="M115" s="69"/>
      <c r="N115" s="69"/>
      <c r="O115" s="69"/>
      <c r="P115" s="69"/>
      <c r="Q115" s="69"/>
      <c r="R115" s="22"/>
      <c r="S115" s="22"/>
      <c r="T115" s="22"/>
      <c r="U115" s="22"/>
      <c r="V115" s="22"/>
      <c r="W115" s="22"/>
      <c r="X115" s="22"/>
      <c r="Y115" s="22"/>
      <c r="Z115" s="22"/>
      <c r="AA115" s="22"/>
      <c r="AB115" s="22"/>
      <c r="AC115" s="69"/>
    </row>
    <row r="116" spans="1:29" ht="15.75" customHeight="1">
      <c r="A116" s="69"/>
      <c r="B116" s="69"/>
      <c r="C116" s="69"/>
      <c r="D116" s="69"/>
      <c r="E116" s="69"/>
      <c r="F116" s="69"/>
      <c r="G116" s="69"/>
      <c r="H116" s="69"/>
      <c r="I116" s="69"/>
      <c r="J116" s="69"/>
      <c r="K116" s="69"/>
      <c r="L116" s="69"/>
      <c r="M116" s="69"/>
      <c r="N116" s="69"/>
      <c r="O116" s="69"/>
      <c r="P116" s="69"/>
      <c r="Q116" s="69"/>
      <c r="R116" s="22"/>
      <c r="S116" s="22"/>
      <c r="T116" s="22"/>
      <c r="U116" s="22"/>
      <c r="V116" s="22"/>
      <c r="W116" s="22"/>
      <c r="X116" s="22"/>
      <c r="Y116" s="22"/>
      <c r="Z116" s="22"/>
      <c r="AA116" s="22"/>
      <c r="AB116" s="22"/>
      <c r="AC116" s="69"/>
    </row>
    <row r="117" spans="1:29" ht="15.75" customHeight="1">
      <c r="A117" s="69"/>
      <c r="B117" s="69"/>
      <c r="C117" s="69"/>
      <c r="D117" s="69"/>
      <c r="E117" s="69"/>
      <c r="F117" s="69"/>
      <c r="G117" s="69"/>
      <c r="H117" s="69"/>
      <c r="I117" s="69"/>
      <c r="J117" s="69"/>
      <c r="K117" s="69"/>
      <c r="L117" s="69"/>
      <c r="M117" s="69"/>
      <c r="N117" s="69"/>
      <c r="O117" s="69"/>
      <c r="P117" s="69"/>
      <c r="Q117" s="69"/>
      <c r="R117" s="22"/>
      <c r="S117" s="22"/>
      <c r="T117" s="22"/>
      <c r="U117" s="22"/>
      <c r="V117" s="22"/>
      <c r="W117" s="22"/>
      <c r="X117" s="22"/>
      <c r="Y117" s="22"/>
      <c r="Z117" s="22"/>
      <c r="AA117" s="22"/>
      <c r="AB117" s="22"/>
      <c r="AC117" s="69"/>
    </row>
    <row r="118" spans="1:29" ht="15.75" customHeight="1">
      <c r="A118" s="69"/>
      <c r="B118" s="69"/>
      <c r="C118" s="69"/>
      <c r="D118" s="69"/>
      <c r="E118" s="69"/>
      <c r="F118" s="69"/>
      <c r="G118" s="69"/>
      <c r="H118" s="69"/>
      <c r="I118" s="69"/>
      <c r="J118" s="69"/>
      <c r="K118" s="69"/>
      <c r="L118" s="69"/>
      <c r="M118" s="69"/>
      <c r="N118" s="69"/>
      <c r="O118" s="69"/>
      <c r="P118" s="69"/>
      <c r="Q118" s="69"/>
      <c r="R118" s="22"/>
      <c r="S118" s="22"/>
      <c r="T118" s="22"/>
      <c r="U118" s="22"/>
      <c r="V118" s="22"/>
      <c r="W118" s="22"/>
      <c r="X118" s="22"/>
      <c r="Y118" s="22"/>
      <c r="Z118" s="22"/>
      <c r="AA118" s="22"/>
      <c r="AB118" s="22"/>
      <c r="AC118" s="69"/>
    </row>
    <row r="119" spans="1:29" ht="15.75" customHeight="1">
      <c r="A119" s="69"/>
      <c r="B119" s="69"/>
      <c r="C119" s="69"/>
      <c r="D119" s="69"/>
      <c r="E119" s="69"/>
      <c r="F119" s="69"/>
      <c r="G119" s="69"/>
      <c r="H119" s="69"/>
      <c r="I119" s="69"/>
      <c r="J119" s="69"/>
      <c r="K119" s="69"/>
      <c r="L119" s="69"/>
      <c r="M119" s="69"/>
      <c r="N119" s="69"/>
      <c r="O119" s="69"/>
      <c r="P119" s="69"/>
      <c r="Q119" s="69"/>
      <c r="R119" s="22"/>
      <c r="S119" s="22"/>
      <c r="T119" s="22"/>
      <c r="U119" s="22"/>
      <c r="V119" s="22"/>
      <c r="W119" s="22"/>
      <c r="X119" s="22"/>
      <c r="Y119" s="22"/>
      <c r="Z119" s="22"/>
      <c r="AA119" s="22"/>
      <c r="AB119" s="22"/>
      <c r="AC119" s="69"/>
    </row>
    <row r="120" spans="1:29" ht="15.75" customHeight="1">
      <c r="A120" s="69"/>
      <c r="B120" s="69"/>
      <c r="C120" s="69"/>
      <c r="D120" s="69"/>
      <c r="E120" s="69"/>
      <c r="F120" s="69"/>
      <c r="G120" s="69"/>
      <c r="H120" s="69"/>
      <c r="I120" s="69"/>
      <c r="J120" s="69"/>
      <c r="K120" s="69"/>
      <c r="L120" s="69"/>
      <c r="M120" s="69"/>
      <c r="N120" s="69"/>
      <c r="O120" s="69"/>
      <c r="P120" s="69"/>
      <c r="Q120" s="69"/>
      <c r="R120" s="22"/>
      <c r="S120" s="22"/>
      <c r="T120" s="22"/>
      <c r="U120" s="22"/>
      <c r="V120" s="22"/>
      <c r="W120" s="22"/>
      <c r="X120" s="22"/>
      <c r="Y120" s="22"/>
      <c r="Z120" s="22"/>
      <c r="AA120" s="22"/>
      <c r="AB120" s="22"/>
      <c r="AC120" s="69"/>
    </row>
    <row r="121" spans="1:29" ht="15.75" customHeight="1">
      <c r="A121" s="69"/>
      <c r="B121" s="69"/>
      <c r="C121" s="69"/>
      <c r="D121" s="69"/>
      <c r="E121" s="69"/>
      <c r="F121" s="69"/>
      <c r="G121" s="69"/>
      <c r="H121" s="69"/>
      <c r="I121" s="69"/>
      <c r="J121" s="69"/>
      <c r="K121" s="69"/>
      <c r="L121" s="69"/>
      <c r="M121" s="69"/>
      <c r="N121" s="69"/>
      <c r="O121" s="69"/>
      <c r="P121" s="69"/>
      <c r="Q121" s="69"/>
      <c r="R121" s="22"/>
      <c r="S121" s="22"/>
      <c r="T121" s="22"/>
      <c r="U121" s="22"/>
      <c r="V121" s="22"/>
      <c r="W121" s="22"/>
      <c r="X121" s="22"/>
      <c r="Y121" s="22"/>
      <c r="Z121" s="22"/>
      <c r="AA121" s="22"/>
      <c r="AB121" s="22"/>
      <c r="AC121" s="69"/>
    </row>
    <row r="122" spans="1:29" ht="15.75" customHeight="1">
      <c r="A122" s="69"/>
      <c r="B122" s="69"/>
      <c r="C122" s="69"/>
      <c r="D122" s="69"/>
      <c r="E122" s="69"/>
      <c r="F122" s="69"/>
      <c r="G122" s="69"/>
      <c r="H122" s="69"/>
      <c r="I122" s="69"/>
      <c r="J122" s="69"/>
      <c r="K122" s="69"/>
      <c r="L122" s="69"/>
      <c r="M122" s="69"/>
      <c r="N122" s="69"/>
      <c r="O122" s="69"/>
      <c r="P122" s="69"/>
      <c r="Q122" s="69"/>
      <c r="R122" s="22"/>
      <c r="S122" s="22"/>
      <c r="T122" s="22"/>
      <c r="U122" s="22"/>
      <c r="V122" s="22"/>
      <c r="W122" s="22"/>
      <c r="X122" s="22"/>
      <c r="Y122" s="22"/>
      <c r="Z122" s="22"/>
      <c r="AA122" s="22"/>
      <c r="AB122" s="22"/>
      <c r="AC122" s="69"/>
    </row>
    <row r="123" spans="1:29" ht="15.75" customHeight="1">
      <c r="A123" s="69"/>
      <c r="B123" s="69"/>
      <c r="C123" s="69"/>
      <c r="D123" s="69"/>
      <c r="E123" s="69"/>
      <c r="F123" s="69"/>
      <c r="G123" s="69"/>
      <c r="H123" s="69"/>
      <c r="I123" s="69"/>
      <c r="J123" s="69"/>
      <c r="K123" s="69"/>
      <c r="L123" s="69"/>
      <c r="M123" s="69"/>
      <c r="N123" s="69"/>
      <c r="O123" s="69"/>
      <c r="P123" s="69"/>
      <c r="Q123" s="69"/>
      <c r="R123" s="22"/>
      <c r="S123" s="22"/>
      <c r="T123" s="22"/>
      <c r="U123" s="22"/>
      <c r="V123" s="22"/>
      <c r="W123" s="22"/>
      <c r="X123" s="22"/>
      <c r="Y123" s="22"/>
      <c r="Z123" s="22"/>
      <c r="AA123" s="22"/>
      <c r="AB123" s="22"/>
      <c r="AC123" s="69"/>
    </row>
    <row r="124" spans="1:29" ht="15.75" customHeight="1">
      <c r="A124" s="69"/>
      <c r="B124" s="69"/>
      <c r="C124" s="69"/>
      <c r="D124" s="69"/>
      <c r="E124" s="69"/>
      <c r="F124" s="69"/>
      <c r="G124" s="69"/>
      <c r="H124" s="69"/>
      <c r="I124" s="69"/>
      <c r="J124" s="69"/>
      <c r="K124" s="69"/>
      <c r="L124" s="69"/>
      <c r="M124" s="69"/>
      <c r="N124" s="69"/>
      <c r="O124" s="69"/>
      <c r="P124" s="69"/>
      <c r="Q124" s="69"/>
      <c r="R124" s="22"/>
      <c r="S124" s="22"/>
      <c r="T124" s="22"/>
      <c r="U124" s="22"/>
      <c r="V124" s="22"/>
      <c r="W124" s="22"/>
      <c r="X124" s="22"/>
      <c r="Y124" s="22"/>
      <c r="Z124" s="22"/>
      <c r="AA124" s="22"/>
      <c r="AB124" s="22"/>
      <c r="AC124" s="69"/>
    </row>
    <row r="125" spans="1:29" ht="15.75" customHeight="1">
      <c r="A125" s="69"/>
      <c r="B125" s="69"/>
      <c r="C125" s="69"/>
      <c r="D125" s="69"/>
      <c r="E125" s="69"/>
      <c r="F125" s="69"/>
      <c r="G125" s="69"/>
      <c r="H125" s="69"/>
      <c r="I125" s="69"/>
      <c r="J125" s="69"/>
      <c r="K125" s="69"/>
      <c r="L125" s="69"/>
      <c r="M125" s="69"/>
      <c r="N125" s="69"/>
      <c r="O125" s="69"/>
      <c r="P125" s="69"/>
      <c r="Q125" s="69"/>
      <c r="R125" s="22"/>
      <c r="S125" s="22"/>
      <c r="T125" s="22"/>
      <c r="U125" s="22"/>
      <c r="V125" s="22"/>
      <c r="W125" s="22"/>
      <c r="X125" s="22"/>
      <c r="Y125" s="22"/>
      <c r="Z125" s="22"/>
      <c r="AA125" s="22"/>
      <c r="AB125" s="22"/>
      <c r="AC125" s="69"/>
    </row>
    <row r="126" spans="1:29" ht="15.75" customHeight="1">
      <c r="A126" s="69"/>
      <c r="B126" s="69"/>
      <c r="C126" s="69"/>
      <c r="D126" s="69"/>
      <c r="E126" s="69"/>
      <c r="F126" s="69"/>
      <c r="G126" s="69"/>
      <c r="H126" s="69"/>
      <c r="I126" s="69"/>
      <c r="J126" s="69"/>
      <c r="K126" s="69"/>
      <c r="L126" s="69"/>
      <c r="M126" s="69"/>
      <c r="N126" s="69"/>
      <c r="O126" s="69"/>
      <c r="P126" s="69"/>
      <c r="Q126" s="69"/>
      <c r="R126" s="22"/>
      <c r="S126" s="22"/>
      <c r="T126" s="22"/>
      <c r="U126" s="22"/>
      <c r="V126" s="22"/>
      <c r="W126" s="22"/>
      <c r="X126" s="22"/>
      <c r="Y126" s="22"/>
      <c r="Z126" s="22"/>
      <c r="AA126" s="22"/>
      <c r="AB126" s="22"/>
      <c r="AC126" s="69"/>
    </row>
    <row r="127" spans="1:29" ht="15.75" customHeight="1">
      <c r="A127" s="69"/>
      <c r="B127" s="69"/>
      <c r="C127" s="69"/>
      <c r="D127" s="69"/>
      <c r="E127" s="69"/>
      <c r="F127" s="69"/>
      <c r="G127" s="69"/>
      <c r="H127" s="69"/>
      <c r="I127" s="69"/>
      <c r="J127" s="69"/>
      <c r="K127" s="69"/>
      <c r="L127" s="69"/>
      <c r="M127" s="69"/>
      <c r="N127" s="69"/>
      <c r="O127" s="69"/>
      <c r="P127" s="69"/>
      <c r="Q127" s="69"/>
      <c r="R127" s="22"/>
      <c r="S127" s="22"/>
      <c r="T127" s="22"/>
      <c r="U127" s="22"/>
      <c r="V127" s="22"/>
      <c r="W127" s="22"/>
      <c r="X127" s="22"/>
      <c r="Y127" s="22"/>
      <c r="Z127" s="22"/>
      <c r="AA127" s="22"/>
      <c r="AB127" s="22"/>
      <c r="AC127" s="69"/>
    </row>
    <row r="128" spans="1:29" ht="15.75" customHeight="1">
      <c r="A128" s="69"/>
      <c r="B128" s="69"/>
      <c r="C128" s="69"/>
      <c r="D128" s="69"/>
      <c r="E128" s="69"/>
      <c r="F128" s="69"/>
      <c r="G128" s="69"/>
      <c r="H128" s="69"/>
      <c r="I128" s="69"/>
      <c r="J128" s="69"/>
      <c r="K128" s="69"/>
      <c r="L128" s="69"/>
      <c r="M128" s="69"/>
      <c r="N128" s="69"/>
      <c r="O128" s="69"/>
      <c r="P128" s="69"/>
      <c r="Q128" s="69"/>
      <c r="R128" s="22"/>
      <c r="S128" s="22"/>
      <c r="T128" s="22"/>
      <c r="U128" s="22"/>
      <c r="V128" s="22"/>
      <c r="W128" s="22"/>
      <c r="X128" s="22"/>
      <c r="Y128" s="22"/>
      <c r="Z128" s="22"/>
      <c r="AA128" s="22"/>
      <c r="AB128" s="22"/>
      <c r="AC128" s="69"/>
    </row>
    <row r="129" spans="1:29" ht="15.75" customHeight="1">
      <c r="A129" s="69"/>
      <c r="B129" s="69"/>
      <c r="C129" s="69"/>
      <c r="D129" s="69"/>
      <c r="E129" s="69"/>
      <c r="F129" s="69"/>
      <c r="G129" s="69"/>
      <c r="H129" s="69"/>
      <c r="I129" s="69"/>
      <c r="J129" s="69"/>
      <c r="K129" s="69"/>
      <c r="L129" s="69"/>
      <c r="M129" s="69"/>
      <c r="N129" s="69"/>
      <c r="O129" s="69"/>
      <c r="P129" s="69"/>
      <c r="Q129" s="69"/>
      <c r="R129" s="22"/>
      <c r="S129" s="22"/>
      <c r="T129" s="22"/>
      <c r="U129" s="22"/>
      <c r="V129" s="22"/>
      <c r="W129" s="22"/>
      <c r="X129" s="22"/>
      <c r="Y129" s="22"/>
      <c r="Z129" s="22"/>
      <c r="AA129" s="22"/>
      <c r="AB129" s="22"/>
      <c r="AC129" s="69"/>
    </row>
    <row r="130" spans="1:29" ht="15.75" customHeight="1">
      <c r="A130" s="69"/>
      <c r="B130" s="69"/>
      <c r="C130" s="69"/>
      <c r="D130" s="69"/>
      <c r="E130" s="69"/>
      <c r="F130" s="69"/>
      <c r="G130" s="69"/>
      <c r="H130" s="69"/>
      <c r="I130" s="69"/>
      <c r="J130" s="69"/>
      <c r="K130" s="69"/>
      <c r="L130" s="69"/>
      <c r="M130" s="69"/>
      <c r="N130" s="69"/>
      <c r="O130" s="69"/>
      <c r="P130" s="69"/>
      <c r="Q130" s="69"/>
      <c r="R130" s="22"/>
      <c r="S130" s="22"/>
      <c r="T130" s="22"/>
      <c r="U130" s="22"/>
      <c r="V130" s="22"/>
      <c r="W130" s="22"/>
      <c r="X130" s="22"/>
      <c r="Y130" s="22"/>
      <c r="Z130" s="22"/>
      <c r="AA130" s="22"/>
      <c r="AB130" s="22"/>
      <c r="AC130" s="69"/>
    </row>
    <row r="131" spans="1:29" ht="15.75" customHeight="1">
      <c r="A131" s="69"/>
      <c r="B131" s="69"/>
      <c r="C131" s="69"/>
      <c r="D131" s="69"/>
      <c r="E131" s="69"/>
      <c r="F131" s="69"/>
      <c r="G131" s="69"/>
      <c r="H131" s="69"/>
      <c r="I131" s="69"/>
      <c r="J131" s="69"/>
      <c r="K131" s="69"/>
      <c r="L131" s="69"/>
      <c r="M131" s="69"/>
      <c r="N131" s="69"/>
      <c r="O131" s="69"/>
      <c r="P131" s="69"/>
      <c r="Q131" s="69"/>
      <c r="R131" s="22"/>
      <c r="S131" s="22"/>
      <c r="T131" s="22"/>
      <c r="U131" s="22"/>
      <c r="V131" s="22"/>
      <c r="W131" s="22"/>
      <c r="X131" s="22"/>
      <c r="Y131" s="22"/>
      <c r="Z131" s="22"/>
      <c r="AA131" s="22"/>
      <c r="AB131" s="22"/>
      <c r="AC131" s="69"/>
    </row>
    <row r="132" spans="1:29" ht="15.75" customHeight="1">
      <c r="A132" s="69"/>
      <c r="B132" s="69"/>
      <c r="C132" s="69"/>
      <c r="D132" s="69"/>
      <c r="E132" s="69"/>
      <c r="F132" s="69"/>
      <c r="G132" s="69"/>
      <c r="H132" s="69"/>
      <c r="I132" s="69"/>
      <c r="J132" s="69"/>
      <c r="K132" s="69"/>
      <c r="L132" s="69"/>
      <c r="M132" s="69"/>
      <c r="N132" s="69"/>
      <c r="O132" s="69"/>
      <c r="P132" s="69"/>
      <c r="Q132" s="69"/>
      <c r="R132" s="22"/>
      <c r="S132" s="22"/>
      <c r="T132" s="22"/>
      <c r="U132" s="22"/>
      <c r="V132" s="22"/>
      <c r="W132" s="22"/>
      <c r="X132" s="22"/>
      <c r="Y132" s="22"/>
      <c r="Z132" s="22"/>
      <c r="AA132" s="22"/>
      <c r="AB132" s="22"/>
      <c r="AC132" s="69"/>
    </row>
    <row r="133" spans="1:29" ht="15.75" customHeight="1">
      <c r="A133" s="69"/>
      <c r="B133" s="69"/>
      <c r="C133" s="69"/>
      <c r="D133" s="69"/>
      <c r="E133" s="69"/>
      <c r="F133" s="69"/>
      <c r="G133" s="69"/>
      <c r="H133" s="69"/>
      <c r="I133" s="69"/>
      <c r="J133" s="69"/>
      <c r="K133" s="69"/>
      <c r="L133" s="69"/>
      <c r="M133" s="69"/>
      <c r="N133" s="69"/>
      <c r="O133" s="69"/>
      <c r="P133" s="69"/>
      <c r="Q133" s="69"/>
      <c r="R133" s="22"/>
      <c r="S133" s="22"/>
      <c r="T133" s="22"/>
      <c r="U133" s="22"/>
      <c r="V133" s="22"/>
      <c r="W133" s="22"/>
      <c r="X133" s="22"/>
      <c r="Y133" s="22"/>
      <c r="Z133" s="22"/>
      <c r="AA133" s="22"/>
      <c r="AB133" s="22"/>
      <c r="AC133" s="69"/>
    </row>
    <row r="134" spans="1:29" ht="15.75" customHeight="1">
      <c r="A134" s="69"/>
      <c r="B134" s="69"/>
      <c r="C134" s="69"/>
      <c r="D134" s="69"/>
      <c r="E134" s="69"/>
      <c r="F134" s="69"/>
      <c r="G134" s="69"/>
      <c r="H134" s="69"/>
      <c r="I134" s="69"/>
      <c r="J134" s="69"/>
      <c r="K134" s="69"/>
      <c r="L134" s="69"/>
      <c r="M134" s="69"/>
      <c r="N134" s="69"/>
      <c r="O134" s="69"/>
      <c r="P134" s="69"/>
      <c r="Q134" s="69"/>
      <c r="R134" s="22"/>
      <c r="S134" s="22"/>
      <c r="T134" s="22"/>
      <c r="U134" s="22"/>
      <c r="V134" s="22"/>
      <c r="W134" s="22"/>
      <c r="X134" s="22"/>
      <c r="Y134" s="22"/>
      <c r="Z134" s="22"/>
      <c r="AA134" s="22"/>
      <c r="AB134" s="22"/>
      <c r="AC134" s="69"/>
    </row>
    <row r="135" spans="1:29" ht="15.75" customHeight="1">
      <c r="A135" s="69"/>
      <c r="B135" s="69"/>
      <c r="C135" s="69"/>
      <c r="D135" s="69"/>
      <c r="E135" s="69"/>
      <c r="F135" s="69"/>
      <c r="G135" s="69"/>
      <c r="H135" s="69"/>
      <c r="I135" s="69"/>
      <c r="J135" s="69"/>
      <c r="K135" s="69"/>
      <c r="L135" s="69"/>
      <c r="M135" s="69"/>
      <c r="N135" s="69"/>
      <c r="O135" s="69"/>
      <c r="P135" s="69"/>
      <c r="Q135" s="69"/>
      <c r="R135" s="22"/>
      <c r="S135" s="22"/>
      <c r="T135" s="22"/>
      <c r="U135" s="22"/>
      <c r="V135" s="22"/>
      <c r="W135" s="22"/>
      <c r="X135" s="22"/>
      <c r="Y135" s="22"/>
      <c r="Z135" s="22"/>
      <c r="AA135" s="22"/>
      <c r="AB135" s="22"/>
      <c r="AC135" s="69"/>
    </row>
    <row r="136" spans="1:29" ht="15.75" customHeight="1">
      <c r="A136" s="69"/>
      <c r="B136" s="69"/>
      <c r="C136" s="69"/>
      <c r="D136" s="69"/>
      <c r="E136" s="69"/>
      <c r="F136" s="69"/>
      <c r="G136" s="69"/>
      <c r="H136" s="69"/>
      <c r="I136" s="69"/>
      <c r="J136" s="69"/>
      <c r="K136" s="69"/>
      <c r="L136" s="69"/>
      <c r="M136" s="69"/>
      <c r="N136" s="69"/>
      <c r="O136" s="69"/>
      <c r="P136" s="69"/>
      <c r="Q136" s="69"/>
      <c r="R136" s="22"/>
      <c r="S136" s="22"/>
      <c r="T136" s="22"/>
      <c r="U136" s="22"/>
      <c r="V136" s="22"/>
      <c r="W136" s="22"/>
      <c r="X136" s="22"/>
      <c r="Y136" s="22"/>
      <c r="Z136" s="22"/>
      <c r="AA136" s="22"/>
      <c r="AB136" s="22"/>
      <c r="AC136" s="69"/>
    </row>
    <row r="137" spans="1:29" ht="15.75" customHeight="1">
      <c r="A137" s="69"/>
      <c r="B137" s="69"/>
      <c r="C137" s="69"/>
      <c r="D137" s="69"/>
      <c r="E137" s="69"/>
      <c r="F137" s="69"/>
      <c r="G137" s="69"/>
      <c r="H137" s="69"/>
      <c r="I137" s="69"/>
      <c r="J137" s="69"/>
      <c r="K137" s="69"/>
      <c r="L137" s="69"/>
      <c r="M137" s="69"/>
      <c r="N137" s="69"/>
      <c r="O137" s="69"/>
      <c r="P137" s="69"/>
      <c r="Q137" s="69"/>
      <c r="R137" s="22"/>
      <c r="S137" s="22"/>
      <c r="T137" s="22"/>
      <c r="U137" s="22"/>
      <c r="V137" s="22"/>
      <c r="W137" s="22"/>
      <c r="X137" s="22"/>
      <c r="Y137" s="22"/>
      <c r="Z137" s="22"/>
      <c r="AA137" s="22"/>
      <c r="AB137" s="22"/>
      <c r="AC137" s="69"/>
    </row>
    <row r="138" spans="1:29" ht="15.75" customHeight="1">
      <c r="A138" s="69"/>
      <c r="B138" s="69"/>
      <c r="C138" s="69"/>
      <c r="D138" s="69"/>
      <c r="E138" s="69"/>
      <c r="F138" s="69"/>
      <c r="G138" s="69"/>
      <c r="H138" s="69"/>
      <c r="I138" s="69"/>
      <c r="J138" s="69"/>
      <c r="K138" s="69"/>
      <c r="L138" s="69"/>
      <c r="M138" s="69"/>
      <c r="N138" s="69"/>
      <c r="O138" s="69"/>
      <c r="P138" s="69"/>
      <c r="Q138" s="69"/>
      <c r="R138" s="22"/>
      <c r="S138" s="22"/>
      <c r="T138" s="22"/>
      <c r="U138" s="22"/>
      <c r="V138" s="22"/>
      <c r="W138" s="22"/>
      <c r="X138" s="22"/>
      <c r="Y138" s="22"/>
      <c r="Z138" s="22"/>
      <c r="AA138" s="22"/>
      <c r="AB138" s="22"/>
      <c r="AC138" s="69"/>
    </row>
    <row r="139" spans="1:29" ht="15.75" customHeight="1">
      <c r="A139" s="69"/>
      <c r="B139" s="69"/>
      <c r="C139" s="69"/>
      <c r="D139" s="69"/>
      <c r="E139" s="69"/>
      <c r="F139" s="69"/>
      <c r="G139" s="69"/>
      <c r="H139" s="69"/>
      <c r="I139" s="69"/>
      <c r="J139" s="69"/>
      <c r="K139" s="69"/>
      <c r="L139" s="69"/>
      <c r="M139" s="69"/>
      <c r="N139" s="69"/>
      <c r="O139" s="69"/>
      <c r="P139" s="69"/>
      <c r="Q139" s="69"/>
      <c r="R139" s="22"/>
      <c r="S139" s="22"/>
      <c r="T139" s="22"/>
      <c r="U139" s="22"/>
      <c r="V139" s="22"/>
      <c r="W139" s="22"/>
      <c r="X139" s="22"/>
      <c r="Y139" s="22"/>
      <c r="Z139" s="22"/>
      <c r="AA139" s="22"/>
      <c r="AB139" s="22"/>
      <c r="AC139" s="69"/>
    </row>
    <row r="140" spans="1:29" ht="15.75" customHeight="1">
      <c r="A140" s="69"/>
      <c r="B140" s="69"/>
      <c r="C140" s="69"/>
      <c r="D140" s="69"/>
      <c r="E140" s="69"/>
      <c r="F140" s="69"/>
      <c r="G140" s="69"/>
      <c r="H140" s="69"/>
      <c r="I140" s="69"/>
      <c r="J140" s="69"/>
      <c r="K140" s="69"/>
      <c r="L140" s="69"/>
      <c r="M140" s="69"/>
      <c r="N140" s="69"/>
      <c r="O140" s="69"/>
      <c r="P140" s="69"/>
      <c r="Q140" s="69"/>
      <c r="R140" s="22"/>
      <c r="S140" s="22"/>
      <c r="T140" s="22"/>
      <c r="U140" s="22"/>
      <c r="V140" s="22"/>
      <c r="W140" s="22"/>
      <c r="X140" s="22"/>
      <c r="Y140" s="22"/>
      <c r="Z140" s="22"/>
      <c r="AA140" s="22"/>
      <c r="AB140" s="22"/>
      <c r="AC140" s="69"/>
    </row>
    <row r="141" spans="1:29" ht="15.75" customHeight="1">
      <c r="A141" s="69"/>
      <c r="B141" s="69"/>
      <c r="C141" s="69"/>
      <c r="D141" s="69"/>
      <c r="E141" s="69"/>
      <c r="F141" s="69"/>
      <c r="G141" s="69"/>
      <c r="H141" s="69"/>
      <c r="I141" s="69"/>
      <c r="J141" s="69"/>
      <c r="K141" s="69"/>
      <c r="L141" s="69"/>
      <c r="M141" s="69"/>
      <c r="N141" s="69"/>
      <c r="O141" s="69"/>
      <c r="P141" s="69"/>
      <c r="Q141" s="69"/>
      <c r="R141" s="22"/>
      <c r="S141" s="22"/>
      <c r="T141" s="22"/>
      <c r="U141" s="22"/>
      <c r="V141" s="22"/>
      <c r="W141" s="22"/>
      <c r="X141" s="22"/>
      <c r="Y141" s="22"/>
      <c r="Z141" s="22"/>
      <c r="AA141" s="22"/>
      <c r="AB141" s="22"/>
      <c r="AC141" s="69"/>
    </row>
    <row r="142" spans="1:29" ht="15.75" customHeight="1">
      <c r="A142" s="69"/>
      <c r="B142" s="69"/>
      <c r="C142" s="69"/>
      <c r="D142" s="69"/>
      <c r="E142" s="69"/>
      <c r="F142" s="69"/>
      <c r="G142" s="69"/>
      <c r="H142" s="69"/>
      <c r="I142" s="69"/>
      <c r="J142" s="69"/>
      <c r="K142" s="69"/>
      <c r="L142" s="69"/>
      <c r="M142" s="69"/>
      <c r="N142" s="69"/>
      <c r="O142" s="69"/>
      <c r="P142" s="69"/>
      <c r="Q142" s="69"/>
      <c r="R142" s="22"/>
      <c r="S142" s="22"/>
      <c r="T142" s="22"/>
      <c r="U142" s="22"/>
      <c r="V142" s="22"/>
      <c r="W142" s="22"/>
      <c r="X142" s="22"/>
      <c r="Y142" s="22"/>
      <c r="Z142" s="22"/>
      <c r="AA142" s="22"/>
      <c r="AB142" s="22"/>
      <c r="AC142" s="69"/>
    </row>
    <row r="143" spans="1:29" ht="15.75" customHeight="1">
      <c r="A143" s="69"/>
      <c r="B143" s="69"/>
      <c r="C143" s="69"/>
      <c r="D143" s="69"/>
      <c r="E143" s="69"/>
      <c r="F143" s="69"/>
      <c r="G143" s="69"/>
      <c r="H143" s="69"/>
      <c r="I143" s="69"/>
      <c r="J143" s="69"/>
      <c r="K143" s="69"/>
      <c r="L143" s="69"/>
      <c r="M143" s="69"/>
      <c r="N143" s="69"/>
      <c r="O143" s="69"/>
      <c r="P143" s="69"/>
      <c r="Q143" s="69"/>
      <c r="R143" s="22"/>
      <c r="S143" s="22"/>
      <c r="T143" s="22"/>
      <c r="U143" s="22"/>
      <c r="V143" s="22"/>
      <c r="W143" s="22"/>
      <c r="X143" s="22"/>
      <c r="Y143" s="22"/>
      <c r="Z143" s="22"/>
      <c r="AA143" s="22"/>
      <c r="AB143" s="22"/>
      <c r="AC143" s="69"/>
    </row>
    <row r="144" spans="1:29" ht="15.75" customHeight="1">
      <c r="A144" s="69"/>
      <c r="B144" s="69"/>
      <c r="C144" s="69"/>
      <c r="D144" s="69"/>
      <c r="E144" s="69"/>
      <c r="F144" s="69"/>
      <c r="G144" s="69"/>
      <c r="H144" s="69"/>
      <c r="I144" s="69"/>
      <c r="J144" s="69"/>
      <c r="K144" s="69"/>
      <c r="L144" s="69"/>
      <c r="M144" s="69"/>
      <c r="N144" s="69"/>
      <c r="O144" s="69"/>
      <c r="P144" s="69"/>
      <c r="Q144" s="69"/>
      <c r="R144" s="22"/>
      <c r="S144" s="22"/>
      <c r="T144" s="22"/>
      <c r="U144" s="22"/>
      <c r="V144" s="22"/>
      <c r="W144" s="22"/>
      <c r="X144" s="22"/>
      <c r="Y144" s="22"/>
      <c r="Z144" s="22"/>
      <c r="AA144" s="22"/>
      <c r="AB144" s="22"/>
      <c r="AC144" s="69"/>
    </row>
    <row r="145" spans="1:29" ht="15.75" customHeight="1">
      <c r="A145" s="69"/>
      <c r="B145" s="69"/>
      <c r="C145" s="69"/>
      <c r="D145" s="69"/>
      <c r="E145" s="69"/>
      <c r="F145" s="69"/>
      <c r="G145" s="69"/>
      <c r="H145" s="69"/>
      <c r="I145" s="69"/>
      <c r="J145" s="69"/>
      <c r="K145" s="69"/>
      <c r="L145" s="69"/>
      <c r="M145" s="69"/>
      <c r="N145" s="69"/>
      <c r="O145" s="69"/>
      <c r="P145" s="69"/>
      <c r="Q145" s="69"/>
      <c r="R145" s="22"/>
      <c r="S145" s="22"/>
      <c r="T145" s="22"/>
      <c r="U145" s="22"/>
      <c r="V145" s="22"/>
      <c r="W145" s="22"/>
      <c r="X145" s="22"/>
      <c r="Y145" s="22"/>
      <c r="Z145" s="22"/>
      <c r="AA145" s="22"/>
      <c r="AB145" s="22"/>
      <c r="AC145" s="69"/>
    </row>
    <row r="146" spans="1:29" ht="15.75" customHeight="1">
      <c r="A146" s="69"/>
      <c r="B146" s="69"/>
      <c r="C146" s="69"/>
      <c r="D146" s="69"/>
      <c r="E146" s="69"/>
      <c r="F146" s="69"/>
      <c r="G146" s="69"/>
      <c r="H146" s="69"/>
      <c r="I146" s="69"/>
      <c r="J146" s="69"/>
      <c r="K146" s="69"/>
      <c r="L146" s="69"/>
      <c r="M146" s="69"/>
      <c r="N146" s="69"/>
      <c r="O146" s="69"/>
      <c r="P146" s="69"/>
      <c r="Q146" s="69"/>
      <c r="R146" s="22"/>
      <c r="S146" s="22"/>
      <c r="T146" s="22"/>
      <c r="U146" s="22"/>
      <c r="V146" s="22"/>
      <c r="W146" s="22"/>
      <c r="X146" s="22"/>
      <c r="Y146" s="22"/>
      <c r="Z146" s="22"/>
      <c r="AA146" s="22"/>
      <c r="AB146" s="22"/>
      <c r="AC146" s="69"/>
    </row>
    <row r="147" spans="1:29" ht="15.75" customHeight="1">
      <c r="A147" s="69"/>
      <c r="B147" s="69"/>
      <c r="C147" s="69"/>
      <c r="D147" s="69"/>
      <c r="E147" s="69"/>
      <c r="F147" s="69"/>
      <c r="G147" s="69"/>
      <c r="H147" s="69"/>
      <c r="I147" s="69"/>
      <c r="J147" s="69"/>
      <c r="K147" s="69"/>
      <c r="L147" s="69"/>
      <c r="M147" s="69"/>
      <c r="N147" s="69"/>
      <c r="O147" s="69"/>
      <c r="P147" s="69"/>
      <c r="Q147" s="69"/>
      <c r="R147" s="22"/>
      <c r="S147" s="22"/>
      <c r="T147" s="22"/>
      <c r="U147" s="22"/>
      <c r="V147" s="22"/>
      <c r="W147" s="22"/>
      <c r="X147" s="22"/>
      <c r="Y147" s="22"/>
      <c r="Z147" s="22"/>
      <c r="AA147" s="22"/>
      <c r="AB147" s="22"/>
      <c r="AC147" s="69"/>
    </row>
    <row r="148" spans="1:29" ht="15.75" customHeight="1">
      <c r="A148" s="69"/>
      <c r="B148" s="69"/>
      <c r="C148" s="69"/>
      <c r="D148" s="69"/>
      <c r="E148" s="69"/>
      <c r="F148" s="69"/>
      <c r="G148" s="69"/>
      <c r="H148" s="69"/>
      <c r="I148" s="69"/>
      <c r="J148" s="69"/>
      <c r="K148" s="69"/>
      <c r="L148" s="69"/>
      <c r="M148" s="69"/>
      <c r="N148" s="69"/>
      <c r="O148" s="69"/>
      <c r="P148" s="69"/>
      <c r="Q148" s="69"/>
      <c r="R148" s="22"/>
      <c r="S148" s="22"/>
      <c r="T148" s="22"/>
      <c r="U148" s="22"/>
      <c r="V148" s="22"/>
      <c r="W148" s="22"/>
      <c r="X148" s="22"/>
      <c r="Y148" s="22"/>
      <c r="Z148" s="22"/>
      <c r="AA148" s="22"/>
      <c r="AB148" s="22"/>
      <c r="AC148" s="69"/>
    </row>
    <row r="149" spans="1:29" ht="15.75" customHeight="1">
      <c r="A149" s="69"/>
      <c r="B149" s="69"/>
      <c r="C149" s="69"/>
      <c r="D149" s="69"/>
      <c r="E149" s="69"/>
      <c r="F149" s="69"/>
      <c r="G149" s="69"/>
      <c r="H149" s="69"/>
      <c r="I149" s="69"/>
      <c r="J149" s="69"/>
      <c r="K149" s="69"/>
      <c r="L149" s="69"/>
      <c r="M149" s="69"/>
      <c r="N149" s="69"/>
      <c r="O149" s="69"/>
      <c r="P149" s="69"/>
      <c r="Q149" s="69"/>
      <c r="R149" s="22"/>
      <c r="S149" s="22"/>
      <c r="T149" s="22"/>
      <c r="U149" s="22"/>
      <c r="V149" s="22"/>
      <c r="W149" s="22"/>
      <c r="X149" s="22"/>
      <c r="Y149" s="22"/>
      <c r="Z149" s="22"/>
      <c r="AA149" s="22"/>
      <c r="AB149" s="22"/>
      <c r="AC149" s="69"/>
    </row>
    <row r="150" spans="1:29" ht="15.75" customHeight="1">
      <c r="A150" s="69"/>
      <c r="B150" s="69"/>
      <c r="C150" s="69"/>
      <c r="D150" s="69"/>
      <c r="E150" s="69"/>
      <c r="F150" s="69"/>
      <c r="G150" s="69"/>
      <c r="H150" s="69"/>
      <c r="I150" s="69"/>
      <c r="J150" s="69"/>
      <c r="K150" s="69"/>
      <c r="L150" s="69"/>
      <c r="M150" s="69"/>
      <c r="N150" s="69"/>
      <c r="O150" s="69"/>
      <c r="P150" s="69"/>
      <c r="Q150" s="69"/>
      <c r="R150" s="22"/>
      <c r="S150" s="22"/>
      <c r="T150" s="22"/>
      <c r="U150" s="22"/>
      <c r="V150" s="22"/>
      <c r="W150" s="22"/>
      <c r="X150" s="22"/>
      <c r="Y150" s="22"/>
      <c r="Z150" s="22"/>
      <c r="AA150" s="22"/>
      <c r="AB150" s="22"/>
      <c r="AC150" s="69"/>
    </row>
    <row r="151" spans="1:29" ht="15.75" customHeight="1">
      <c r="A151" s="69"/>
      <c r="B151" s="69"/>
      <c r="C151" s="69"/>
      <c r="D151" s="69"/>
      <c r="E151" s="69"/>
      <c r="F151" s="69"/>
      <c r="G151" s="69"/>
      <c r="H151" s="69"/>
      <c r="I151" s="69"/>
      <c r="J151" s="69"/>
      <c r="K151" s="69"/>
      <c r="L151" s="69"/>
      <c r="M151" s="69"/>
      <c r="N151" s="69"/>
      <c r="O151" s="69"/>
      <c r="P151" s="69"/>
      <c r="Q151" s="69"/>
      <c r="R151" s="22"/>
      <c r="S151" s="22"/>
      <c r="T151" s="22"/>
      <c r="U151" s="22"/>
      <c r="V151" s="22"/>
      <c r="W151" s="22"/>
      <c r="X151" s="22"/>
      <c r="Y151" s="22"/>
      <c r="Z151" s="22"/>
      <c r="AA151" s="22"/>
      <c r="AB151" s="22"/>
      <c r="AC151" s="69"/>
    </row>
    <row r="152" spans="1:29" ht="15.75" customHeight="1">
      <c r="A152" s="69"/>
      <c r="B152" s="69"/>
      <c r="C152" s="69"/>
      <c r="D152" s="69"/>
      <c r="E152" s="69"/>
      <c r="F152" s="69"/>
      <c r="G152" s="69"/>
      <c r="H152" s="69"/>
      <c r="I152" s="69"/>
      <c r="J152" s="69"/>
      <c r="K152" s="69"/>
      <c r="L152" s="69"/>
      <c r="M152" s="69"/>
      <c r="N152" s="69"/>
      <c r="O152" s="69"/>
      <c r="P152" s="69"/>
      <c r="Q152" s="69"/>
      <c r="R152" s="22"/>
      <c r="S152" s="22"/>
      <c r="T152" s="22"/>
      <c r="U152" s="22"/>
      <c r="V152" s="22"/>
      <c r="W152" s="22"/>
      <c r="X152" s="22"/>
      <c r="Y152" s="22"/>
      <c r="Z152" s="22"/>
      <c r="AA152" s="22"/>
      <c r="AB152" s="22"/>
      <c r="AC152" s="69"/>
    </row>
    <row r="153" spans="1:29" ht="15.75" customHeight="1">
      <c r="A153" s="69"/>
      <c r="B153" s="69"/>
      <c r="C153" s="69"/>
      <c r="D153" s="69"/>
      <c r="E153" s="69"/>
      <c r="F153" s="69"/>
      <c r="G153" s="69"/>
      <c r="H153" s="69"/>
      <c r="I153" s="69"/>
      <c r="J153" s="69"/>
      <c r="K153" s="69"/>
      <c r="L153" s="69"/>
      <c r="M153" s="69"/>
      <c r="N153" s="69"/>
      <c r="O153" s="69"/>
      <c r="P153" s="69"/>
      <c r="Q153" s="69"/>
      <c r="R153" s="22"/>
      <c r="S153" s="22"/>
      <c r="T153" s="22"/>
      <c r="U153" s="22"/>
      <c r="V153" s="22"/>
      <c r="W153" s="22"/>
      <c r="X153" s="22"/>
      <c r="Y153" s="22"/>
      <c r="Z153" s="22"/>
      <c r="AA153" s="22"/>
      <c r="AB153" s="22"/>
      <c r="AC153" s="69"/>
    </row>
    <row r="154" spans="1:29" ht="15.75" customHeight="1">
      <c r="A154" s="69"/>
      <c r="B154" s="69"/>
      <c r="C154" s="69"/>
      <c r="D154" s="69"/>
      <c r="E154" s="69"/>
      <c r="F154" s="69"/>
      <c r="G154" s="69"/>
      <c r="H154" s="69"/>
      <c r="I154" s="69"/>
      <c r="J154" s="69"/>
      <c r="K154" s="69"/>
      <c r="L154" s="69"/>
      <c r="M154" s="69"/>
      <c r="N154" s="69"/>
      <c r="O154" s="69"/>
      <c r="P154" s="69"/>
      <c r="Q154" s="69"/>
      <c r="R154" s="22"/>
      <c r="S154" s="22"/>
      <c r="T154" s="22"/>
      <c r="U154" s="22"/>
      <c r="V154" s="22"/>
      <c r="W154" s="22"/>
      <c r="X154" s="22"/>
      <c r="Y154" s="22"/>
      <c r="Z154" s="22"/>
      <c r="AA154" s="22"/>
      <c r="AB154" s="22"/>
      <c r="AC154" s="69"/>
    </row>
    <row r="155" spans="1:29" ht="15.75" customHeight="1">
      <c r="A155" s="69"/>
      <c r="B155" s="69"/>
      <c r="C155" s="69"/>
      <c r="D155" s="69"/>
      <c r="E155" s="69"/>
      <c r="F155" s="69"/>
      <c r="G155" s="69"/>
      <c r="H155" s="69"/>
      <c r="I155" s="69"/>
      <c r="J155" s="69"/>
      <c r="K155" s="69"/>
      <c r="L155" s="69"/>
      <c r="M155" s="69"/>
      <c r="N155" s="69"/>
      <c r="O155" s="69"/>
      <c r="P155" s="69"/>
      <c r="Q155" s="69"/>
      <c r="R155" s="22"/>
      <c r="S155" s="22"/>
      <c r="T155" s="22"/>
      <c r="U155" s="22"/>
      <c r="V155" s="22"/>
      <c r="W155" s="22"/>
      <c r="X155" s="22"/>
      <c r="Y155" s="22"/>
      <c r="Z155" s="22"/>
      <c r="AA155" s="22"/>
      <c r="AB155" s="22"/>
      <c r="AC155" s="69"/>
    </row>
    <row r="156" spans="1:29" ht="15.75" customHeight="1">
      <c r="A156" s="69"/>
      <c r="B156" s="69"/>
      <c r="C156" s="69"/>
      <c r="D156" s="69"/>
      <c r="E156" s="69"/>
      <c r="F156" s="69"/>
      <c r="G156" s="69"/>
      <c r="H156" s="69"/>
      <c r="I156" s="69"/>
      <c r="J156" s="69"/>
      <c r="K156" s="69"/>
      <c r="L156" s="69"/>
      <c r="M156" s="69"/>
      <c r="N156" s="69"/>
      <c r="O156" s="69"/>
      <c r="P156" s="69"/>
      <c r="Q156" s="69"/>
      <c r="R156" s="22"/>
      <c r="S156" s="22"/>
      <c r="T156" s="22"/>
      <c r="U156" s="22"/>
      <c r="V156" s="22"/>
      <c r="W156" s="22"/>
      <c r="X156" s="22"/>
      <c r="Y156" s="22"/>
      <c r="Z156" s="22"/>
      <c r="AA156" s="22"/>
      <c r="AB156" s="22"/>
      <c r="AC156" s="69"/>
    </row>
    <row r="157" spans="1:29" ht="15.75" customHeight="1">
      <c r="A157" s="69"/>
      <c r="B157" s="69"/>
      <c r="C157" s="69"/>
      <c r="D157" s="69"/>
      <c r="E157" s="69"/>
      <c r="F157" s="69"/>
      <c r="G157" s="69"/>
      <c r="H157" s="69"/>
      <c r="I157" s="69"/>
      <c r="J157" s="69"/>
      <c r="K157" s="69"/>
      <c r="L157" s="69"/>
      <c r="M157" s="69"/>
      <c r="N157" s="69"/>
      <c r="O157" s="69"/>
      <c r="P157" s="69"/>
      <c r="Q157" s="69"/>
      <c r="R157" s="22"/>
      <c r="S157" s="22"/>
      <c r="T157" s="22"/>
      <c r="U157" s="22"/>
      <c r="V157" s="22"/>
      <c r="W157" s="22"/>
      <c r="X157" s="22"/>
      <c r="Y157" s="22"/>
      <c r="Z157" s="22"/>
      <c r="AA157" s="22"/>
      <c r="AB157" s="22"/>
      <c r="AC157" s="69"/>
    </row>
    <row r="158" spans="1:29" ht="15.75" customHeight="1">
      <c r="A158" s="69"/>
      <c r="B158" s="69"/>
      <c r="C158" s="69"/>
      <c r="D158" s="69"/>
      <c r="E158" s="69"/>
      <c r="F158" s="69"/>
      <c r="G158" s="69"/>
      <c r="H158" s="69"/>
      <c r="I158" s="69"/>
      <c r="J158" s="69"/>
      <c r="K158" s="69"/>
      <c r="L158" s="69"/>
      <c r="M158" s="69"/>
      <c r="N158" s="69"/>
      <c r="O158" s="69"/>
      <c r="P158" s="69"/>
      <c r="Q158" s="69"/>
      <c r="R158" s="22"/>
      <c r="S158" s="22"/>
      <c r="T158" s="22"/>
      <c r="U158" s="22"/>
      <c r="V158" s="22"/>
      <c r="W158" s="22"/>
      <c r="X158" s="22"/>
      <c r="Y158" s="22"/>
      <c r="Z158" s="22"/>
      <c r="AA158" s="22"/>
      <c r="AB158" s="22"/>
      <c r="AC158" s="69"/>
    </row>
    <row r="159" spans="1:29" ht="15.75" customHeight="1">
      <c r="A159" s="69"/>
      <c r="B159" s="69"/>
      <c r="C159" s="69"/>
      <c r="D159" s="69"/>
      <c r="E159" s="69"/>
      <c r="F159" s="69"/>
      <c r="G159" s="69"/>
      <c r="H159" s="69"/>
      <c r="I159" s="69"/>
      <c r="J159" s="69"/>
      <c r="K159" s="69"/>
      <c r="L159" s="69"/>
      <c r="M159" s="69"/>
      <c r="N159" s="69"/>
      <c r="O159" s="69"/>
      <c r="P159" s="69"/>
      <c r="Q159" s="69"/>
      <c r="R159" s="22"/>
      <c r="S159" s="22"/>
      <c r="T159" s="22"/>
      <c r="U159" s="22"/>
      <c r="V159" s="22"/>
      <c r="W159" s="22"/>
      <c r="X159" s="22"/>
      <c r="Y159" s="22"/>
      <c r="Z159" s="22"/>
      <c r="AA159" s="22"/>
      <c r="AB159" s="22"/>
      <c r="AC159" s="69"/>
    </row>
    <row r="160" spans="1:29" ht="15.75" customHeight="1">
      <c r="A160" s="69"/>
      <c r="B160" s="69"/>
      <c r="C160" s="69"/>
      <c r="D160" s="69"/>
      <c r="E160" s="69"/>
      <c r="F160" s="69"/>
      <c r="G160" s="69"/>
      <c r="H160" s="69"/>
      <c r="I160" s="69"/>
      <c r="J160" s="69"/>
      <c r="K160" s="69"/>
      <c r="L160" s="69"/>
      <c r="M160" s="69"/>
      <c r="N160" s="69"/>
      <c r="O160" s="69"/>
      <c r="P160" s="69"/>
      <c r="Q160" s="69"/>
      <c r="R160" s="22"/>
      <c r="S160" s="22"/>
      <c r="T160" s="22"/>
      <c r="U160" s="22"/>
      <c r="V160" s="22"/>
      <c r="W160" s="22"/>
      <c r="X160" s="22"/>
      <c r="Y160" s="22"/>
      <c r="Z160" s="22"/>
      <c r="AA160" s="22"/>
      <c r="AB160" s="22"/>
      <c r="AC160" s="69"/>
    </row>
    <row r="161" spans="1:29" ht="15.75" customHeight="1">
      <c r="A161" s="69"/>
      <c r="B161" s="69"/>
      <c r="C161" s="69"/>
      <c r="D161" s="69"/>
      <c r="E161" s="69"/>
      <c r="F161" s="69"/>
      <c r="G161" s="69"/>
      <c r="H161" s="69"/>
      <c r="I161" s="69"/>
      <c r="J161" s="69"/>
      <c r="K161" s="69"/>
      <c r="L161" s="69"/>
      <c r="M161" s="69"/>
      <c r="N161" s="69"/>
      <c r="O161" s="69"/>
      <c r="P161" s="69"/>
      <c r="Q161" s="69"/>
      <c r="R161" s="22"/>
      <c r="S161" s="22"/>
      <c r="T161" s="22"/>
      <c r="U161" s="22"/>
      <c r="V161" s="22"/>
      <c r="W161" s="22"/>
      <c r="X161" s="22"/>
      <c r="Y161" s="22"/>
      <c r="Z161" s="22"/>
      <c r="AA161" s="22"/>
      <c r="AB161" s="22"/>
      <c r="AC161" s="69"/>
    </row>
    <row r="162" spans="1:29" ht="15.75" customHeight="1">
      <c r="A162" s="69"/>
      <c r="B162" s="69"/>
      <c r="C162" s="69"/>
      <c r="D162" s="69"/>
      <c r="E162" s="69"/>
      <c r="F162" s="69"/>
      <c r="G162" s="69"/>
      <c r="H162" s="69"/>
      <c r="I162" s="69"/>
      <c r="J162" s="69"/>
      <c r="K162" s="69"/>
      <c r="L162" s="69"/>
      <c r="M162" s="69"/>
      <c r="N162" s="69"/>
      <c r="O162" s="69"/>
      <c r="P162" s="69"/>
      <c r="Q162" s="69"/>
      <c r="R162" s="22"/>
      <c r="S162" s="22"/>
      <c r="T162" s="22"/>
      <c r="U162" s="22"/>
      <c r="V162" s="22"/>
      <c r="W162" s="22"/>
      <c r="X162" s="22"/>
      <c r="Y162" s="22"/>
      <c r="Z162" s="22"/>
      <c r="AA162" s="22"/>
      <c r="AB162" s="22"/>
      <c r="AC162" s="69"/>
    </row>
    <row r="163" spans="1:29" ht="15.75" customHeight="1">
      <c r="A163" s="69"/>
      <c r="B163" s="69"/>
      <c r="C163" s="69"/>
      <c r="D163" s="69"/>
      <c r="E163" s="69"/>
      <c r="F163" s="69"/>
      <c r="G163" s="69"/>
      <c r="H163" s="69"/>
      <c r="I163" s="69"/>
      <c r="J163" s="69"/>
      <c r="K163" s="69"/>
      <c r="L163" s="69"/>
      <c r="M163" s="69"/>
      <c r="N163" s="69"/>
      <c r="O163" s="69"/>
      <c r="P163" s="69"/>
      <c r="Q163" s="69"/>
      <c r="R163" s="22"/>
      <c r="S163" s="22"/>
      <c r="T163" s="22"/>
      <c r="U163" s="22"/>
      <c r="V163" s="22"/>
      <c r="W163" s="22"/>
      <c r="X163" s="22"/>
      <c r="Y163" s="22"/>
      <c r="Z163" s="22"/>
      <c r="AA163" s="22"/>
      <c r="AB163" s="22"/>
      <c r="AC163" s="69"/>
    </row>
    <row r="164" spans="1:29" ht="15.75" customHeight="1">
      <c r="A164" s="69"/>
      <c r="B164" s="69"/>
      <c r="C164" s="69"/>
      <c r="D164" s="69"/>
      <c r="E164" s="69"/>
      <c r="F164" s="69"/>
      <c r="G164" s="69"/>
      <c r="H164" s="69"/>
      <c r="I164" s="69"/>
      <c r="J164" s="69"/>
      <c r="K164" s="69"/>
      <c r="L164" s="69"/>
      <c r="M164" s="69"/>
      <c r="N164" s="69"/>
      <c r="O164" s="69"/>
      <c r="P164" s="69"/>
      <c r="Q164" s="69"/>
      <c r="R164" s="22"/>
      <c r="S164" s="22"/>
      <c r="T164" s="22"/>
      <c r="U164" s="22"/>
      <c r="V164" s="22"/>
      <c r="W164" s="22"/>
      <c r="X164" s="22"/>
      <c r="Y164" s="22"/>
      <c r="Z164" s="22"/>
      <c r="AA164" s="22"/>
      <c r="AB164" s="22"/>
      <c r="AC164" s="69"/>
    </row>
    <row r="165" spans="1:29" ht="15.75" customHeight="1">
      <c r="A165" s="69"/>
      <c r="B165" s="69"/>
      <c r="C165" s="69"/>
      <c r="D165" s="69"/>
      <c r="E165" s="69"/>
      <c r="F165" s="69"/>
      <c r="G165" s="69"/>
      <c r="H165" s="69"/>
      <c r="I165" s="69"/>
      <c r="J165" s="69"/>
      <c r="K165" s="69"/>
      <c r="L165" s="69"/>
      <c r="M165" s="69"/>
      <c r="N165" s="69"/>
      <c r="O165" s="69"/>
      <c r="P165" s="69"/>
      <c r="Q165" s="69"/>
      <c r="R165" s="22"/>
      <c r="S165" s="22"/>
      <c r="T165" s="22"/>
      <c r="U165" s="22"/>
      <c r="V165" s="22"/>
      <c r="W165" s="22"/>
      <c r="X165" s="22"/>
      <c r="Y165" s="22"/>
      <c r="Z165" s="22"/>
      <c r="AA165" s="22"/>
      <c r="AB165" s="22"/>
      <c r="AC165" s="69"/>
    </row>
    <row r="166" spans="1:29" ht="15.75" customHeight="1">
      <c r="A166" s="69"/>
      <c r="B166" s="69"/>
      <c r="C166" s="69"/>
      <c r="D166" s="69"/>
      <c r="E166" s="69"/>
      <c r="F166" s="69"/>
      <c r="G166" s="69"/>
      <c r="H166" s="69"/>
      <c r="I166" s="69"/>
      <c r="J166" s="69"/>
      <c r="K166" s="69"/>
      <c r="L166" s="69"/>
      <c r="M166" s="69"/>
      <c r="N166" s="69"/>
      <c r="O166" s="69"/>
      <c r="P166" s="69"/>
      <c r="Q166" s="69"/>
      <c r="R166" s="22"/>
      <c r="S166" s="22"/>
      <c r="T166" s="22"/>
      <c r="U166" s="22"/>
      <c r="V166" s="22"/>
      <c r="W166" s="22"/>
      <c r="X166" s="22"/>
      <c r="Y166" s="22"/>
      <c r="Z166" s="22"/>
      <c r="AA166" s="22"/>
      <c r="AB166" s="22"/>
      <c r="AC166" s="69"/>
    </row>
    <row r="167" spans="1:29" ht="15.75" customHeight="1">
      <c r="A167" s="69"/>
      <c r="B167" s="69"/>
      <c r="C167" s="69"/>
      <c r="D167" s="69"/>
      <c r="E167" s="69"/>
      <c r="F167" s="69"/>
      <c r="G167" s="69"/>
      <c r="H167" s="69"/>
      <c r="I167" s="69"/>
      <c r="J167" s="69"/>
      <c r="K167" s="69"/>
      <c r="L167" s="69"/>
      <c r="M167" s="69"/>
      <c r="N167" s="69"/>
      <c r="O167" s="69"/>
      <c r="P167" s="69"/>
      <c r="Q167" s="69"/>
      <c r="R167" s="22"/>
      <c r="S167" s="22"/>
      <c r="T167" s="22"/>
      <c r="U167" s="22"/>
      <c r="V167" s="22"/>
      <c r="W167" s="22"/>
      <c r="X167" s="22"/>
      <c r="Y167" s="22"/>
      <c r="Z167" s="22"/>
      <c r="AA167" s="22"/>
      <c r="AB167" s="22"/>
      <c r="AC167" s="69"/>
    </row>
    <row r="168" spans="1:29" ht="15.75" customHeight="1">
      <c r="A168" s="69"/>
      <c r="B168" s="69"/>
      <c r="C168" s="69"/>
      <c r="D168" s="69"/>
      <c r="E168" s="69"/>
      <c r="F168" s="69"/>
      <c r="G168" s="69"/>
      <c r="H168" s="69"/>
      <c r="I168" s="69"/>
      <c r="J168" s="69"/>
      <c r="K168" s="69"/>
      <c r="L168" s="69"/>
      <c r="M168" s="69"/>
      <c r="N168" s="69"/>
      <c r="O168" s="69"/>
      <c r="P168" s="69"/>
      <c r="Q168" s="69"/>
      <c r="R168" s="22"/>
      <c r="S168" s="22"/>
      <c r="T168" s="22"/>
      <c r="U168" s="22"/>
      <c r="V168" s="22"/>
      <c r="W168" s="22"/>
      <c r="X168" s="22"/>
      <c r="Y168" s="22"/>
      <c r="Z168" s="22"/>
      <c r="AA168" s="22"/>
      <c r="AB168" s="22"/>
      <c r="AC168" s="69"/>
    </row>
    <row r="169" spans="1:29" ht="15.75" customHeight="1">
      <c r="A169" s="69"/>
      <c r="B169" s="69"/>
      <c r="C169" s="69"/>
      <c r="D169" s="69"/>
      <c r="E169" s="69"/>
      <c r="F169" s="69"/>
      <c r="G169" s="69"/>
      <c r="H169" s="69"/>
      <c r="I169" s="69"/>
      <c r="J169" s="69"/>
      <c r="K169" s="69"/>
      <c r="L169" s="69"/>
      <c r="M169" s="69"/>
      <c r="N169" s="69"/>
      <c r="O169" s="69"/>
      <c r="P169" s="69"/>
      <c r="Q169" s="69"/>
      <c r="R169" s="22"/>
      <c r="S169" s="22"/>
      <c r="T169" s="22"/>
      <c r="U169" s="22"/>
      <c r="V169" s="22"/>
      <c r="W169" s="22"/>
      <c r="X169" s="22"/>
      <c r="Y169" s="22"/>
      <c r="Z169" s="22"/>
      <c r="AA169" s="22"/>
      <c r="AB169" s="22"/>
      <c r="AC169" s="69"/>
    </row>
    <row r="170" spans="1:29" ht="15.75" customHeight="1">
      <c r="A170" s="69"/>
      <c r="B170" s="69"/>
      <c r="C170" s="69"/>
      <c r="D170" s="69"/>
      <c r="E170" s="69"/>
      <c r="F170" s="69"/>
      <c r="G170" s="69"/>
      <c r="H170" s="69"/>
      <c r="I170" s="69"/>
      <c r="J170" s="69"/>
      <c r="K170" s="69"/>
      <c r="L170" s="69"/>
      <c r="M170" s="69"/>
      <c r="N170" s="69"/>
      <c r="O170" s="69"/>
      <c r="P170" s="69"/>
      <c r="Q170" s="69"/>
      <c r="R170" s="22"/>
      <c r="S170" s="22"/>
      <c r="T170" s="22"/>
      <c r="U170" s="22"/>
      <c r="V170" s="22"/>
      <c r="W170" s="22"/>
      <c r="X170" s="22"/>
      <c r="Y170" s="22"/>
      <c r="Z170" s="22"/>
      <c r="AA170" s="22"/>
      <c r="AB170" s="22"/>
      <c r="AC170" s="69"/>
    </row>
    <row r="171" spans="1:29" ht="15.75" customHeight="1">
      <c r="A171" s="69"/>
      <c r="B171" s="69"/>
      <c r="C171" s="69"/>
      <c r="D171" s="69"/>
      <c r="E171" s="69"/>
      <c r="F171" s="69"/>
      <c r="G171" s="69"/>
      <c r="H171" s="69"/>
      <c r="I171" s="69"/>
      <c r="J171" s="69"/>
      <c r="K171" s="69"/>
      <c r="L171" s="69"/>
      <c r="M171" s="69"/>
      <c r="N171" s="69"/>
      <c r="O171" s="69"/>
      <c r="P171" s="69"/>
      <c r="Q171" s="69"/>
      <c r="R171" s="22"/>
      <c r="S171" s="22"/>
      <c r="T171" s="22"/>
      <c r="U171" s="22"/>
      <c r="V171" s="22"/>
      <c r="W171" s="22"/>
      <c r="X171" s="22"/>
      <c r="Y171" s="22"/>
      <c r="Z171" s="22"/>
      <c r="AA171" s="22"/>
      <c r="AB171" s="22"/>
      <c r="AC171" s="69"/>
    </row>
    <row r="172" spans="1:29" ht="15.75" customHeight="1">
      <c r="A172" s="69"/>
      <c r="B172" s="69"/>
      <c r="C172" s="69"/>
      <c r="D172" s="69"/>
      <c r="E172" s="69"/>
      <c r="F172" s="69"/>
      <c r="G172" s="69"/>
      <c r="H172" s="69"/>
      <c r="I172" s="69"/>
      <c r="J172" s="69"/>
      <c r="K172" s="69"/>
      <c r="L172" s="69"/>
      <c r="M172" s="69"/>
      <c r="N172" s="69"/>
      <c r="O172" s="69"/>
      <c r="P172" s="69"/>
      <c r="Q172" s="69"/>
      <c r="R172" s="22"/>
      <c r="S172" s="22"/>
      <c r="T172" s="22"/>
      <c r="U172" s="22"/>
      <c r="V172" s="22"/>
      <c r="W172" s="22"/>
      <c r="X172" s="22"/>
      <c r="Y172" s="22"/>
      <c r="Z172" s="22"/>
      <c r="AA172" s="22"/>
      <c r="AB172" s="22"/>
      <c r="AC172" s="69"/>
    </row>
    <row r="173" spans="1:29" ht="15.75" customHeight="1">
      <c r="A173" s="69"/>
      <c r="B173" s="69"/>
      <c r="C173" s="69"/>
      <c r="D173" s="69"/>
      <c r="E173" s="69"/>
      <c r="F173" s="69"/>
      <c r="G173" s="69"/>
      <c r="H173" s="69"/>
      <c r="I173" s="69"/>
      <c r="J173" s="69"/>
      <c r="K173" s="69"/>
      <c r="L173" s="69"/>
      <c r="M173" s="69"/>
      <c r="N173" s="69"/>
      <c r="O173" s="69"/>
      <c r="P173" s="69"/>
      <c r="Q173" s="69"/>
      <c r="R173" s="22"/>
      <c r="S173" s="22"/>
      <c r="T173" s="22"/>
      <c r="U173" s="22"/>
      <c r="V173" s="22"/>
      <c r="W173" s="22"/>
      <c r="X173" s="22"/>
      <c r="Y173" s="22"/>
      <c r="Z173" s="22"/>
      <c r="AA173" s="22"/>
      <c r="AB173" s="22"/>
      <c r="AC173" s="69"/>
    </row>
    <row r="174" spans="1:29" ht="15.75" customHeight="1">
      <c r="A174" s="69"/>
      <c r="B174" s="69"/>
      <c r="C174" s="69"/>
      <c r="D174" s="69"/>
      <c r="E174" s="69"/>
      <c r="F174" s="69"/>
      <c r="G174" s="69"/>
      <c r="H174" s="69"/>
      <c r="I174" s="69"/>
      <c r="J174" s="69"/>
      <c r="K174" s="69"/>
      <c r="L174" s="69"/>
      <c r="M174" s="69"/>
      <c r="N174" s="69"/>
      <c r="O174" s="69"/>
      <c r="P174" s="69"/>
      <c r="Q174" s="69"/>
      <c r="R174" s="22"/>
      <c r="S174" s="22"/>
      <c r="T174" s="22"/>
      <c r="U174" s="22"/>
      <c r="V174" s="22"/>
      <c r="W174" s="22"/>
      <c r="X174" s="22"/>
      <c r="Y174" s="22"/>
      <c r="Z174" s="22"/>
      <c r="AA174" s="22"/>
      <c r="AB174" s="22"/>
      <c r="AC174" s="69"/>
    </row>
    <row r="175" spans="1:29" ht="15.75" customHeight="1">
      <c r="A175" s="69"/>
      <c r="B175" s="69"/>
      <c r="C175" s="69"/>
      <c r="D175" s="69"/>
      <c r="E175" s="69"/>
      <c r="F175" s="69"/>
      <c r="G175" s="69"/>
      <c r="H175" s="69"/>
      <c r="I175" s="69"/>
      <c r="J175" s="69"/>
      <c r="K175" s="69"/>
      <c r="L175" s="69"/>
      <c r="M175" s="69"/>
      <c r="N175" s="69"/>
      <c r="O175" s="69"/>
      <c r="P175" s="69"/>
      <c r="Q175" s="69"/>
      <c r="R175" s="22"/>
      <c r="S175" s="22"/>
      <c r="T175" s="22"/>
      <c r="U175" s="22"/>
      <c r="V175" s="22"/>
      <c r="W175" s="22"/>
      <c r="X175" s="22"/>
      <c r="Y175" s="22"/>
      <c r="Z175" s="22"/>
      <c r="AA175" s="22"/>
      <c r="AB175" s="22"/>
      <c r="AC175" s="69"/>
    </row>
    <row r="176" spans="1:29" ht="15.75" customHeight="1">
      <c r="A176" s="69"/>
      <c r="B176" s="69"/>
      <c r="C176" s="69"/>
      <c r="D176" s="69"/>
      <c r="E176" s="69"/>
      <c r="F176" s="69"/>
      <c r="G176" s="69"/>
      <c r="H176" s="69"/>
      <c r="I176" s="69"/>
      <c r="J176" s="69"/>
      <c r="K176" s="69"/>
      <c r="L176" s="69"/>
      <c r="M176" s="69"/>
      <c r="N176" s="69"/>
      <c r="O176" s="69"/>
      <c r="P176" s="69"/>
      <c r="Q176" s="69"/>
      <c r="R176" s="22"/>
      <c r="S176" s="22"/>
      <c r="T176" s="22"/>
      <c r="U176" s="22"/>
      <c r="V176" s="22"/>
      <c r="W176" s="22"/>
      <c r="X176" s="22"/>
      <c r="Y176" s="22"/>
      <c r="Z176" s="22"/>
      <c r="AA176" s="22"/>
      <c r="AB176" s="22"/>
      <c r="AC176" s="69"/>
    </row>
    <row r="177" spans="1:29" ht="15.75" customHeight="1">
      <c r="A177" s="69"/>
      <c r="B177" s="69"/>
      <c r="C177" s="69"/>
      <c r="D177" s="69"/>
      <c r="E177" s="69"/>
      <c r="F177" s="69"/>
      <c r="G177" s="69"/>
      <c r="H177" s="69"/>
      <c r="I177" s="69"/>
      <c r="J177" s="69"/>
      <c r="K177" s="69"/>
      <c r="L177" s="69"/>
      <c r="M177" s="69"/>
      <c r="N177" s="69"/>
      <c r="O177" s="69"/>
      <c r="P177" s="69"/>
      <c r="Q177" s="69"/>
      <c r="R177" s="22"/>
      <c r="S177" s="22"/>
      <c r="T177" s="22"/>
      <c r="U177" s="22"/>
      <c r="V177" s="22"/>
      <c r="W177" s="22"/>
      <c r="X177" s="22"/>
      <c r="Y177" s="22"/>
      <c r="Z177" s="22"/>
      <c r="AA177" s="22"/>
      <c r="AB177" s="22"/>
      <c r="AC177" s="69"/>
    </row>
    <row r="178" spans="1:29" ht="15.75" customHeight="1">
      <c r="A178" s="69"/>
      <c r="B178" s="69"/>
      <c r="C178" s="69"/>
      <c r="D178" s="69"/>
      <c r="E178" s="69"/>
      <c r="F178" s="69"/>
      <c r="G178" s="69"/>
      <c r="H178" s="69"/>
      <c r="I178" s="69"/>
      <c r="J178" s="69"/>
      <c r="K178" s="69"/>
      <c r="L178" s="69"/>
      <c r="M178" s="69"/>
      <c r="N178" s="69"/>
      <c r="O178" s="69"/>
      <c r="P178" s="69"/>
      <c r="Q178" s="69"/>
      <c r="R178" s="22"/>
      <c r="S178" s="22"/>
      <c r="T178" s="22"/>
      <c r="U178" s="22"/>
      <c r="V178" s="22"/>
      <c r="W178" s="22"/>
      <c r="X178" s="22"/>
      <c r="Y178" s="22"/>
      <c r="Z178" s="22"/>
      <c r="AA178" s="22"/>
      <c r="AB178" s="22"/>
      <c r="AC178" s="69"/>
    </row>
    <row r="179" spans="1:29" ht="15.75" customHeight="1">
      <c r="A179" s="69"/>
      <c r="B179" s="69"/>
      <c r="C179" s="69"/>
      <c r="D179" s="69"/>
      <c r="E179" s="69"/>
      <c r="F179" s="69"/>
      <c r="G179" s="69"/>
      <c r="H179" s="69"/>
      <c r="I179" s="69"/>
      <c r="J179" s="69"/>
      <c r="K179" s="69"/>
      <c r="L179" s="69"/>
      <c r="M179" s="69"/>
      <c r="N179" s="69"/>
      <c r="O179" s="69"/>
      <c r="P179" s="69"/>
      <c r="Q179" s="69"/>
      <c r="R179" s="22"/>
      <c r="S179" s="22"/>
      <c r="T179" s="22"/>
      <c r="U179" s="22"/>
      <c r="V179" s="22"/>
      <c r="W179" s="22"/>
      <c r="X179" s="22"/>
      <c r="Y179" s="22"/>
      <c r="Z179" s="22"/>
      <c r="AA179" s="22"/>
      <c r="AB179" s="22"/>
      <c r="AC179" s="69"/>
    </row>
    <row r="180" spans="1:29" ht="15.75" customHeight="1">
      <c r="A180" s="69"/>
      <c r="B180" s="69"/>
      <c r="C180" s="69"/>
      <c r="D180" s="69"/>
      <c r="E180" s="69"/>
      <c r="F180" s="69"/>
      <c r="G180" s="69"/>
      <c r="H180" s="69"/>
      <c r="I180" s="69"/>
      <c r="J180" s="69"/>
      <c r="K180" s="69"/>
      <c r="L180" s="69"/>
      <c r="M180" s="69"/>
      <c r="N180" s="69"/>
      <c r="O180" s="69"/>
      <c r="P180" s="69"/>
      <c r="Q180" s="69"/>
      <c r="R180" s="22"/>
      <c r="S180" s="22"/>
      <c r="T180" s="22"/>
      <c r="U180" s="22"/>
      <c r="V180" s="22"/>
      <c r="W180" s="22"/>
      <c r="X180" s="22"/>
      <c r="Y180" s="22"/>
      <c r="Z180" s="22"/>
      <c r="AA180" s="22"/>
      <c r="AB180" s="22"/>
      <c r="AC180" s="69"/>
    </row>
    <row r="181" spans="1:29" ht="15.75" customHeight="1">
      <c r="A181" s="69"/>
      <c r="B181" s="69"/>
      <c r="C181" s="69"/>
      <c r="D181" s="69"/>
      <c r="E181" s="69"/>
      <c r="F181" s="69"/>
      <c r="G181" s="69"/>
      <c r="H181" s="69"/>
      <c r="I181" s="69"/>
      <c r="J181" s="69"/>
      <c r="K181" s="69"/>
      <c r="L181" s="69"/>
      <c r="M181" s="69"/>
      <c r="N181" s="69"/>
      <c r="O181" s="69"/>
      <c r="P181" s="69"/>
      <c r="Q181" s="69"/>
      <c r="R181" s="22"/>
      <c r="S181" s="22"/>
      <c r="T181" s="22"/>
      <c r="U181" s="22"/>
      <c r="V181" s="22"/>
      <c r="W181" s="22"/>
      <c r="X181" s="22"/>
      <c r="Y181" s="22"/>
      <c r="Z181" s="22"/>
      <c r="AA181" s="22"/>
      <c r="AB181" s="22"/>
      <c r="AC181" s="69"/>
    </row>
    <row r="182" spans="1:29" ht="15.75" customHeight="1">
      <c r="A182" s="69"/>
      <c r="B182" s="69"/>
      <c r="C182" s="69"/>
      <c r="D182" s="69"/>
      <c r="E182" s="69"/>
      <c r="F182" s="69"/>
      <c r="G182" s="69"/>
      <c r="H182" s="69"/>
      <c r="I182" s="69"/>
      <c r="J182" s="69"/>
      <c r="K182" s="69"/>
      <c r="L182" s="69"/>
      <c r="M182" s="69"/>
      <c r="N182" s="69"/>
      <c r="O182" s="69"/>
      <c r="P182" s="69"/>
      <c r="Q182" s="69"/>
      <c r="R182" s="22"/>
      <c r="S182" s="22"/>
      <c r="T182" s="22"/>
      <c r="U182" s="22"/>
      <c r="V182" s="22"/>
      <c r="W182" s="22"/>
      <c r="X182" s="22"/>
      <c r="Y182" s="22"/>
      <c r="Z182" s="22"/>
      <c r="AA182" s="22"/>
      <c r="AB182" s="22"/>
      <c r="AC182" s="69"/>
    </row>
    <row r="183" spans="1:29" ht="15.75" customHeight="1">
      <c r="A183" s="69"/>
      <c r="B183" s="69"/>
      <c r="C183" s="69"/>
      <c r="D183" s="69"/>
      <c r="E183" s="69"/>
      <c r="F183" s="69"/>
      <c r="G183" s="69"/>
      <c r="H183" s="69"/>
      <c r="I183" s="69"/>
      <c r="J183" s="69"/>
      <c r="K183" s="69"/>
      <c r="L183" s="69"/>
      <c r="M183" s="69"/>
      <c r="N183" s="69"/>
      <c r="O183" s="69"/>
      <c r="P183" s="69"/>
      <c r="Q183" s="69"/>
      <c r="R183" s="22"/>
      <c r="S183" s="22"/>
      <c r="T183" s="22"/>
      <c r="U183" s="22"/>
      <c r="V183" s="22"/>
      <c r="W183" s="22"/>
      <c r="X183" s="22"/>
      <c r="Y183" s="22"/>
      <c r="Z183" s="22"/>
      <c r="AA183" s="22"/>
      <c r="AB183" s="22"/>
      <c r="AC183" s="69"/>
    </row>
    <row r="184" spans="1:29" ht="15.75" customHeight="1">
      <c r="A184" s="69"/>
      <c r="B184" s="69"/>
      <c r="C184" s="69"/>
      <c r="D184" s="69"/>
      <c r="E184" s="69"/>
      <c r="F184" s="69"/>
      <c r="G184" s="69"/>
      <c r="H184" s="69"/>
      <c r="I184" s="69"/>
      <c r="J184" s="69"/>
      <c r="K184" s="69"/>
      <c r="L184" s="69"/>
      <c r="M184" s="69"/>
      <c r="N184" s="69"/>
      <c r="O184" s="69"/>
      <c r="P184" s="69"/>
      <c r="Q184" s="69"/>
      <c r="R184" s="22"/>
      <c r="S184" s="22"/>
      <c r="T184" s="22"/>
      <c r="U184" s="22"/>
      <c r="V184" s="22"/>
      <c r="W184" s="22"/>
      <c r="X184" s="22"/>
      <c r="Y184" s="22"/>
      <c r="Z184" s="22"/>
      <c r="AA184" s="22"/>
      <c r="AB184" s="22"/>
      <c r="AC184" s="69"/>
    </row>
    <row r="185" spans="1:29" ht="15.75" customHeight="1">
      <c r="A185" s="69"/>
      <c r="B185" s="69"/>
      <c r="C185" s="69"/>
      <c r="D185" s="69"/>
      <c r="E185" s="69"/>
      <c r="F185" s="69"/>
      <c r="G185" s="69"/>
      <c r="H185" s="69"/>
      <c r="I185" s="69"/>
      <c r="J185" s="69"/>
      <c r="K185" s="69"/>
      <c r="L185" s="69"/>
      <c r="M185" s="69"/>
      <c r="N185" s="69"/>
      <c r="O185" s="69"/>
      <c r="P185" s="69"/>
      <c r="Q185" s="69"/>
      <c r="R185" s="22"/>
      <c r="S185" s="22"/>
      <c r="T185" s="22"/>
      <c r="U185" s="22"/>
      <c r="V185" s="22"/>
      <c r="W185" s="22"/>
      <c r="X185" s="22"/>
      <c r="Y185" s="22"/>
      <c r="Z185" s="22"/>
      <c r="AA185" s="22"/>
      <c r="AB185" s="22"/>
      <c r="AC185" s="69"/>
    </row>
    <row r="186" spans="1:29" ht="15.75" customHeight="1">
      <c r="A186" s="69"/>
      <c r="B186" s="69"/>
      <c r="C186" s="69"/>
      <c r="D186" s="69"/>
      <c r="E186" s="69"/>
      <c r="F186" s="69"/>
      <c r="G186" s="69"/>
      <c r="H186" s="69"/>
      <c r="I186" s="69"/>
      <c r="J186" s="69"/>
      <c r="K186" s="69"/>
      <c r="L186" s="69"/>
      <c r="M186" s="69"/>
      <c r="N186" s="69"/>
      <c r="O186" s="69"/>
      <c r="P186" s="69"/>
      <c r="Q186" s="69"/>
      <c r="R186" s="22"/>
      <c r="S186" s="22"/>
      <c r="T186" s="22"/>
      <c r="U186" s="22"/>
      <c r="V186" s="22"/>
      <c r="W186" s="22"/>
      <c r="X186" s="22"/>
      <c r="Y186" s="22"/>
      <c r="Z186" s="22"/>
      <c r="AA186" s="22"/>
      <c r="AB186" s="22"/>
      <c r="AC186" s="69"/>
    </row>
    <row r="187" spans="1:29" ht="15.75" customHeight="1">
      <c r="A187" s="69"/>
      <c r="B187" s="69"/>
      <c r="C187" s="69"/>
      <c r="D187" s="69"/>
      <c r="E187" s="69"/>
      <c r="F187" s="69"/>
      <c r="G187" s="69"/>
      <c r="H187" s="69"/>
      <c r="I187" s="69"/>
      <c r="J187" s="69"/>
      <c r="K187" s="69"/>
      <c r="L187" s="69"/>
      <c r="M187" s="69"/>
      <c r="N187" s="69"/>
      <c r="O187" s="69"/>
      <c r="P187" s="69"/>
      <c r="Q187" s="69"/>
      <c r="R187" s="22"/>
      <c r="S187" s="22"/>
      <c r="T187" s="22"/>
      <c r="U187" s="22"/>
      <c r="V187" s="22"/>
      <c r="W187" s="22"/>
      <c r="X187" s="22"/>
      <c r="Y187" s="22"/>
      <c r="Z187" s="22"/>
      <c r="AA187" s="22"/>
      <c r="AB187" s="22"/>
      <c r="AC187" s="69"/>
    </row>
    <row r="188" spans="1:29" ht="15.75" customHeight="1">
      <c r="A188" s="69"/>
      <c r="B188" s="69"/>
      <c r="C188" s="69"/>
      <c r="D188" s="69"/>
      <c r="E188" s="69"/>
      <c r="F188" s="69"/>
      <c r="G188" s="69"/>
      <c r="H188" s="69"/>
      <c r="I188" s="69"/>
      <c r="J188" s="69"/>
      <c r="K188" s="69"/>
      <c r="L188" s="69"/>
      <c r="M188" s="69"/>
      <c r="N188" s="69"/>
      <c r="O188" s="69"/>
      <c r="P188" s="69"/>
      <c r="Q188" s="69"/>
      <c r="R188" s="22"/>
      <c r="S188" s="22"/>
      <c r="T188" s="22"/>
      <c r="U188" s="22"/>
      <c r="V188" s="22"/>
      <c r="W188" s="22"/>
      <c r="X188" s="22"/>
      <c r="Y188" s="22"/>
      <c r="Z188" s="22"/>
      <c r="AA188" s="22"/>
      <c r="AB188" s="22"/>
      <c r="AC188" s="69"/>
    </row>
    <row r="189" spans="1:29" ht="15.75" customHeight="1">
      <c r="A189" s="69"/>
      <c r="B189" s="69"/>
      <c r="C189" s="69"/>
      <c r="D189" s="69"/>
      <c r="E189" s="69"/>
      <c r="F189" s="69"/>
      <c r="G189" s="69"/>
      <c r="H189" s="69"/>
      <c r="I189" s="69"/>
      <c r="J189" s="69"/>
      <c r="K189" s="69"/>
      <c r="L189" s="69"/>
      <c r="M189" s="69"/>
      <c r="N189" s="69"/>
      <c r="O189" s="69"/>
      <c r="P189" s="69"/>
      <c r="Q189" s="69"/>
      <c r="R189" s="22"/>
      <c r="S189" s="22"/>
      <c r="T189" s="22"/>
      <c r="U189" s="22"/>
      <c r="V189" s="22"/>
      <c r="W189" s="22"/>
      <c r="X189" s="22"/>
      <c r="Y189" s="22"/>
      <c r="Z189" s="22"/>
      <c r="AA189" s="22"/>
      <c r="AB189" s="22"/>
      <c r="AC189" s="69"/>
    </row>
    <row r="190" spans="1:29" ht="15.75" customHeight="1">
      <c r="A190" s="69"/>
      <c r="B190" s="69"/>
      <c r="C190" s="69"/>
      <c r="D190" s="69"/>
      <c r="E190" s="69"/>
      <c r="F190" s="69"/>
      <c r="G190" s="69"/>
      <c r="H190" s="69"/>
      <c r="I190" s="69"/>
      <c r="J190" s="69"/>
      <c r="K190" s="69"/>
      <c r="L190" s="69"/>
      <c r="M190" s="69"/>
      <c r="N190" s="69"/>
      <c r="O190" s="69"/>
      <c r="P190" s="69"/>
      <c r="Q190" s="69"/>
      <c r="R190" s="22"/>
      <c r="S190" s="22"/>
      <c r="T190" s="22"/>
      <c r="U190" s="22"/>
      <c r="V190" s="22"/>
      <c r="W190" s="22"/>
      <c r="X190" s="22"/>
      <c r="Y190" s="22"/>
      <c r="Z190" s="22"/>
      <c r="AA190" s="22"/>
      <c r="AB190" s="22"/>
      <c r="AC190" s="69"/>
    </row>
    <row r="191" spans="1:29" ht="15.75" customHeight="1">
      <c r="A191" s="69"/>
      <c r="B191" s="69"/>
      <c r="C191" s="69"/>
      <c r="D191" s="69"/>
      <c r="E191" s="69"/>
      <c r="F191" s="69"/>
      <c r="G191" s="69"/>
      <c r="H191" s="69"/>
      <c r="I191" s="69"/>
      <c r="J191" s="69"/>
      <c r="K191" s="69"/>
      <c r="L191" s="69"/>
      <c r="M191" s="69"/>
      <c r="N191" s="69"/>
      <c r="O191" s="69"/>
      <c r="P191" s="69"/>
      <c r="Q191" s="69"/>
      <c r="R191" s="22"/>
      <c r="S191" s="22"/>
      <c r="T191" s="22"/>
      <c r="U191" s="22"/>
      <c r="V191" s="22"/>
      <c r="W191" s="22"/>
      <c r="X191" s="22"/>
      <c r="Y191" s="22"/>
      <c r="Z191" s="22"/>
      <c r="AA191" s="22"/>
      <c r="AB191" s="22"/>
      <c r="AC191" s="69"/>
    </row>
    <row r="192" spans="1:29" ht="15.75" customHeight="1">
      <c r="A192" s="69"/>
      <c r="B192" s="69"/>
      <c r="C192" s="69"/>
      <c r="D192" s="69"/>
      <c r="E192" s="69"/>
      <c r="F192" s="69"/>
      <c r="G192" s="69"/>
      <c r="H192" s="69"/>
      <c r="I192" s="69"/>
      <c r="J192" s="69"/>
      <c r="K192" s="69"/>
      <c r="L192" s="69"/>
      <c r="M192" s="69"/>
      <c r="N192" s="69"/>
      <c r="O192" s="69"/>
      <c r="P192" s="69"/>
      <c r="Q192" s="69"/>
      <c r="R192" s="22"/>
      <c r="S192" s="22"/>
      <c r="T192" s="22"/>
      <c r="U192" s="22"/>
      <c r="V192" s="22"/>
      <c r="W192" s="22"/>
      <c r="X192" s="22"/>
      <c r="Y192" s="22"/>
      <c r="Z192" s="22"/>
      <c r="AA192" s="22"/>
      <c r="AB192" s="22"/>
      <c r="AC192" s="69"/>
    </row>
    <row r="193" spans="1:29" ht="15.75" customHeight="1">
      <c r="A193" s="69"/>
      <c r="B193" s="69"/>
      <c r="C193" s="69"/>
      <c r="D193" s="69"/>
      <c r="E193" s="69"/>
      <c r="F193" s="69"/>
      <c r="G193" s="69"/>
      <c r="H193" s="69"/>
      <c r="I193" s="69"/>
      <c r="J193" s="69"/>
      <c r="K193" s="69"/>
      <c r="L193" s="69"/>
      <c r="M193" s="69"/>
      <c r="N193" s="69"/>
      <c r="O193" s="69"/>
      <c r="P193" s="69"/>
      <c r="Q193" s="69"/>
      <c r="R193" s="22"/>
      <c r="S193" s="22"/>
      <c r="T193" s="22"/>
      <c r="U193" s="22"/>
      <c r="V193" s="22"/>
      <c r="W193" s="22"/>
      <c r="X193" s="22"/>
      <c r="Y193" s="22"/>
      <c r="Z193" s="22"/>
      <c r="AA193" s="22"/>
      <c r="AB193" s="22"/>
      <c r="AC193" s="69"/>
    </row>
    <row r="194" spans="1:29" ht="15.75" customHeight="1">
      <c r="A194" s="69"/>
      <c r="B194" s="69"/>
      <c r="C194" s="69"/>
      <c r="D194" s="69"/>
      <c r="E194" s="69"/>
      <c r="F194" s="69"/>
      <c r="G194" s="69"/>
      <c r="H194" s="69"/>
      <c r="I194" s="69"/>
      <c r="J194" s="69"/>
      <c r="K194" s="69"/>
      <c r="L194" s="69"/>
      <c r="M194" s="69"/>
      <c r="N194" s="69"/>
      <c r="O194" s="69"/>
      <c r="P194" s="69"/>
      <c r="Q194" s="69"/>
      <c r="R194" s="22"/>
      <c r="S194" s="22"/>
      <c r="T194" s="22"/>
      <c r="U194" s="22"/>
      <c r="V194" s="22"/>
      <c r="W194" s="22"/>
      <c r="X194" s="22"/>
      <c r="Y194" s="22"/>
      <c r="Z194" s="22"/>
      <c r="AA194" s="22"/>
      <c r="AB194" s="22"/>
      <c r="AC194" s="69"/>
    </row>
    <row r="195" spans="1:29" ht="15.75" customHeight="1">
      <c r="A195" s="69"/>
      <c r="B195" s="69"/>
      <c r="C195" s="69"/>
      <c r="D195" s="69"/>
      <c r="E195" s="69"/>
      <c r="F195" s="69"/>
      <c r="G195" s="69"/>
      <c r="H195" s="69"/>
      <c r="I195" s="69"/>
      <c r="J195" s="69"/>
      <c r="K195" s="69"/>
      <c r="L195" s="69"/>
      <c r="M195" s="69"/>
      <c r="N195" s="69"/>
      <c r="O195" s="69"/>
      <c r="P195" s="69"/>
      <c r="Q195" s="69"/>
      <c r="R195" s="22"/>
      <c r="S195" s="22"/>
      <c r="T195" s="22"/>
      <c r="U195" s="22"/>
      <c r="V195" s="22"/>
      <c r="W195" s="22"/>
      <c r="X195" s="22"/>
      <c r="Y195" s="22"/>
      <c r="Z195" s="22"/>
      <c r="AA195" s="22"/>
      <c r="AB195" s="22"/>
      <c r="AC195" s="69"/>
    </row>
    <row r="196" spans="1:29" ht="15.75" customHeight="1">
      <c r="A196" s="69"/>
      <c r="B196" s="69"/>
      <c r="C196" s="69"/>
      <c r="D196" s="69"/>
      <c r="E196" s="69"/>
      <c r="F196" s="69"/>
      <c r="G196" s="69"/>
      <c r="H196" s="69"/>
      <c r="I196" s="69"/>
      <c r="J196" s="69"/>
      <c r="K196" s="69"/>
      <c r="L196" s="69"/>
      <c r="M196" s="69"/>
      <c r="N196" s="69"/>
      <c r="O196" s="69"/>
      <c r="P196" s="69"/>
      <c r="Q196" s="69"/>
      <c r="R196" s="22"/>
      <c r="S196" s="22"/>
      <c r="T196" s="22"/>
      <c r="U196" s="22"/>
      <c r="V196" s="22"/>
      <c r="W196" s="22"/>
      <c r="X196" s="22"/>
      <c r="Y196" s="22"/>
      <c r="Z196" s="22"/>
      <c r="AA196" s="22"/>
      <c r="AB196" s="22"/>
      <c r="AC196" s="69"/>
    </row>
    <row r="197" spans="1:29" ht="15.75" customHeight="1">
      <c r="A197" s="69"/>
      <c r="B197" s="69"/>
      <c r="C197" s="69"/>
      <c r="D197" s="69"/>
      <c r="E197" s="69"/>
      <c r="F197" s="69"/>
      <c r="G197" s="69"/>
      <c r="H197" s="69"/>
      <c r="I197" s="69"/>
      <c r="J197" s="69"/>
      <c r="K197" s="69"/>
      <c r="L197" s="69"/>
      <c r="M197" s="69"/>
      <c r="N197" s="69"/>
      <c r="O197" s="69"/>
      <c r="P197" s="69"/>
      <c r="Q197" s="69"/>
      <c r="R197" s="22"/>
      <c r="S197" s="22"/>
      <c r="T197" s="22"/>
      <c r="U197" s="22"/>
      <c r="V197" s="22"/>
      <c r="W197" s="22"/>
      <c r="X197" s="22"/>
      <c r="Y197" s="22"/>
      <c r="Z197" s="22"/>
      <c r="AA197" s="22"/>
      <c r="AB197" s="22"/>
      <c r="AC197" s="69"/>
    </row>
    <row r="198" spans="1:29" ht="15.75" customHeight="1">
      <c r="A198" s="69"/>
      <c r="B198" s="69"/>
      <c r="C198" s="69"/>
      <c r="D198" s="69"/>
      <c r="E198" s="69"/>
      <c r="F198" s="69"/>
      <c r="G198" s="69"/>
      <c r="H198" s="69"/>
      <c r="I198" s="69"/>
      <c r="J198" s="69"/>
      <c r="K198" s="69"/>
      <c r="L198" s="69"/>
      <c r="M198" s="69"/>
      <c r="N198" s="69"/>
      <c r="O198" s="69"/>
      <c r="P198" s="69"/>
      <c r="Q198" s="69"/>
      <c r="R198" s="22"/>
      <c r="S198" s="22"/>
      <c r="T198" s="22"/>
      <c r="U198" s="22"/>
      <c r="V198" s="22"/>
      <c r="W198" s="22"/>
      <c r="X198" s="22"/>
      <c r="Y198" s="22"/>
      <c r="Z198" s="22"/>
      <c r="AA198" s="22"/>
      <c r="AB198" s="22"/>
      <c r="AC198" s="69"/>
    </row>
    <row r="199" spans="1:29" ht="15.75" customHeight="1">
      <c r="A199" s="69"/>
      <c r="B199" s="69"/>
      <c r="C199" s="69"/>
      <c r="D199" s="69"/>
      <c r="E199" s="69"/>
      <c r="F199" s="69"/>
      <c r="G199" s="69"/>
      <c r="H199" s="69"/>
      <c r="I199" s="69"/>
      <c r="J199" s="69"/>
      <c r="K199" s="69"/>
      <c r="L199" s="69"/>
      <c r="M199" s="69"/>
      <c r="N199" s="69"/>
      <c r="O199" s="69"/>
      <c r="P199" s="69"/>
      <c r="Q199" s="69"/>
      <c r="R199" s="22"/>
      <c r="S199" s="22"/>
      <c r="T199" s="22"/>
      <c r="U199" s="22"/>
      <c r="V199" s="22"/>
      <c r="W199" s="22"/>
      <c r="X199" s="22"/>
      <c r="Y199" s="22"/>
      <c r="Z199" s="22"/>
      <c r="AA199" s="22"/>
      <c r="AB199" s="22"/>
      <c r="AC199" s="69"/>
    </row>
    <row r="200" spans="1:29" ht="15.75" customHeight="1">
      <c r="A200" s="69"/>
      <c r="B200" s="69"/>
      <c r="C200" s="69"/>
      <c r="D200" s="69"/>
      <c r="E200" s="69"/>
      <c r="F200" s="69"/>
      <c r="G200" s="69"/>
      <c r="H200" s="69"/>
      <c r="I200" s="69"/>
      <c r="J200" s="69"/>
      <c r="K200" s="69"/>
      <c r="L200" s="69"/>
      <c r="M200" s="69"/>
      <c r="N200" s="69"/>
      <c r="O200" s="69"/>
      <c r="P200" s="69"/>
      <c r="Q200" s="69"/>
      <c r="R200" s="22"/>
      <c r="S200" s="22"/>
      <c r="T200" s="22"/>
      <c r="U200" s="22"/>
      <c r="V200" s="22"/>
      <c r="W200" s="22"/>
      <c r="X200" s="22"/>
      <c r="Y200" s="22"/>
      <c r="Z200" s="22"/>
      <c r="AA200" s="22"/>
      <c r="AB200" s="22"/>
      <c r="AC200" s="69"/>
    </row>
    <row r="201" spans="1:29" ht="15.75" customHeight="1">
      <c r="A201" s="69"/>
      <c r="B201" s="69"/>
      <c r="C201" s="69"/>
      <c r="D201" s="69"/>
      <c r="E201" s="69"/>
      <c r="F201" s="69"/>
      <c r="G201" s="69"/>
      <c r="H201" s="69"/>
      <c r="I201" s="69"/>
      <c r="J201" s="69"/>
      <c r="K201" s="69"/>
      <c r="L201" s="69"/>
      <c r="M201" s="69"/>
      <c r="N201" s="69"/>
      <c r="O201" s="69"/>
      <c r="P201" s="69"/>
      <c r="Q201" s="69"/>
      <c r="R201" s="22"/>
      <c r="S201" s="22"/>
      <c r="T201" s="22"/>
      <c r="U201" s="22"/>
      <c r="V201" s="22"/>
      <c r="W201" s="22"/>
      <c r="X201" s="22"/>
      <c r="Y201" s="22"/>
      <c r="Z201" s="22"/>
      <c r="AA201" s="22"/>
      <c r="AB201" s="22"/>
      <c r="AC201" s="69"/>
    </row>
    <row r="202" spans="1:29" ht="15.75" customHeight="1">
      <c r="A202" s="69"/>
      <c r="B202" s="69"/>
      <c r="C202" s="69"/>
      <c r="D202" s="69"/>
      <c r="E202" s="69"/>
      <c r="F202" s="69"/>
      <c r="G202" s="69"/>
      <c r="H202" s="69"/>
      <c r="I202" s="69"/>
      <c r="J202" s="69"/>
      <c r="K202" s="69"/>
      <c r="L202" s="69"/>
      <c r="M202" s="69"/>
      <c r="N202" s="69"/>
      <c r="O202" s="69"/>
      <c r="P202" s="69"/>
      <c r="Q202" s="69"/>
      <c r="R202" s="22"/>
      <c r="S202" s="22"/>
      <c r="T202" s="22"/>
      <c r="U202" s="22"/>
      <c r="V202" s="22"/>
      <c r="W202" s="22"/>
      <c r="X202" s="22"/>
      <c r="Y202" s="22"/>
      <c r="Z202" s="22"/>
      <c r="AA202" s="22"/>
      <c r="AB202" s="22"/>
      <c r="AC202" s="69"/>
    </row>
    <row r="203" spans="1:29" ht="15.75" customHeight="1">
      <c r="A203" s="69"/>
      <c r="B203" s="69"/>
      <c r="C203" s="69"/>
      <c r="D203" s="69"/>
      <c r="E203" s="69"/>
      <c r="F203" s="69"/>
      <c r="G203" s="69"/>
      <c r="H203" s="69"/>
      <c r="I203" s="69"/>
      <c r="J203" s="69"/>
      <c r="K203" s="69"/>
      <c r="L203" s="69"/>
      <c r="M203" s="69"/>
      <c r="N203" s="69"/>
      <c r="O203" s="69"/>
      <c r="P203" s="69"/>
      <c r="Q203" s="69"/>
      <c r="R203" s="22"/>
      <c r="S203" s="22"/>
      <c r="T203" s="22"/>
      <c r="U203" s="22"/>
      <c r="V203" s="22"/>
      <c r="W203" s="22"/>
      <c r="X203" s="22"/>
      <c r="Y203" s="22"/>
      <c r="Z203" s="22"/>
      <c r="AA203" s="22"/>
      <c r="AB203" s="22"/>
      <c r="AC203" s="69"/>
    </row>
    <row r="204" spans="1:29" ht="15.75" customHeight="1">
      <c r="A204" s="69"/>
      <c r="B204" s="69"/>
      <c r="C204" s="69"/>
      <c r="D204" s="69"/>
      <c r="E204" s="69"/>
      <c r="F204" s="69"/>
      <c r="G204" s="69"/>
      <c r="H204" s="69"/>
      <c r="I204" s="69"/>
      <c r="J204" s="69"/>
      <c r="K204" s="69"/>
      <c r="L204" s="69"/>
      <c r="M204" s="69"/>
      <c r="N204" s="69"/>
      <c r="O204" s="69"/>
      <c r="P204" s="69"/>
      <c r="Q204" s="69"/>
      <c r="R204" s="22"/>
      <c r="S204" s="22"/>
      <c r="T204" s="22"/>
      <c r="U204" s="22"/>
      <c r="V204" s="22"/>
      <c r="W204" s="22"/>
      <c r="X204" s="22"/>
      <c r="Y204" s="22"/>
      <c r="Z204" s="22"/>
      <c r="AA204" s="22"/>
      <c r="AB204" s="22"/>
      <c r="AC204" s="69"/>
    </row>
    <row r="205" spans="1:29" ht="15.75" customHeight="1">
      <c r="A205" s="69"/>
      <c r="B205" s="69"/>
      <c r="C205" s="69"/>
      <c r="D205" s="69"/>
      <c r="E205" s="69"/>
      <c r="F205" s="69"/>
      <c r="G205" s="69"/>
      <c r="H205" s="69"/>
      <c r="I205" s="69"/>
      <c r="J205" s="69"/>
      <c r="K205" s="69"/>
      <c r="L205" s="69"/>
      <c r="M205" s="69"/>
      <c r="N205" s="69"/>
      <c r="O205" s="69"/>
      <c r="P205" s="69"/>
      <c r="Q205" s="69"/>
      <c r="R205" s="22"/>
      <c r="S205" s="22"/>
      <c r="T205" s="22"/>
      <c r="U205" s="22"/>
      <c r="V205" s="22"/>
      <c r="W205" s="22"/>
      <c r="X205" s="22"/>
      <c r="Y205" s="22"/>
      <c r="Z205" s="22"/>
      <c r="AA205" s="22"/>
      <c r="AB205" s="22"/>
      <c r="AC205" s="69"/>
    </row>
    <row r="206" spans="1:29" ht="15.75" customHeight="1">
      <c r="A206" s="69"/>
      <c r="B206" s="69"/>
      <c r="C206" s="69"/>
      <c r="D206" s="69"/>
      <c r="E206" s="69"/>
      <c r="F206" s="69"/>
      <c r="G206" s="69"/>
      <c r="H206" s="69"/>
      <c r="I206" s="69"/>
      <c r="J206" s="69"/>
      <c r="K206" s="69"/>
      <c r="L206" s="69"/>
      <c r="M206" s="69"/>
      <c r="N206" s="69"/>
      <c r="O206" s="69"/>
      <c r="P206" s="69"/>
      <c r="Q206" s="69"/>
      <c r="R206" s="22"/>
      <c r="S206" s="22"/>
      <c r="T206" s="22"/>
      <c r="U206" s="22"/>
      <c r="V206" s="22"/>
      <c r="W206" s="22"/>
      <c r="X206" s="22"/>
      <c r="Y206" s="22"/>
      <c r="Z206" s="22"/>
      <c r="AA206" s="22"/>
      <c r="AB206" s="22"/>
      <c r="AC206" s="69"/>
    </row>
    <row r="207" spans="1:29" ht="15.75" customHeight="1">
      <c r="A207" s="69"/>
      <c r="B207" s="69"/>
      <c r="C207" s="69"/>
      <c r="D207" s="69"/>
      <c r="E207" s="69"/>
      <c r="F207" s="69"/>
      <c r="G207" s="69"/>
      <c r="H207" s="69"/>
      <c r="I207" s="69"/>
      <c r="J207" s="69"/>
      <c r="K207" s="69"/>
      <c r="L207" s="69"/>
      <c r="M207" s="69"/>
      <c r="N207" s="69"/>
      <c r="O207" s="69"/>
      <c r="P207" s="69"/>
      <c r="Q207" s="69"/>
      <c r="R207" s="22"/>
      <c r="S207" s="22"/>
      <c r="T207" s="22"/>
      <c r="U207" s="22"/>
      <c r="V207" s="22"/>
      <c r="W207" s="22"/>
      <c r="X207" s="22"/>
      <c r="Y207" s="22"/>
      <c r="Z207" s="22"/>
      <c r="AA207" s="22"/>
      <c r="AB207" s="22"/>
      <c r="AC207" s="69"/>
    </row>
    <row r="208" spans="1:29" ht="15.75" customHeight="1">
      <c r="A208" s="69"/>
      <c r="B208" s="69"/>
      <c r="C208" s="69"/>
      <c r="D208" s="69"/>
      <c r="E208" s="69"/>
      <c r="F208" s="69"/>
      <c r="G208" s="69"/>
      <c r="H208" s="69"/>
      <c r="I208" s="69"/>
      <c r="J208" s="69"/>
      <c r="K208" s="69"/>
      <c r="L208" s="69"/>
      <c r="M208" s="69"/>
      <c r="N208" s="69"/>
      <c r="O208" s="69"/>
      <c r="P208" s="69"/>
      <c r="Q208" s="69"/>
      <c r="R208" s="22"/>
      <c r="S208" s="22"/>
      <c r="T208" s="22"/>
      <c r="U208" s="22"/>
      <c r="V208" s="22"/>
      <c r="W208" s="22"/>
      <c r="X208" s="22"/>
      <c r="Y208" s="22"/>
      <c r="Z208" s="22"/>
      <c r="AA208" s="22"/>
      <c r="AB208" s="22"/>
      <c r="AC208" s="69"/>
    </row>
    <row r="209" spans="1:29" ht="15.75" customHeight="1">
      <c r="A209" s="69"/>
      <c r="B209" s="69"/>
      <c r="C209" s="69"/>
      <c r="D209" s="69"/>
      <c r="E209" s="69"/>
      <c r="F209" s="69"/>
      <c r="G209" s="69"/>
      <c r="H209" s="69"/>
      <c r="I209" s="69"/>
      <c r="J209" s="69"/>
      <c r="K209" s="69"/>
      <c r="L209" s="69"/>
      <c r="M209" s="69"/>
      <c r="N209" s="69"/>
      <c r="O209" s="69"/>
      <c r="P209" s="69"/>
      <c r="Q209" s="69"/>
      <c r="R209" s="22"/>
      <c r="S209" s="22"/>
      <c r="T209" s="22"/>
      <c r="U209" s="22"/>
      <c r="V209" s="22"/>
      <c r="W209" s="22"/>
      <c r="X209" s="22"/>
      <c r="Y209" s="22"/>
      <c r="Z209" s="22"/>
      <c r="AA209" s="22"/>
      <c r="AB209" s="22"/>
      <c r="AC209" s="69"/>
    </row>
    <row r="210" spans="1:29" ht="15.75" customHeight="1">
      <c r="A210" s="69"/>
      <c r="B210" s="69"/>
      <c r="C210" s="69"/>
      <c r="D210" s="69"/>
      <c r="E210" s="69"/>
      <c r="F210" s="69"/>
      <c r="G210" s="69"/>
      <c r="H210" s="69"/>
      <c r="I210" s="69"/>
      <c r="J210" s="69"/>
      <c r="K210" s="69"/>
      <c r="L210" s="69"/>
      <c r="M210" s="69"/>
      <c r="N210" s="69"/>
      <c r="O210" s="69"/>
      <c r="P210" s="69"/>
      <c r="Q210" s="69"/>
      <c r="R210" s="22"/>
      <c r="S210" s="22"/>
      <c r="T210" s="22"/>
      <c r="U210" s="22"/>
      <c r="V210" s="22"/>
      <c r="W210" s="22"/>
      <c r="X210" s="22"/>
      <c r="Y210" s="22"/>
      <c r="Z210" s="22"/>
      <c r="AA210" s="22"/>
      <c r="AB210" s="22"/>
      <c r="AC210" s="69"/>
    </row>
    <row r="211" spans="1:29" ht="15.75" customHeight="1">
      <c r="A211" s="69"/>
      <c r="B211" s="69"/>
      <c r="C211" s="69"/>
      <c r="D211" s="69"/>
      <c r="E211" s="69"/>
      <c r="F211" s="69"/>
      <c r="G211" s="69"/>
      <c r="H211" s="69"/>
      <c r="I211" s="69"/>
      <c r="J211" s="69"/>
      <c r="K211" s="69"/>
      <c r="L211" s="69"/>
      <c r="M211" s="69"/>
      <c r="N211" s="69"/>
      <c r="O211" s="69"/>
      <c r="P211" s="69"/>
      <c r="Q211" s="69"/>
      <c r="R211" s="22"/>
      <c r="S211" s="22"/>
      <c r="T211" s="22"/>
      <c r="U211" s="22"/>
      <c r="V211" s="22"/>
      <c r="W211" s="22"/>
      <c r="X211" s="22"/>
      <c r="Y211" s="22"/>
      <c r="Z211" s="22"/>
      <c r="AA211" s="22"/>
      <c r="AB211" s="22"/>
      <c r="AC211" s="69"/>
    </row>
    <row r="212" spans="1:29" ht="15.75" customHeight="1">
      <c r="A212" s="69"/>
      <c r="B212" s="69"/>
      <c r="C212" s="69"/>
      <c r="D212" s="69"/>
      <c r="E212" s="69"/>
      <c r="F212" s="69"/>
      <c r="G212" s="69"/>
      <c r="H212" s="69"/>
      <c r="I212" s="69"/>
      <c r="J212" s="69"/>
      <c r="K212" s="69"/>
      <c r="L212" s="69"/>
      <c r="M212" s="69"/>
      <c r="N212" s="69"/>
      <c r="O212" s="69"/>
      <c r="P212" s="69"/>
      <c r="Q212" s="69"/>
      <c r="R212" s="22"/>
      <c r="S212" s="22"/>
      <c r="T212" s="22"/>
      <c r="U212" s="22"/>
      <c r="V212" s="22"/>
      <c r="W212" s="22"/>
      <c r="X212" s="22"/>
      <c r="Y212" s="22"/>
      <c r="Z212" s="22"/>
      <c r="AA212" s="22"/>
      <c r="AB212" s="22"/>
      <c r="AC212" s="69"/>
    </row>
    <row r="213" spans="1:29" ht="15.75" customHeight="1">
      <c r="A213" s="69"/>
      <c r="B213" s="69"/>
      <c r="C213" s="69"/>
      <c r="D213" s="69"/>
      <c r="E213" s="69"/>
      <c r="F213" s="69"/>
      <c r="G213" s="69"/>
      <c r="H213" s="69"/>
      <c r="I213" s="69"/>
      <c r="J213" s="69"/>
      <c r="K213" s="69"/>
      <c r="L213" s="69"/>
      <c r="M213" s="69"/>
      <c r="N213" s="69"/>
      <c r="O213" s="69"/>
      <c r="P213" s="69"/>
      <c r="Q213" s="69"/>
      <c r="R213" s="22"/>
      <c r="S213" s="22"/>
      <c r="T213" s="22"/>
      <c r="U213" s="22"/>
      <c r="V213" s="22"/>
      <c r="W213" s="22"/>
      <c r="X213" s="22"/>
      <c r="Y213" s="22"/>
      <c r="Z213" s="22"/>
      <c r="AA213" s="22"/>
      <c r="AB213" s="22"/>
      <c r="AC213" s="69"/>
    </row>
    <row r="214" spans="1:29" ht="15.75" customHeight="1">
      <c r="A214" s="69"/>
      <c r="B214" s="69"/>
      <c r="C214" s="69"/>
      <c r="D214" s="69"/>
      <c r="E214" s="69"/>
      <c r="F214" s="69"/>
      <c r="G214" s="69"/>
      <c r="H214" s="69"/>
      <c r="I214" s="69"/>
      <c r="J214" s="69"/>
      <c r="K214" s="69"/>
      <c r="L214" s="69"/>
      <c r="M214" s="69"/>
      <c r="N214" s="69"/>
      <c r="O214" s="69"/>
      <c r="P214" s="69"/>
      <c r="Q214" s="69"/>
      <c r="R214" s="22"/>
      <c r="S214" s="22"/>
      <c r="T214" s="22"/>
      <c r="U214" s="22"/>
      <c r="V214" s="22"/>
      <c r="W214" s="22"/>
      <c r="X214" s="22"/>
      <c r="Y214" s="22"/>
      <c r="Z214" s="22"/>
      <c r="AA214" s="22"/>
      <c r="AB214" s="22"/>
      <c r="AC214" s="69"/>
    </row>
    <row r="215" spans="1:29" ht="15.75" customHeight="1">
      <c r="A215" s="69"/>
      <c r="B215" s="69"/>
      <c r="C215" s="69"/>
      <c r="D215" s="69"/>
      <c r="E215" s="69"/>
      <c r="F215" s="69"/>
      <c r="G215" s="69"/>
      <c r="H215" s="69"/>
      <c r="I215" s="69"/>
      <c r="J215" s="69"/>
      <c r="K215" s="69"/>
      <c r="L215" s="69"/>
      <c r="M215" s="69"/>
      <c r="N215" s="69"/>
      <c r="O215" s="69"/>
      <c r="P215" s="69"/>
      <c r="Q215" s="69"/>
      <c r="R215" s="22"/>
      <c r="S215" s="22"/>
      <c r="T215" s="22"/>
      <c r="U215" s="22"/>
      <c r="V215" s="22"/>
      <c r="W215" s="22"/>
      <c r="X215" s="22"/>
      <c r="Y215" s="22"/>
      <c r="Z215" s="22"/>
      <c r="AA215" s="22"/>
      <c r="AB215" s="22"/>
      <c r="AC215" s="69"/>
    </row>
    <row r="216" spans="1:29" ht="15.75" customHeight="1">
      <c r="A216" s="69"/>
      <c r="B216" s="69"/>
      <c r="C216" s="69"/>
      <c r="D216" s="69"/>
      <c r="E216" s="69"/>
      <c r="F216" s="69"/>
      <c r="G216" s="69"/>
      <c r="H216" s="69"/>
      <c r="I216" s="69"/>
      <c r="J216" s="69"/>
      <c r="K216" s="69"/>
      <c r="L216" s="69"/>
      <c r="M216" s="69"/>
      <c r="N216" s="69"/>
      <c r="O216" s="69"/>
      <c r="P216" s="69"/>
      <c r="Q216" s="69"/>
      <c r="R216" s="22"/>
      <c r="S216" s="22"/>
      <c r="T216" s="22"/>
      <c r="U216" s="22"/>
      <c r="V216" s="22"/>
      <c r="W216" s="22"/>
      <c r="X216" s="22"/>
      <c r="Y216" s="22"/>
      <c r="Z216" s="22"/>
      <c r="AA216" s="22"/>
      <c r="AB216" s="22"/>
      <c r="AC216" s="69"/>
    </row>
    <row r="217" spans="1:29" ht="15.75" customHeight="1">
      <c r="A217" s="69"/>
      <c r="B217" s="69"/>
      <c r="C217" s="69"/>
      <c r="D217" s="69"/>
      <c r="E217" s="69"/>
      <c r="F217" s="69"/>
      <c r="G217" s="69"/>
      <c r="H217" s="69"/>
      <c r="I217" s="69"/>
      <c r="J217" s="69"/>
      <c r="K217" s="69"/>
      <c r="L217" s="69"/>
      <c r="M217" s="69"/>
      <c r="N217" s="69"/>
      <c r="O217" s="69"/>
      <c r="P217" s="69"/>
      <c r="Q217" s="69"/>
      <c r="R217" s="22"/>
      <c r="S217" s="22"/>
      <c r="T217" s="22"/>
      <c r="U217" s="22"/>
      <c r="V217" s="22"/>
      <c r="W217" s="22"/>
      <c r="X217" s="22"/>
      <c r="Y217" s="22"/>
      <c r="Z217" s="22"/>
      <c r="AA217" s="22"/>
      <c r="AB217" s="22"/>
      <c r="AC217" s="69"/>
    </row>
    <row r="218" spans="1:29" ht="15.75" customHeight="1">
      <c r="A218" s="69"/>
      <c r="B218" s="69"/>
      <c r="C218" s="69"/>
      <c r="D218" s="69"/>
      <c r="E218" s="69"/>
      <c r="F218" s="69"/>
      <c r="G218" s="69"/>
      <c r="H218" s="69"/>
      <c r="I218" s="69"/>
      <c r="J218" s="69"/>
      <c r="K218" s="69"/>
      <c r="L218" s="69"/>
      <c r="M218" s="69"/>
      <c r="N218" s="69"/>
      <c r="O218" s="69"/>
      <c r="P218" s="69"/>
      <c r="Q218" s="69"/>
      <c r="R218" s="22"/>
      <c r="S218" s="22"/>
      <c r="T218" s="22"/>
      <c r="U218" s="22"/>
      <c r="V218" s="22"/>
      <c r="W218" s="22"/>
      <c r="X218" s="22"/>
      <c r="Y218" s="22"/>
      <c r="Z218" s="22"/>
      <c r="AA218" s="22"/>
      <c r="AB218" s="22"/>
      <c r="AC218" s="69"/>
    </row>
    <row r="219" spans="1:29" ht="15.75" customHeight="1">
      <c r="A219" s="69"/>
      <c r="B219" s="69"/>
      <c r="C219" s="69"/>
      <c r="D219" s="69"/>
      <c r="E219" s="69"/>
      <c r="F219" s="69"/>
      <c r="G219" s="69"/>
      <c r="H219" s="69"/>
      <c r="I219" s="69"/>
      <c r="J219" s="69"/>
      <c r="K219" s="69"/>
      <c r="L219" s="69"/>
      <c r="M219" s="69"/>
      <c r="N219" s="69"/>
      <c r="O219" s="69"/>
      <c r="P219" s="69"/>
      <c r="Q219" s="69"/>
      <c r="R219" s="22"/>
      <c r="S219" s="22"/>
      <c r="T219" s="22"/>
      <c r="U219" s="22"/>
      <c r="V219" s="22"/>
      <c r="W219" s="22"/>
      <c r="X219" s="22"/>
      <c r="Y219" s="22"/>
      <c r="Z219" s="22"/>
      <c r="AA219" s="22"/>
      <c r="AB219" s="22"/>
      <c r="AC219" s="69"/>
    </row>
    <row r="220" spans="1:29" ht="15.75" customHeight="1">
      <c r="A220" s="69"/>
      <c r="B220" s="69"/>
      <c r="C220" s="69"/>
      <c r="D220" s="69"/>
      <c r="E220" s="69"/>
      <c r="F220" s="69"/>
      <c r="G220" s="69"/>
      <c r="H220" s="69"/>
      <c r="I220" s="69"/>
      <c r="J220" s="69"/>
      <c r="K220" s="69"/>
      <c r="L220" s="69"/>
      <c r="M220" s="69"/>
      <c r="N220" s="69"/>
      <c r="O220" s="69"/>
      <c r="P220" s="69"/>
      <c r="Q220" s="69"/>
      <c r="R220" s="22"/>
      <c r="S220" s="22"/>
      <c r="T220" s="22"/>
      <c r="U220" s="22"/>
      <c r="V220" s="22"/>
      <c r="W220" s="22"/>
      <c r="X220" s="22"/>
      <c r="Y220" s="22"/>
      <c r="Z220" s="22"/>
      <c r="AA220" s="22"/>
      <c r="AB220" s="22"/>
      <c r="AC220" s="69"/>
    </row>
    <row r="221" spans="1:29" ht="15.75" customHeight="1">
      <c r="A221" s="69"/>
      <c r="B221" s="69"/>
      <c r="C221" s="69"/>
      <c r="D221" s="69"/>
      <c r="E221" s="69"/>
      <c r="F221" s="69"/>
      <c r="G221" s="69"/>
      <c r="H221" s="69"/>
      <c r="I221" s="69"/>
      <c r="J221" s="69"/>
      <c r="K221" s="69"/>
      <c r="L221" s="69"/>
      <c r="M221" s="69"/>
      <c r="N221" s="69"/>
      <c r="O221" s="69"/>
      <c r="P221" s="69"/>
      <c r="Q221" s="69"/>
      <c r="R221" s="22"/>
      <c r="S221" s="22"/>
      <c r="T221" s="22"/>
      <c r="U221" s="22"/>
      <c r="V221" s="22"/>
      <c r="W221" s="22"/>
      <c r="X221" s="22"/>
      <c r="Y221" s="22"/>
      <c r="Z221" s="22"/>
      <c r="AA221" s="22"/>
      <c r="AB221" s="22"/>
      <c r="AC221" s="69"/>
    </row>
    <row r="222" spans="1:29" ht="15.75" customHeight="1">
      <c r="A222" s="69"/>
      <c r="B222" s="69"/>
      <c r="C222" s="69"/>
      <c r="D222" s="69"/>
      <c r="E222" s="69"/>
      <c r="F222" s="69"/>
      <c r="G222" s="69"/>
      <c r="H222" s="69"/>
      <c r="I222" s="69"/>
      <c r="J222" s="69"/>
      <c r="K222" s="69"/>
      <c r="L222" s="69"/>
      <c r="M222" s="69"/>
      <c r="N222" s="69"/>
      <c r="O222" s="69"/>
      <c r="P222" s="69"/>
      <c r="Q222" s="69"/>
      <c r="R222" s="22"/>
      <c r="S222" s="22"/>
      <c r="T222" s="22"/>
      <c r="U222" s="22"/>
      <c r="V222" s="22"/>
      <c r="W222" s="22"/>
      <c r="X222" s="22"/>
      <c r="Y222" s="22"/>
      <c r="Z222" s="22"/>
      <c r="AA222" s="22"/>
      <c r="AB222" s="22"/>
      <c r="AC222" s="69"/>
    </row>
    <row r="223" spans="1:29" ht="15.75" customHeight="1">
      <c r="A223" s="69"/>
      <c r="B223" s="69"/>
      <c r="C223" s="69"/>
      <c r="D223" s="69"/>
      <c r="E223" s="69"/>
      <c r="F223" s="69"/>
      <c r="G223" s="69"/>
      <c r="H223" s="69"/>
      <c r="I223" s="69"/>
      <c r="J223" s="69"/>
      <c r="K223" s="69"/>
      <c r="L223" s="69"/>
      <c r="M223" s="69"/>
      <c r="N223" s="69"/>
      <c r="O223" s="69"/>
      <c r="P223" s="69"/>
      <c r="Q223" s="69"/>
      <c r="R223" s="22"/>
      <c r="S223" s="22"/>
      <c r="T223" s="22"/>
      <c r="U223" s="22"/>
      <c r="V223" s="22"/>
      <c r="W223" s="22"/>
      <c r="X223" s="22"/>
      <c r="Y223" s="22"/>
      <c r="Z223" s="22"/>
      <c r="AA223" s="22"/>
      <c r="AB223" s="22"/>
      <c r="AC223" s="69"/>
    </row>
    <row r="224" spans="1:29" ht="15.75" customHeight="1">
      <c r="A224" s="69"/>
      <c r="B224" s="69"/>
      <c r="C224" s="69"/>
      <c r="D224" s="69"/>
      <c r="E224" s="69"/>
      <c r="F224" s="69"/>
      <c r="G224" s="69"/>
      <c r="H224" s="69"/>
      <c r="I224" s="69"/>
      <c r="J224" s="69"/>
      <c r="K224" s="69"/>
      <c r="L224" s="69"/>
      <c r="M224" s="69"/>
      <c r="N224" s="69"/>
      <c r="O224" s="69"/>
      <c r="P224" s="69"/>
      <c r="Q224" s="69"/>
      <c r="R224" s="22"/>
      <c r="S224" s="22"/>
      <c r="T224" s="22"/>
      <c r="U224" s="22"/>
      <c r="V224" s="22"/>
      <c r="W224" s="22"/>
      <c r="X224" s="22"/>
      <c r="Y224" s="22"/>
      <c r="Z224" s="22"/>
      <c r="AA224" s="22"/>
      <c r="AB224" s="22"/>
      <c r="AC224" s="69"/>
    </row>
    <row r="225" spans="1:29" ht="15.75" customHeight="1">
      <c r="A225" s="69"/>
      <c r="B225" s="69"/>
      <c r="C225" s="69"/>
      <c r="D225" s="69"/>
      <c r="E225" s="69"/>
      <c r="F225" s="69"/>
      <c r="G225" s="69"/>
      <c r="H225" s="69"/>
      <c r="I225" s="69"/>
      <c r="J225" s="69"/>
      <c r="K225" s="69"/>
      <c r="L225" s="69"/>
      <c r="M225" s="69"/>
      <c r="N225" s="69"/>
      <c r="O225" s="69"/>
      <c r="P225" s="69"/>
      <c r="Q225" s="69"/>
      <c r="R225" s="22"/>
      <c r="S225" s="22"/>
      <c r="T225" s="22"/>
      <c r="U225" s="22"/>
      <c r="V225" s="22"/>
      <c r="W225" s="22"/>
      <c r="X225" s="22"/>
      <c r="Y225" s="22"/>
      <c r="Z225" s="22"/>
      <c r="AA225" s="22"/>
      <c r="AB225" s="22"/>
      <c r="AC225" s="69"/>
    </row>
    <row r="226" spans="1:29" ht="15.75" customHeight="1">
      <c r="A226" s="69"/>
      <c r="B226" s="69"/>
      <c r="C226" s="69"/>
      <c r="D226" s="69"/>
      <c r="E226" s="69"/>
      <c r="F226" s="69"/>
      <c r="G226" s="69"/>
      <c r="H226" s="69"/>
      <c r="I226" s="69"/>
      <c r="J226" s="69"/>
      <c r="K226" s="69"/>
      <c r="L226" s="69"/>
      <c r="M226" s="69"/>
      <c r="N226" s="69"/>
      <c r="O226" s="69"/>
      <c r="P226" s="69"/>
      <c r="Q226" s="69"/>
      <c r="R226" s="22"/>
      <c r="S226" s="22"/>
      <c r="T226" s="22"/>
      <c r="U226" s="22"/>
      <c r="V226" s="22"/>
      <c r="W226" s="22"/>
      <c r="X226" s="22"/>
      <c r="Y226" s="22"/>
      <c r="Z226" s="22"/>
      <c r="AA226" s="22"/>
      <c r="AB226" s="22"/>
      <c r="AC226" s="69"/>
    </row>
    <row r="227" spans="1:29" ht="15.75" customHeight="1">
      <c r="A227" s="69"/>
      <c r="B227" s="69"/>
      <c r="C227" s="69"/>
      <c r="D227" s="69"/>
      <c r="E227" s="69"/>
      <c r="F227" s="69"/>
      <c r="G227" s="69"/>
      <c r="H227" s="69"/>
      <c r="I227" s="69"/>
      <c r="J227" s="69"/>
      <c r="K227" s="69"/>
      <c r="L227" s="69"/>
      <c r="M227" s="69"/>
      <c r="N227" s="69"/>
      <c r="O227" s="69"/>
      <c r="P227" s="69"/>
      <c r="Q227" s="69"/>
      <c r="R227" s="22"/>
      <c r="S227" s="22"/>
      <c r="T227" s="22"/>
      <c r="U227" s="22"/>
      <c r="V227" s="22"/>
      <c r="W227" s="22"/>
      <c r="X227" s="22"/>
      <c r="Y227" s="22"/>
      <c r="Z227" s="22"/>
      <c r="AA227" s="22"/>
      <c r="AB227" s="22"/>
      <c r="AC227" s="69"/>
    </row>
    <row r="228" spans="1:29" ht="15.75" customHeight="1">
      <c r="A228" s="69"/>
      <c r="B228" s="69"/>
      <c r="C228" s="69"/>
      <c r="D228" s="69"/>
      <c r="E228" s="69"/>
      <c r="F228" s="69"/>
      <c r="G228" s="69"/>
      <c r="H228" s="69"/>
      <c r="I228" s="69"/>
      <c r="J228" s="69"/>
      <c r="K228" s="69"/>
      <c r="L228" s="69"/>
      <c r="M228" s="69"/>
      <c r="N228" s="69"/>
      <c r="O228" s="69"/>
      <c r="P228" s="69"/>
      <c r="Q228" s="69"/>
      <c r="R228" s="22"/>
      <c r="S228" s="22"/>
      <c r="T228" s="22"/>
      <c r="U228" s="22"/>
      <c r="V228" s="22"/>
      <c r="W228" s="22"/>
      <c r="X228" s="22"/>
      <c r="Y228" s="22"/>
      <c r="Z228" s="22"/>
      <c r="AA228" s="22"/>
      <c r="AB228" s="22"/>
      <c r="AC228" s="69"/>
    </row>
    <row r="229" spans="1:29" ht="15.75" customHeight="1">
      <c r="A229" s="69"/>
      <c r="B229" s="69"/>
      <c r="C229" s="69"/>
      <c r="D229" s="69"/>
      <c r="E229" s="69"/>
      <c r="F229" s="69"/>
      <c r="G229" s="69"/>
      <c r="H229" s="69"/>
      <c r="I229" s="69"/>
      <c r="J229" s="69"/>
      <c r="K229" s="69"/>
      <c r="L229" s="69"/>
      <c r="M229" s="69"/>
      <c r="N229" s="69"/>
      <c r="O229" s="69"/>
      <c r="P229" s="69"/>
      <c r="Q229" s="69"/>
      <c r="R229" s="22"/>
      <c r="S229" s="22"/>
      <c r="T229" s="22"/>
      <c r="U229" s="22"/>
      <c r="V229" s="22"/>
      <c r="W229" s="22"/>
      <c r="X229" s="22"/>
      <c r="Y229" s="22"/>
      <c r="Z229" s="22"/>
      <c r="AA229" s="22"/>
      <c r="AB229" s="22"/>
      <c r="AC229" s="69"/>
    </row>
    <row r="230" spans="1:29" ht="15.75" customHeight="1">
      <c r="A230" s="69"/>
      <c r="B230" s="69"/>
      <c r="C230" s="69"/>
      <c r="D230" s="69"/>
      <c r="E230" s="69"/>
      <c r="F230" s="69"/>
      <c r="G230" s="69"/>
      <c r="H230" s="69"/>
      <c r="I230" s="69"/>
      <c r="J230" s="69"/>
      <c r="K230" s="69"/>
      <c r="L230" s="69"/>
      <c r="M230" s="69"/>
      <c r="N230" s="69"/>
      <c r="O230" s="69"/>
      <c r="P230" s="69"/>
      <c r="Q230" s="69"/>
      <c r="R230" s="22"/>
      <c r="S230" s="22"/>
      <c r="T230" s="22"/>
      <c r="U230" s="22"/>
      <c r="V230" s="22"/>
      <c r="W230" s="22"/>
      <c r="X230" s="22"/>
      <c r="Y230" s="22"/>
      <c r="Z230" s="22"/>
      <c r="AA230" s="22"/>
      <c r="AB230" s="22"/>
      <c r="AC230" s="69"/>
    </row>
    <row r="231" spans="1:29" ht="15.75" customHeight="1">
      <c r="A231" s="69"/>
      <c r="B231" s="69"/>
      <c r="C231" s="69"/>
      <c r="D231" s="69"/>
      <c r="E231" s="69"/>
      <c r="F231" s="69"/>
      <c r="G231" s="69"/>
      <c r="H231" s="69"/>
      <c r="I231" s="69"/>
      <c r="J231" s="69"/>
      <c r="K231" s="69"/>
      <c r="L231" s="69"/>
      <c r="M231" s="69"/>
      <c r="N231" s="69"/>
      <c r="O231" s="69"/>
      <c r="P231" s="69"/>
      <c r="Q231" s="69"/>
      <c r="R231" s="22"/>
      <c r="S231" s="22"/>
      <c r="T231" s="22"/>
      <c r="U231" s="22"/>
      <c r="V231" s="22"/>
      <c r="W231" s="22"/>
      <c r="X231" s="22"/>
      <c r="Y231" s="22"/>
      <c r="Z231" s="22"/>
      <c r="AA231" s="22"/>
      <c r="AB231" s="22"/>
      <c r="AC231" s="69"/>
    </row>
    <row r="232" spans="1:29" ht="15.75" customHeight="1">
      <c r="A232" s="69"/>
      <c r="B232" s="69"/>
      <c r="C232" s="69"/>
      <c r="D232" s="69"/>
      <c r="E232" s="69"/>
      <c r="F232" s="69"/>
      <c r="G232" s="69"/>
      <c r="H232" s="69"/>
      <c r="I232" s="69"/>
      <c r="J232" s="69"/>
      <c r="K232" s="69"/>
      <c r="L232" s="69"/>
      <c r="M232" s="69"/>
      <c r="N232" s="69"/>
      <c r="O232" s="69"/>
      <c r="P232" s="69"/>
      <c r="Q232" s="69"/>
      <c r="R232" s="22"/>
      <c r="S232" s="22"/>
      <c r="T232" s="22"/>
      <c r="U232" s="22"/>
      <c r="V232" s="22"/>
      <c r="W232" s="22"/>
      <c r="X232" s="22"/>
      <c r="Y232" s="22"/>
      <c r="Z232" s="22"/>
      <c r="AA232" s="22"/>
      <c r="AB232" s="22"/>
      <c r="AC232" s="69"/>
    </row>
    <row r="233" spans="1:29" ht="15.75" customHeight="1">
      <c r="A233" s="69"/>
      <c r="B233" s="69"/>
      <c r="C233" s="69"/>
      <c r="D233" s="69"/>
      <c r="E233" s="69"/>
      <c r="F233" s="69"/>
      <c r="G233" s="69"/>
      <c r="H233" s="69"/>
      <c r="I233" s="69"/>
      <c r="J233" s="69"/>
      <c r="K233" s="69"/>
      <c r="L233" s="69"/>
      <c r="M233" s="69"/>
      <c r="N233" s="69"/>
      <c r="O233" s="69"/>
      <c r="P233" s="69"/>
      <c r="Q233" s="69"/>
      <c r="R233" s="22"/>
      <c r="S233" s="22"/>
      <c r="T233" s="22"/>
      <c r="U233" s="22"/>
      <c r="V233" s="22"/>
      <c r="W233" s="22"/>
      <c r="X233" s="22"/>
      <c r="Y233" s="22"/>
      <c r="Z233" s="22"/>
      <c r="AA233" s="22"/>
      <c r="AB233" s="22"/>
      <c r="AC233" s="69"/>
    </row>
    <row r="234" spans="1:29" ht="15.75" customHeight="1">
      <c r="A234" s="69"/>
      <c r="B234" s="69"/>
      <c r="C234" s="69"/>
      <c r="D234" s="69"/>
      <c r="E234" s="69"/>
      <c r="F234" s="69"/>
      <c r="G234" s="69"/>
      <c r="H234" s="69"/>
      <c r="I234" s="69"/>
      <c r="J234" s="69"/>
      <c r="K234" s="69"/>
      <c r="L234" s="69"/>
      <c r="M234" s="69"/>
      <c r="N234" s="69"/>
      <c r="O234" s="69"/>
      <c r="P234" s="69"/>
      <c r="Q234" s="69"/>
      <c r="R234" s="22"/>
      <c r="S234" s="22"/>
      <c r="T234" s="22"/>
      <c r="U234" s="22"/>
      <c r="V234" s="22"/>
      <c r="W234" s="22"/>
      <c r="X234" s="22"/>
      <c r="Y234" s="22"/>
      <c r="Z234" s="22"/>
      <c r="AA234" s="22"/>
      <c r="AB234" s="22"/>
      <c r="AC234" s="69"/>
    </row>
    <row r="235" spans="1:29" ht="15.75" customHeight="1">
      <c r="A235" s="69"/>
      <c r="B235" s="69"/>
      <c r="C235" s="69"/>
      <c r="D235" s="69"/>
      <c r="E235" s="69"/>
      <c r="F235" s="69"/>
      <c r="G235" s="69"/>
      <c r="H235" s="69"/>
      <c r="I235" s="69"/>
      <c r="J235" s="69"/>
      <c r="K235" s="69"/>
      <c r="L235" s="69"/>
      <c r="M235" s="69"/>
      <c r="N235" s="69"/>
      <c r="O235" s="69"/>
      <c r="P235" s="69"/>
      <c r="Q235" s="69"/>
      <c r="R235" s="22"/>
      <c r="S235" s="22"/>
      <c r="T235" s="22"/>
      <c r="U235" s="22"/>
      <c r="V235" s="22"/>
      <c r="W235" s="22"/>
      <c r="X235" s="22"/>
      <c r="Y235" s="22"/>
      <c r="Z235" s="22"/>
      <c r="AA235" s="22"/>
      <c r="AB235" s="22"/>
      <c r="AC235" s="69"/>
    </row>
    <row r="236" spans="1:29" ht="15.75" customHeight="1">
      <c r="A236" s="69"/>
      <c r="B236" s="69"/>
      <c r="C236" s="69"/>
      <c r="D236" s="69"/>
      <c r="E236" s="69"/>
      <c r="F236" s="69"/>
      <c r="G236" s="69"/>
      <c r="H236" s="69"/>
      <c r="I236" s="69"/>
      <c r="J236" s="69"/>
      <c r="K236" s="69"/>
      <c r="L236" s="69"/>
      <c r="M236" s="69"/>
      <c r="N236" s="69"/>
      <c r="O236" s="69"/>
      <c r="P236" s="69"/>
      <c r="Q236" s="69"/>
      <c r="R236" s="22"/>
      <c r="S236" s="22"/>
      <c r="T236" s="22"/>
      <c r="U236" s="22"/>
      <c r="V236" s="22"/>
      <c r="W236" s="22"/>
      <c r="X236" s="22"/>
      <c r="Y236" s="22"/>
      <c r="Z236" s="22"/>
      <c r="AA236" s="22"/>
      <c r="AB236" s="22"/>
      <c r="AC236" s="69"/>
    </row>
    <row r="237" spans="1:29" ht="15.75" customHeight="1">
      <c r="A237" s="69"/>
      <c r="B237" s="69"/>
      <c r="C237" s="69"/>
      <c r="D237" s="69"/>
      <c r="E237" s="69"/>
      <c r="F237" s="69"/>
      <c r="G237" s="69"/>
      <c r="H237" s="69"/>
      <c r="I237" s="69"/>
      <c r="J237" s="69"/>
      <c r="K237" s="69"/>
      <c r="L237" s="69"/>
      <c r="M237" s="69"/>
      <c r="N237" s="69"/>
      <c r="O237" s="69"/>
      <c r="P237" s="69"/>
      <c r="Q237" s="69"/>
      <c r="R237" s="22"/>
      <c r="S237" s="22"/>
      <c r="T237" s="22"/>
      <c r="U237" s="22"/>
      <c r="V237" s="22"/>
      <c r="W237" s="22"/>
      <c r="X237" s="22"/>
      <c r="Y237" s="22"/>
      <c r="Z237" s="22"/>
      <c r="AA237" s="22"/>
      <c r="AB237" s="22"/>
      <c r="AC237" s="69"/>
    </row>
    <row r="238" spans="1:29" ht="15.75" customHeight="1">
      <c r="A238" s="69"/>
      <c r="B238" s="69"/>
      <c r="C238" s="69"/>
      <c r="D238" s="69"/>
      <c r="E238" s="69"/>
      <c r="F238" s="69"/>
      <c r="G238" s="69"/>
      <c r="H238" s="69"/>
      <c r="I238" s="69"/>
      <c r="J238" s="69"/>
      <c r="K238" s="69"/>
      <c r="L238" s="69"/>
      <c r="M238" s="69"/>
      <c r="N238" s="69"/>
      <c r="O238" s="69"/>
      <c r="P238" s="69"/>
      <c r="Q238" s="69"/>
      <c r="R238" s="22"/>
      <c r="S238" s="22"/>
      <c r="T238" s="22"/>
      <c r="U238" s="22"/>
      <c r="V238" s="22"/>
      <c r="W238" s="22"/>
      <c r="X238" s="22"/>
      <c r="Y238" s="22"/>
      <c r="Z238" s="22"/>
      <c r="AA238" s="22"/>
      <c r="AB238" s="22"/>
      <c r="AC238" s="69"/>
    </row>
    <row r="239" spans="1:29" ht="15.75" customHeight="1">
      <c r="A239" s="69"/>
      <c r="B239" s="69"/>
      <c r="C239" s="69"/>
      <c r="D239" s="69"/>
      <c r="E239" s="69"/>
      <c r="F239" s="69"/>
      <c r="G239" s="69"/>
      <c r="H239" s="69"/>
      <c r="I239" s="69"/>
      <c r="J239" s="69"/>
      <c r="K239" s="69"/>
      <c r="L239" s="69"/>
      <c r="M239" s="69"/>
      <c r="N239" s="69"/>
      <c r="O239" s="69"/>
      <c r="P239" s="69"/>
      <c r="Q239" s="69"/>
      <c r="R239" s="22"/>
      <c r="S239" s="22"/>
      <c r="T239" s="22"/>
      <c r="U239" s="22"/>
      <c r="V239" s="22"/>
      <c r="W239" s="22"/>
      <c r="X239" s="22"/>
      <c r="Y239" s="22"/>
      <c r="Z239" s="22"/>
      <c r="AA239" s="22"/>
      <c r="AB239" s="22"/>
      <c r="AC239" s="69"/>
    </row>
    <row r="240" spans="1:29" ht="15.75" customHeight="1">
      <c r="A240" s="69"/>
      <c r="B240" s="69"/>
      <c r="C240" s="69"/>
      <c r="D240" s="69"/>
      <c r="E240" s="69"/>
      <c r="F240" s="69"/>
      <c r="G240" s="69"/>
      <c r="H240" s="69"/>
      <c r="I240" s="69"/>
      <c r="J240" s="69"/>
      <c r="K240" s="69"/>
      <c r="L240" s="69"/>
      <c r="M240" s="69"/>
      <c r="N240" s="69"/>
      <c r="O240" s="69"/>
      <c r="P240" s="69"/>
      <c r="Q240" s="69"/>
      <c r="R240" s="22"/>
      <c r="S240" s="22"/>
      <c r="T240" s="22"/>
      <c r="U240" s="22"/>
      <c r="V240" s="22"/>
      <c r="W240" s="22"/>
      <c r="X240" s="22"/>
      <c r="Y240" s="22"/>
      <c r="Z240" s="22"/>
      <c r="AA240" s="22"/>
      <c r="AB240" s="22"/>
      <c r="AC240" s="69"/>
    </row>
    <row r="241" spans="1:29" ht="15.75" customHeight="1">
      <c r="A241" s="69"/>
      <c r="B241" s="69"/>
      <c r="C241" s="69"/>
      <c r="D241" s="69"/>
      <c r="E241" s="69"/>
      <c r="F241" s="69"/>
      <c r="G241" s="69"/>
      <c r="H241" s="69"/>
      <c r="I241" s="69"/>
      <c r="J241" s="69"/>
      <c r="K241" s="69"/>
      <c r="L241" s="69"/>
      <c r="M241" s="69"/>
      <c r="N241" s="69"/>
      <c r="O241" s="69"/>
      <c r="P241" s="69"/>
      <c r="Q241" s="69"/>
      <c r="R241" s="22"/>
      <c r="S241" s="22"/>
      <c r="T241" s="22"/>
      <c r="U241" s="22"/>
      <c r="V241" s="22"/>
      <c r="W241" s="22"/>
      <c r="X241" s="22"/>
      <c r="Y241" s="22"/>
      <c r="Z241" s="22"/>
      <c r="AA241" s="22"/>
      <c r="AB241" s="22"/>
      <c r="AC241" s="69"/>
    </row>
    <row r="242" spans="1:29" ht="15.75" customHeight="1">
      <c r="A242" s="69"/>
      <c r="B242" s="69"/>
      <c r="C242" s="69"/>
      <c r="D242" s="69"/>
      <c r="E242" s="69"/>
      <c r="F242" s="69"/>
      <c r="G242" s="69"/>
      <c r="H242" s="69"/>
      <c r="I242" s="69"/>
      <c r="J242" s="69"/>
      <c r="K242" s="69"/>
      <c r="L242" s="69"/>
      <c r="M242" s="69"/>
      <c r="N242" s="69"/>
      <c r="O242" s="69"/>
      <c r="P242" s="69"/>
      <c r="Q242" s="69"/>
      <c r="R242" s="22"/>
      <c r="S242" s="22"/>
      <c r="T242" s="22"/>
      <c r="U242" s="22"/>
      <c r="V242" s="22"/>
      <c r="W242" s="22"/>
      <c r="X242" s="22"/>
      <c r="Y242" s="22"/>
      <c r="Z242" s="22"/>
      <c r="AA242" s="22"/>
      <c r="AB242" s="22"/>
      <c r="AC242" s="69"/>
    </row>
    <row r="243" spans="1:29" ht="15.75" customHeight="1">
      <c r="A243" s="69"/>
      <c r="B243" s="69"/>
      <c r="C243" s="69"/>
      <c r="D243" s="69"/>
      <c r="E243" s="69"/>
      <c r="F243" s="69"/>
      <c r="G243" s="69"/>
      <c r="H243" s="69"/>
      <c r="I243" s="69"/>
      <c r="J243" s="69"/>
      <c r="K243" s="69"/>
      <c r="L243" s="69"/>
      <c r="M243" s="69"/>
      <c r="N243" s="69"/>
      <c r="O243" s="69"/>
      <c r="P243" s="69"/>
      <c r="Q243" s="69"/>
      <c r="R243" s="22"/>
      <c r="S243" s="22"/>
      <c r="T243" s="22"/>
      <c r="U243" s="22"/>
      <c r="V243" s="22"/>
      <c r="W243" s="22"/>
      <c r="X243" s="22"/>
      <c r="Y243" s="22"/>
      <c r="Z243" s="22"/>
      <c r="AA243" s="22"/>
      <c r="AB243" s="22"/>
      <c r="AC243" s="69"/>
    </row>
    <row r="244" spans="1:29" ht="15.75" customHeight="1">
      <c r="A244" s="69"/>
      <c r="B244" s="69"/>
      <c r="C244" s="69"/>
      <c r="D244" s="69"/>
      <c r="E244" s="69"/>
      <c r="F244" s="69"/>
      <c r="G244" s="69"/>
      <c r="H244" s="69"/>
      <c r="I244" s="69"/>
      <c r="J244" s="69"/>
      <c r="K244" s="69"/>
      <c r="L244" s="69"/>
      <c r="M244" s="69"/>
      <c r="N244" s="69"/>
      <c r="O244" s="69"/>
      <c r="P244" s="69"/>
      <c r="Q244" s="69"/>
      <c r="R244" s="22"/>
      <c r="S244" s="22"/>
      <c r="T244" s="22"/>
      <c r="U244" s="22"/>
      <c r="V244" s="22"/>
      <c r="W244" s="22"/>
      <c r="X244" s="22"/>
      <c r="Y244" s="22"/>
      <c r="Z244" s="22"/>
      <c r="AA244" s="22"/>
      <c r="AB244" s="22"/>
      <c r="AC244" s="69"/>
    </row>
    <row r="245" spans="1:29" ht="15.75" customHeight="1">
      <c r="A245" s="69"/>
      <c r="B245" s="69"/>
      <c r="C245" s="69"/>
      <c r="D245" s="69"/>
      <c r="E245" s="69"/>
      <c r="F245" s="69"/>
      <c r="G245" s="69"/>
      <c r="H245" s="69"/>
      <c r="I245" s="69"/>
      <c r="J245" s="69"/>
      <c r="K245" s="69"/>
      <c r="L245" s="69"/>
      <c r="M245" s="69"/>
      <c r="N245" s="69"/>
      <c r="O245" s="69"/>
      <c r="P245" s="69"/>
      <c r="Q245" s="69"/>
      <c r="R245" s="22"/>
      <c r="S245" s="22"/>
      <c r="T245" s="22"/>
      <c r="U245" s="22"/>
      <c r="V245" s="22"/>
      <c r="W245" s="22"/>
      <c r="X245" s="22"/>
      <c r="Y245" s="22"/>
      <c r="Z245" s="22"/>
      <c r="AA245" s="22"/>
      <c r="AB245" s="22"/>
      <c r="AC245" s="69"/>
    </row>
    <row r="246" spans="1:29" ht="15.75" customHeight="1">
      <c r="A246" s="69"/>
      <c r="B246" s="69"/>
      <c r="C246" s="69"/>
      <c r="D246" s="69"/>
      <c r="E246" s="69"/>
      <c r="F246" s="69"/>
      <c r="G246" s="69"/>
      <c r="H246" s="69"/>
      <c r="I246" s="69"/>
      <c r="J246" s="69"/>
      <c r="K246" s="69"/>
      <c r="L246" s="69"/>
      <c r="M246" s="69"/>
      <c r="N246" s="69"/>
      <c r="O246" s="69"/>
      <c r="P246" s="69"/>
      <c r="Q246" s="69"/>
      <c r="R246" s="22"/>
      <c r="S246" s="22"/>
      <c r="T246" s="22"/>
      <c r="U246" s="22"/>
      <c r="V246" s="22"/>
      <c r="W246" s="22"/>
      <c r="X246" s="22"/>
      <c r="Y246" s="22"/>
      <c r="Z246" s="22"/>
      <c r="AA246" s="22"/>
      <c r="AB246" s="22"/>
      <c r="AC246" s="69"/>
    </row>
    <row r="247" spans="1:29" ht="15.75" customHeight="1">
      <c r="A247" s="69"/>
      <c r="B247" s="69"/>
      <c r="C247" s="69"/>
      <c r="D247" s="69"/>
      <c r="E247" s="69"/>
      <c r="F247" s="69"/>
      <c r="G247" s="69"/>
      <c r="H247" s="69"/>
      <c r="I247" s="69"/>
      <c r="J247" s="69"/>
      <c r="K247" s="69"/>
      <c r="L247" s="69"/>
      <c r="M247" s="69"/>
      <c r="N247" s="69"/>
      <c r="O247" s="69"/>
      <c r="P247" s="69"/>
      <c r="Q247" s="69"/>
      <c r="R247" s="22"/>
      <c r="S247" s="22"/>
      <c r="T247" s="22"/>
      <c r="U247" s="22"/>
      <c r="V247" s="22"/>
      <c r="W247" s="22"/>
      <c r="X247" s="22"/>
      <c r="Y247" s="22"/>
      <c r="Z247" s="22"/>
      <c r="AA247" s="22"/>
      <c r="AB247" s="22"/>
      <c r="AC247" s="69"/>
    </row>
    <row r="248" spans="1:29" ht="15.75" customHeight="1">
      <c r="A248" s="69"/>
      <c r="B248" s="69"/>
      <c r="C248" s="69"/>
      <c r="D248" s="69"/>
      <c r="E248" s="69"/>
      <c r="F248" s="69"/>
      <c r="G248" s="69"/>
      <c r="H248" s="69"/>
      <c r="I248" s="69"/>
      <c r="J248" s="69"/>
      <c r="K248" s="69"/>
      <c r="L248" s="69"/>
      <c r="M248" s="69"/>
      <c r="N248" s="69"/>
      <c r="O248" s="69"/>
      <c r="P248" s="69"/>
      <c r="Q248" s="69"/>
      <c r="R248" s="22"/>
      <c r="S248" s="22"/>
      <c r="T248" s="22"/>
      <c r="U248" s="22"/>
      <c r="V248" s="22"/>
      <c r="W248" s="22"/>
      <c r="X248" s="22"/>
      <c r="Y248" s="22"/>
      <c r="Z248" s="22"/>
      <c r="AA248" s="22"/>
      <c r="AB248" s="22"/>
      <c r="AC248" s="69"/>
    </row>
    <row r="249" spans="1:29" ht="15.75" customHeight="1">
      <c r="A249" s="69"/>
      <c r="B249" s="69"/>
      <c r="C249" s="69"/>
      <c r="D249" s="69"/>
      <c r="E249" s="69"/>
      <c r="F249" s="69"/>
      <c r="G249" s="69"/>
      <c r="H249" s="69"/>
      <c r="I249" s="69"/>
      <c r="J249" s="69"/>
      <c r="K249" s="69"/>
      <c r="L249" s="69"/>
      <c r="M249" s="69"/>
      <c r="N249" s="69"/>
      <c r="O249" s="69"/>
      <c r="P249" s="69"/>
      <c r="Q249" s="69"/>
      <c r="R249" s="22"/>
      <c r="S249" s="22"/>
      <c r="T249" s="22"/>
      <c r="U249" s="22"/>
      <c r="V249" s="22"/>
      <c r="W249" s="22"/>
      <c r="X249" s="22"/>
      <c r="Y249" s="22"/>
      <c r="Z249" s="22"/>
      <c r="AA249" s="22"/>
      <c r="AB249" s="22"/>
      <c r="AC249" s="69"/>
    </row>
    <row r="250" spans="1:29" ht="15.75" customHeight="1">
      <c r="A250" s="69"/>
      <c r="B250" s="69"/>
      <c r="C250" s="69"/>
      <c r="D250" s="69"/>
      <c r="E250" s="69"/>
      <c r="F250" s="69"/>
      <c r="G250" s="69"/>
      <c r="H250" s="69"/>
      <c r="I250" s="69"/>
      <c r="J250" s="69"/>
      <c r="K250" s="69"/>
      <c r="L250" s="69"/>
      <c r="M250" s="69"/>
      <c r="N250" s="69"/>
      <c r="O250" s="69"/>
      <c r="P250" s="69"/>
      <c r="Q250" s="69"/>
      <c r="R250" s="22"/>
      <c r="S250" s="22"/>
      <c r="T250" s="22"/>
      <c r="U250" s="22"/>
      <c r="V250" s="22"/>
      <c r="W250" s="22"/>
      <c r="X250" s="22"/>
      <c r="Y250" s="22"/>
      <c r="Z250" s="22"/>
      <c r="AA250" s="22"/>
      <c r="AB250" s="22"/>
      <c r="AC250" s="69"/>
    </row>
    <row r="251" spans="1:29" ht="15.75" customHeight="1">
      <c r="A251" s="69"/>
      <c r="B251" s="69"/>
      <c r="C251" s="69"/>
      <c r="D251" s="69"/>
      <c r="E251" s="69"/>
      <c r="F251" s="69"/>
      <c r="G251" s="69"/>
      <c r="H251" s="69"/>
      <c r="I251" s="69"/>
      <c r="J251" s="69"/>
      <c r="K251" s="69"/>
      <c r="L251" s="69"/>
      <c r="M251" s="69"/>
      <c r="N251" s="69"/>
      <c r="O251" s="69"/>
      <c r="P251" s="69"/>
      <c r="Q251" s="69"/>
      <c r="R251" s="22"/>
      <c r="S251" s="22"/>
      <c r="T251" s="22"/>
      <c r="U251" s="22"/>
      <c r="V251" s="22"/>
      <c r="W251" s="22"/>
      <c r="X251" s="22"/>
      <c r="Y251" s="22"/>
      <c r="Z251" s="22"/>
      <c r="AA251" s="22"/>
      <c r="AB251" s="22"/>
      <c r="AC251" s="69"/>
    </row>
    <row r="252" spans="1:29" ht="15.75" customHeight="1">
      <c r="A252" s="69"/>
      <c r="B252" s="69"/>
      <c r="C252" s="69"/>
      <c r="D252" s="69"/>
      <c r="E252" s="69"/>
      <c r="F252" s="69"/>
      <c r="G252" s="69"/>
      <c r="H252" s="69"/>
      <c r="I252" s="69"/>
      <c r="J252" s="69"/>
      <c r="K252" s="69"/>
      <c r="L252" s="69"/>
      <c r="M252" s="69"/>
      <c r="N252" s="69"/>
      <c r="O252" s="69"/>
      <c r="P252" s="69"/>
      <c r="Q252" s="69"/>
      <c r="R252" s="22"/>
      <c r="S252" s="22"/>
      <c r="T252" s="22"/>
      <c r="U252" s="22"/>
      <c r="V252" s="22"/>
      <c r="W252" s="22"/>
      <c r="X252" s="22"/>
      <c r="Y252" s="22"/>
      <c r="Z252" s="22"/>
      <c r="AA252" s="22"/>
      <c r="AB252" s="22"/>
      <c r="AC252" s="69"/>
    </row>
    <row r="253" spans="1:29" ht="15.75" customHeight="1">
      <c r="A253" s="69"/>
      <c r="B253" s="69"/>
      <c r="C253" s="69"/>
      <c r="D253" s="69"/>
      <c r="E253" s="69"/>
      <c r="F253" s="69"/>
      <c r="G253" s="69"/>
      <c r="H253" s="69"/>
      <c r="I253" s="69"/>
      <c r="J253" s="69"/>
      <c r="K253" s="69"/>
      <c r="L253" s="69"/>
      <c r="M253" s="69"/>
      <c r="N253" s="69"/>
      <c r="O253" s="69"/>
      <c r="P253" s="69"/>
      <c r="Q253" s="69"/>
      <c r="R253" s="22"/>
      <c r="S253" s="22"/>
      <c r="T253" s="22"/>
      <c r="U253" s="22"/>
      <c r="V253" s="22"/>
      <c r="W253" s="22"/>
      <c r="X253" s="22"/>
      <c r="Y253" s="22"/>
      <c r="Z253" s="22"/>
      <c r="AA253" s="22"/>
      <c r="AB253" s="22"/>
      <c r="AC253" s="69"/>
    </row>
    <row r="254" spans="1:29" ht="15.75" customHeight="1">
      <c r="A254" s="69"/>
      <c r="B254" s="69"/>
      <c r="C254" s="69"/>
      <c r="D254" s="69"/>
      <c r="E254" s="69"/>
      <c r="F254" s="69"/>
      <c r="G254" s="69"/>
      <c r="H254" s="69"/>
      <c r="I254" s="69"/>
      <c r="J254" s="69"/>
      <c r="K254" s="69"/>
      <c r="L254" s="69"/>
      <c r="M254" s="69"/>
      <c r="N254" s="69"/>
      <c r="O254" s="69"/>
      <c r="P254" s="69"/>
      <c r="Q254" s="69"/>
      <c r="R254" s="22"/>
      <c r="S254" s="22"/>
      <c r="T254" s="22"/>
      <c r="U254" s="22"/>
      <c r="V254" s="22"/>
      <c r="W254" s="22"/>
      <c r="X254" s="22"/>
      <c r="Y254" s="22"/>
      <c r="Z254" s="22"/>
      <c r="AA254" s="22"/>
      <c r="AB254" s="22"/>
      <c r="AC254" s="69"/>
    </row>
    <row r="255" spans="1:29" ht="15.75" customHeight="1">
      <c r="A255" s="69"/>
      <c r="B255" s="69"/>
      <c r="C255" s="69"/>
      <c r="D255" s="69"/>
      <c r="E255" s="69"/>
      <c r="F255" s="69"/>
      <c r="G255" s="69"/>
      <c r="H255" s="69"/>
      <c r="I255" s="69"/>
      <c r="J255" s="69"/>
      <c r="K255" s="69"/>
      <c r="L255" s="69"/>
      <c r="M255" s="69"/>
      <c r="N255" s="69"/>
      <c r="O255" s="69"/>
      <c r="P255" s="69"/>
      <c r="Q255" s="69"/>
      <c r="R255" s="22"/>
      <c r="S255" s="22"/>
      <c r="T255" s="22"/>
      <c r="U255" s="22"/>
      <c r="V255" s="22"/>
      <c r="W255" s="22"/>
      <c r="X255" s="22"/>
      <c r="Y255" s="22"/>
      <c r="Z255" s="22"/>
      <c r="AA255" s="22"/>
      <c r="AB255" s="22"/>
      <c r="AC255" s="69"/>
    </row>
    <row r="256" spans="1:29" ht="15.75" customHeight="1">
      <c r="A256" s="69"/>
      <c r="B256" s="69"/>
      <c r="C256" s="69"/>
      <c r="D256" s="69"/>
      <c r="E256" s="69"/>
      <c r="F256" s="69"/>
      <c r="G256" s="69"/>
      <c r="H256" s="69"/>
      <c r="I256" s="69"/>
      <c r="J256" s="69"/>
      <c r="K256" s="69"/>
      <c r="L256" s="69"/>
      <c r="M256" s="69"/>
      <c r="N256" s="69"/>
      <c r="O256" s="69"/>
      <c r="P256" s="69"/>
      <c r="Q256" s="69"/>
      <c r="R256" s="22"/>
      <c r="S256" s="22"/>
      <c r="T256" s="22"/>
      <c r="U256" s="22"/>
      <c r="V256" s="22"/>
      <c r="W256" s="22"/>
      <c r="X256" s="22"/>
      <c r="Y256" s="22"/>
      <c r="Z256" s="22"/>
      <c r="AA256" s="22"/>
      <c r="AB256" s="22"/>
      <c r="AC256" s="69"/>
    </row>
    <row r="257" spans="1:29" ht="15.75" customHeight="1">
      <c r="A257" s="69"/>
      <c r="B257" s="69"/>
      <c r="C257" s="69"/>
      <c r="D257" s="69"/>
      <c r="E257" s="69"/>
      <c r="F257" s="69"/>
      <c r="G257" s="69"/>
      <c r="H257" s="69"/>
      <c r="I257" s="69"/>
      <c r="J257" s="69"/>
      <c r="K257" s="69"/>
      <c r="L257" s="69"/>
      <c r="M257" s="69"/>
      <c r="N257" s="69"/>
      <c r="O257" s="69"/>
      <c r="P257" s="69"/>
      <c r="Q257" s="69"/>
      <c r="R257" s="22"/>
      <c r="S257" s="22"/>
      <c r="T257" s="22"/>
      <c r="U257" s="22"/>
      <c r="V257" s="22"/>
      <c r="W257" s="22"/>
      <c r="X257" s="22"/>
      <c r="Y257" s="22"/>
      <c r="Z257" s="22"/>
      <c r="AA257" s="22"/>
      <c r="AB257" s="22"/>
      <c r="AC257" s="69"/>
    </row>
    <row r="258" spans="1:29" ht="15.75" customHeight="1">
      <c r="A258" s="69"/>
      <c r="B258" s="69"/>
      <c r="C258" s="69"/>
      <c r="D258" s="69"/>
      <c r="E258" s="69"/>
      <c r="F258" s="69"/>
      <c r="G258" s="69"/>
      <c r="H258" s="69"/>
      <c r="I258" s="69"/>
      <c r="J258" s="69"/>
      <c r="K258" s="69"/>
      <c r="L258" s="69"/>
      <c r="M258" s="69"/>
      <c r="N258" s="69"/>
      <c r="O258" s="69"/>
      <c r="P258" s="69"/>
      <c r="Q258" s="69"/>
      <c r="R258" s="22"/>
      <c r="S258" s="22"/>
      <c r="T258" s="22"/>
      <c r="U258" s="22"/>
      <c r="V258" s="22"/>
      <c r="W258" s="22"/>
      <c r="X258" s="22"/>
      <c r="Y258" s="22"/>
      <c r="Z258" s="22"/>
      <c r="AA258" s="22"/>
      <c r="AB258" s="22"/>
      <c r="AC258" s="69"/>
    </row>
    <row r="259" spans="1:29" ht="15.75" customHeight="1">
      <c r="A259" s="69"/>
      <c r="B259" s="69"/>
      <c r="C259" s="69"/>
      <c r="D259" s="69"/>
      <c r="E259" s="69"/>
      <c r="F259" s="69"/>
      <c r="G259" s="69"/>
      <c r="H259" s="69"/>
      <c r="I259" s="69"/>
      <c r="J259" s="69"/>
      <c r="K259" s="69"/>
      <c r="L259" s="69"/>
      <c r="M259" s="69"/>
      <c r="N259" s="69"/>
      <c r="O259" s="69"/>
      <c r="P259" s="69"/>
      <c r="Q259" s="69"/>
      <c r="R259" s="22"/>
      <c r="S259" s="22"/>
      <c r="T259" s="22"/>
      <c r="U259" s="22"/>
      <c r="V259" s="22"/>
      <c r="W259" s="22"/>
      <c r="X259" s="22"/>
      <c r="Y259" s="22"/>
      <c r="Z259" s="22"/>
      <c r="AA259" s="22"/>
      <c r="AB259" s="22"/>
      <c r="AC259" s="69"/>
    </row>
    <row r="260" spans="1:29" ht="15.75" customHeight="1">
      <c r="A260" s="69"/>
      <c r="B260" s="69"/>
      <c r="C260" s="69"/>
      <c r="D260" s="69"/>
      <c r="E260" s="69"/>
      <c r="F260" s="69"/>
      <c r="G260" s="69"/>
      <c r="H260" s="69"/>
      <c r="I260" s="69"/>
      <c r="J260" s="69"/>
      <c r="K260" s="69"/>
      <c r="L260" s="69"/>
      <c r="M260" s="69"/>
      <c r="N260" s="69"/>
      <c r="O260" s="69"/>
      <c r="P260" s="69"/>
      <c r="Q260" s="69"/>
      <c r="R260" s="22"/>
      <c r="S260" s="22"/>
      <c r="T260" s="22"/>
      <c r="U260" s="22"/>
      <c r="V260" s="22"/>
      <c r="W260" s="22"/>
      <c r="X260" s="22"/>
      <c r="Y260" s="22"/>
      <c r="Z260" s="22"/>
      <c r="AA260" s="22"/>
      <c r="AB260" s="22"/>
      <c r="AC260" s="69"/>
    </row>
    <row r="261" spans="1:29" ht="15.75" customHeight="1">
      <c r="A261" s="69"/>
      <c r="B261" s="69"/>
      <c r="C261" s="69"/>
      <c r="D261" s="69"/>
      <c r="E261" s="69"/>
      <c r="F261" s="69"/>
      <c r="G261" s="69"/>
      <c r="H261" s="69"/>
      <c r="I261" s="69"/>
      <c r="J261" s="69"/>
      <c r="K261" s="69"/>
      <c r="L261" s="69"/>
      <c r="M261" s="69"/>
      <c r="N261" s="69"/>
      <c r="O261" s="69"/>
      <c r="P261" s="69"/>
      <c r="Q261" s="69"/>
      <c r="R261" s="22"/>
      <c r="S261" s="22"/>
      <c r="T261" s="22"/>
      <c r="U261" s="22"/>
      <c r="V261" s="22"/>
      <c r="W261" s="22"/>
      <c r="X261" s="22"/>
      <c r="Y261" s="22"/>
      <c r="Z261" s="22"/>
      <c r="AA261" s="22"/>
      <c r="AB261" s="22"/>
      <c r="AC261" s="69"/>
    </row>
    <row r="262" spans="1:29" ht="15.75" customHeight="1">
      <c r="A262" s="69"/>
      <c r="B262" s="69"/>
      <c r="C262" s="69"/>
      <c r="D262" s="69"/>
      <c r="E262" s="69"/>
      <c r="F262" s="69"/>
      <c r="G262" s="69"/>
      <c r="H262" s="69"/>
      <c r="I262" s="69"/>
      <c r="J262" s="69"/>
      <c r="K262" s="69"/>
      <c r="L262" s="69"/>
      <c r="M262" s="69"/>
      <c r="N262" s="69"/>
      <c r="O262" s="69"/>
      <c r="P262" s="69"/>
      <c r="Q262" s="69"/>
      <c r="R262" s="22"/>
      <c r="S262" s="22"/>
      <c r="T262" s="22"/>
      <c r="U262" s="22"/>
      <c r="V262" s="22"/>
      <c r="W262" s="22"/>
      <c r="X262" s="22"/>
      <c r="Y262" s="22"/>
      <c r="Z262" s="22"/>
      <c r="AA262" s="22"/>
      <c r="AB262" s="22"/>
      <c r="AC262" s="69"/>
    </row>
    <row r="263" spans="1:29" ht="15.75" customHeight="1">
      <c r="A263" s="69"/>
      <c r="B263" s="69"/>
      <c r="C263" s="69"/>
      <c r="D263" s="69"/>
      <c r="E263" s="69"/>
      <c r="F263" s="69"/>
      <c r="G263" s="69"/>
      <c r="H263" s="69"/>
      <c r="I263" s="69"/>
      <c r="J263" s="69"/>
      <c r="K263" s="69"/>
      <c r="L263" s="69"/>
      <c r="M263" s="69"/>
      <c r="N263" s="69"/>
      <c r="O263" s="69"/>
      <c r="P263" s="69"/>
      <c r="Q263" s="69"/>
      <c r="R263" s="22"/>
      <c r="S263" s="22"/>
      <c r="T263" s="22"/>
      <c r="U263" s="22"/>
      <c r="V263" s="22"/>
      <c r="W263" s="22"/>
      <c r="X263" s="22"/>
      <c r="Y263" s="22"/>
      <c r="Z263" s="22"/>
      <c r="AA263" s="22"/>
      <c r="AB263" s="22"/>
      <c r="AC263" s="69"/>
    </row>
    <row r="264" spans="1:29" ht="15.75" customHeight="1">
      <c r="A264" s="69"/>
      <c r="B264" s="69"/>
      <c r="C264" s="69"/>
      <c r="D264" s="69"/>
      <c r="E264" s="69"/>
      <c r="F264" s="69"/>
      <c r="G264" s="69"/>
      <c r="H264" s="69"/>
      <c r="I264" s="69"/>
      <c r="J264" s="69"/>
      <c r="K264" s="69"/>
      <c r="L264" s="69"/>
      <c r="M264" s="69"/>
      <c r="N264" s="69"/>
      <c r="O264" s="69"/>
      <c r="P264" s="69"/>
      <c r="Q264" s="69"/>
      <c r="R264" s="22"/>
      <c r="S264" s="22"/>
      <c r="T264" s="22"/>
      <c r="U264" s="22"/>
      <c r="V264" s="22"/>
      <c r="W264" s="22"/>
      <c r="X264" s="22"/>
      <c r="Y264" s="22"/>
      <c r="Z264" s="22"/>
      <c r="AA264" s="22"/>
      <c r="AB264" s="22"/>
      <c r="AC264" s="69"/>
    </row>
    <row r="265" spans="1:29" ht="15.75" customHeight="1">
      <c r="A265" s="69"/>
      <c r="B265" s="69"/>
      <c r="C265" s="69"/>
      <c r="D265" s="69"/>
      <c r="E265" s="69"/>
      <c r="F265" s="69"/>
      <c r="G265" s="69"/>
      <c r="H265" s="69"/>
      <c r="I265" s="69"/>
      <c r="J265" s="69"/>
      <c r="K265" s="69"/>
      <c r="L265" s="69"/>
      <c r="M265" s="69"/>
      <c r="N265" s="69"/>
      <c r="O265" s="69"/>
      <c r="P265" s="69"/>
      <c r="Q265" s="69"/>
      <c r="R265" s="22"/>
      <c r="S265" s="22"/>
      <c r="T265" s="22"/>
      <c r="U265" s="22"/>
      <c r="V265" s="22"/>
      <c r="W265" s="22"/>
      <c r="X265" s="22"/>
      <c r="Y265" s="22"/>
      <c r="Z265" s="22"/>
      <c r="AA265" s="22"/>
      <c r="AB265" s="22"/>
      <c r="AC265" s="69"/>
    </row>
    <row r="266" spans="1:29" ht="15.75" customHeight="1">
      <c r="A266" s="69"/>
      <c r="B266" s="69"/>
      <c r="C266" s="69"/>
      <c r="D266" s="69"/>
      <c r="E266" s="69"/>
      <c r="F266" s="69"/>
      <c r="G266" s="69"/>
      <c r="H266" s="69"/>
      <c r="I266" s="69"/>
      <c r="J266" s="69"/>
      <c r="K266" s="69"/>
      <c r="L266" s="69"/>
      <c r="M266" s="69"/>
      <c r="N266" s="69"/>
      <c r="O266" s="69"/>
      <c r="P266" s="69"/>
      <c r="Q266" s="69"/>
      <c r="R266" s="22"/>
      <c r="S266" s="22"/>
      <c r="T266" s="22"/>
      <c r="U266" s="22"/>
      <c r="V266" s="22"/>
      <c r="W266" s="22"/>
      <c r="X266" s="22"/>
      <c r="Y266" s="22"/>
      <c r="Z266" s="22"/>
      <c r="AA266" s="22"/>
      <c r="AB266" s="22"/>
      <c r="AC266" s="69"/>
    </row>
    <row r="267" spans="1:29" ht="15.75" customHeight="1">
      <c r="A267" s="69"/>
      <c r="B267" s="69"/>
      <c r="C267" s="69"/>
      <c r="D267" s="69"/>
      <c r="E267" s="69"/>
      <c r="F267" s="69"/>
      <c r="G267" s="69"/>
      <c r="H267" s="69"/>
      <c r="I267" s="69"/>
      <c r="J267" s="69"/>
      <c r="K267" s="69"/>
      <c r="L267" s="69"/>
      <c r="M267" s="69"/>
      <c r="N267" s="69"/>
      <c r="O267" s="69"/>
      <c r="P267" s="69"/>
      <c r="Q267" s="69"/>
      <c r="R267" s="22"/>
      <c r="S267" s="22"/>
      <c r="T267" s="22"/>
      <c r="U267" s="22"/>
      <c r="V267" s="22"/>
      <c r="W267" s="22"/>
      <c r="X267" s="22"/>
      <c r="Y267" s="22"/>
      <c r="Z267" s="22"/>
      <c r="AA267" s="22"/>
      <c r="AB267" s="22"/>
      <c r="AC267" s="69"/>
    </row>
    <row r="268" spans="1:29" ht="15.75" customHeight="1">
      <c r="A268" s="69"/>
      <c r="B268" s="69"/>
      <c r="C268" s="69"/>
      <c r="D268" s="69"/>
      <c r="E268" s="69"/>
      <c r="F268" s="69"/>
      <c r="G268" s="69"/>
      <c r="H268" s="69"/>
      <c r="I268" s="69"/>
      <c r="J268" s="69"/>
      <c r="K268" s="69"/>
      <c r="L268" s="69"/>
      <c r="M268" s="69"/>
      <c r="N268" s="69"/>
      <c r="O268" s="69"/>
      <c r="P268" s="69"/>
      <c r="Q268" s="69"/>
      <c r="R268" s="22"/>
      <c r="S268" s="22"/>
      <c r="T268" s="22"/>
      <c r="U268" s="22"/>
      <c r="V268" s="22"/>
      <c r="W268" s="22"/>
      <c r="X268" s="22"/>
      <c r="Y268" s="22"/>
      <c r="Z268" s="22"/>
      <c r="AA268" s="22"/>
      <c r="AB268" s="22"/>
      <c r="AC268" s="69"/>
    </row>
    <row r="269" spans="1:29" ht="15.75" customHeight="1">
      <c r="A269" s="69"/>
      <c r="B269" s="69"/>
      <c r="C269" s="69"/>
      <c r="D269" s="69"/>
      <c r="E269" s="69"/>
      <c r="F269" s="69"/>
      <c r="G269" s="69"/>
      <c r="H269" s="69"/>
      <c r="I269" s="69"/>
      <c r="J269" s="69"/>
      <c r="K269" s="69"/>
      <c r="L269" s="69"/>
      <c r="M269" s="69"/>
      <c r="N269" s="69"/>
      <c r="O269" s="69"/>
      <c r="P269" s="69"/>
      <c r="Q269" s="69"/>
      <c r="R269" s="22"/>
      <c r="S269" s="22"/>
      <c r="T269" s="22"/>
      <c r="U269" s="22"/>
      <c r="V269" s="22"/>
      <c r="W269" s="22"/>
      <c r="X269" s="22"/>
      <c r="Y269" s="22"/>
      <c r="Z269" s="22"/>
      <c r="AA269" s="22"/>
      <c r="AB269" s="22"/>
      <c r="AC269" s="69"/>
    </row>
    <row r="270" spans="1:29" ht="15.75" customHeight="1">
      <c r="A270" s="69"/>
      <c r="B270" s="69"/>
      <c r="C270" s="69"/>
      <c r="D270" s="69"/>
      <c r="E270" s="69"/>
      <c r="F270" s="69"/>
      <c r="G270" s="69"/>
      <c r="H270" s="69"/>
      <c r="I270" s="69"/>
      <c r="J270" s="69"/>
      <c r="K270" s="69"/>
      <c r="L270" s="69"/>
      <c r="M270" s="69"/>
      <c r="N270" s="69"/>
      <c r="O270" s="69"/>
      <c r="P270" s="69"/>
      <c r="Q270" s="69"/>
      <c r="R270" s="22"/>
      <c r="S270" s="22"/>
      <c r="T270" s="22"/>
      <c r="U270" s="22"/>
      <c r="V270" s="22"/>
      <c r="W270" s="22"/>
      <c r="X270" s="22"/>
      <c r="Y270" s="22"/>
      <c r="Z270" s="22"/>
      <c r="AA270" s="22"/>
      <c r="AB270" s="22"/>
      <c r="AC270" s="69"/>
    </row>
    <row r="271" spans="1:29" ht="15.75" customHeight="1">
      <c r="A271" s="69"/>
      <c r="B271" s="69"/>
      <c r="C271" s="69"/>
      <c r="D271" s="69"/>
      <c r="E271" s="69"/>
      <c r="F271" s="69"/>
      <c r="G271" s="69"/>
      <c r="H271" s="69"/>
      <c r="I271" s="69"/>
      <c r="J271" s="69"/>
      <c r="K271" s="69"/>
      <c r="L271" s="69"/>
      <c r="M271" s="69"/>
      <c r="N271" s="69"/>
      <c r="O271" s="69"/>
      <c r="P271" s="69"/>
      <c r="Q271" s="69"/>
      <c r="R271" s="22"/>
      <c r="S271" s="22"/>
      <c r="T271" s="22"/>
      <c r="U271" s="22"/>
      <c r="V271" s="22"/>
      <c r="W271" s="22"/>
      <c r="X271" s="22"/>
      <c r="Y271" s="22"/>
      <c r="Z271" s="22"/>
      <c r="AA271" s="22"/>
      <c r="AB271" s="22"/>
      <c r="AC271" s="69"/>
    </row>
    <row r="272" spans="1:29" ht="15.75" customHeight="1">
      <c r="A272" s="69"/>
      <c r="B272" s="69"/>
      <c r="C272" s="69"/>
      <c r="D272" s="69"/>
      <c r="E272" s="69"/>
      <c r="F272" s="69"/>
      <c r="G272" s="69"/>
      <c r="H272" s="69"/>
      <c r="I272" s="69"/>
      <c r="J272" s="69"/>
      <c r="K272" s="69"/>
      <c r="L272" s="69"/>
      <c r="M272" s="69"/>
      <c r="N272" s="69"/>
      <c r="O272" s="69"/>
      <c r="P272" s="69"/>
      <c r="Q272" s="69"/>
      <c r="R272" s="22"/>
      <c r="S272" s="22"/>
      <c r="T272" s="22"/>
      <c r="U272" s="22"/>
      <c r="V272" s="22"/>
      <c r="W272" s="22"/>
      <c r="X272" s="22"/>
      <c r="Y272" s="22"/>
      <c r="Z272" s="22"/>
      <c r="AA272" s="22"/>
      <c r="AB272" s="22"/>
      <c r="AC272" s="69"/>
    </row>
    <row r="273" spans="1:29" ht="15.75" customHeight="1">
      <c r="A273" s="69"/>
      <c r="B273" s="69"/>
      <c r="C273" s="69"/>
      <c r="D273" s="69"/>
      <c r="E273" s="69"/>
      <c r="F273" s="69"/>
      <c r="G273" s="69"/>
      <c r="H273" s="69"/>
      <c r="I273" s="69"/>
      <c r="J273" s="69"/>
      <c r="K273" s="69"/>
      <c r="L273" s="69"/>
      <c r="M273" s="69"/>
      <c r="N273" s="69"/>
      <c r="O273" s="69"/>
      <c r="P273" s="69"/>
      <c r="Q273" s="69"/>
      <c r="R273" s="22"/>
      <c r="S273" s="22"/>
      <c r="T273" s="22"/>
      <c r="U273" s="22"/>
      <c r="V273" s="22"/>
      <c r="W273" s="22"/>
      <c r="X273" s="22"/>
      <c r="Y273" s="22"/>
      <c r="Z273" s="22"/>
      <c r="AA273" s="22"/>
      <c r="AB273" s="22"/>
      <c r="AC273" s="69"/>
    </row>
    <row r="274" spans="1:29" ht="15.75" customHeight="1">
      <c r="A274" s="69"/>
      <c r="B274" s="69"/>
      <c r="C274" s="69"/>
      <c r="D274" s="69"/>
      <c r="E274" s="69"/>
      <c r="F274" s="69"/>
      <c r="G274" s="69"/>
      <c r="H274" s="69"/>
      <c r="I274" s="69"/>
      <c r="J274" s="69"/>
      <c r="K274" s="69"/>
      <c r="L274" s="69"/>
      <c r="M274" s="69"/>
      <c r="N274" s="69"/>
      <c r="O274" s="69"/>
      <c r="P274" s="69"/>
      <c r="Q274" s="69"/>
      <c r="R274" s="22"/>
      <c r="S274" s="22"/>
      <c r="T274" s="22"/>
      <c r="U274" s="22"/>
      <c r="V274" s="22"/>
      <c r="W274" s="22"/>
      <c r="X274" s="22"/>
      <c r="Y274" s="22"/>
      <c r="Z274" s="22"/>
      <c r="AA274" s="22"/>
      <c r="AB274" s="22"/>
      <c r="AC274" s="69"/>
    </row>
    <row r="275" spans="1:29" ht="15.75" customHeight="1">
      <c r="A275" s="69"/>
      <c r="B275" s="69"/>
      <c r="C275" s="69"/>
      <c r="D275" s="69"/>
      <c r="E275" s="69"/>
      <c r="F275" s="69"/>
      <c r="G275" s="69"/>
      <c r="H275" s="69"/>
      <c r="I275" s="69"/>
      <c r="J275" s="69"/>
      <c r="K275" s="69"/>
      <c r="L275" s="69"/>
      <c r="M275" s="69"/>
      <c r="N275" s="69"/>
      <c r="O275" s="69"/>
      <c r="P275" s="69"/>
      <c r="Q275" s="69"/>
      <c r="R275" s="22"/>
      <c r="S275" s="22"/>
      <c r="T275" s="22"/>
      <c r="U275" s="22"/>
      <c r="V275" s="22"/>
      <c r="W275" s="22"/>
      <c r="X275" s="22"/>
      <c r="Y275" s="22"/>
      <c r="Z275" s="22"/>
      <c r="AA275" s="22"/>
      <c r="AB275" s="22"/>
      <c r="AC275" s="69"/>
    </row>
    <row r="276" spans="1:29" ht="15.75" customHeight="1">
      <c r="A276" s="69"/>
      <c r="B276" s="69"/>
      <c r="C276" s="69"/>
      <c r="D276" s="69"/>
      <c r="E276" s="69"/>
      <c r="F276" s="69"/>
      <c r="G276" s="69"/>
      <c r="H276" s="69"/>
      <c r="I276" s="69"/>
      <c r="J276" s="69"/>
      <c r="K276" s="69"/>
      <c r="L276" s="69"/>
      <c r="M276" s="69"/>
      <c r="N276" s="69"/>
      <c r="O276" s="69"/>
      <c r="P276" s="69"/>
      <c r="Q276" s="69"/>
      <c r="R276" s="22"/>
      <c r="S276" s="22"/>
      <c r="T276" s="22"/>
      <c r="U276" s="22"/>
      <c r="V276" s="22"/>
      <c r="W276" s="22"/>
      <c r="X276" s="22"/>
      <c r="Y276" s="22"/>
      <c r="Z276" s="22"/>
      <c r="AA276" s="22"/>
      <c r="AB276" s="22"/>
      <c r="AC276" s="69"/>
    </row>
    <row r="277" spans="1:29" ht="15.75" customHeight="1">
      <c r="A277" s="69"/>
      <c r="B277" s="69"/>
      <c r="C277" s="69"/>
      <c r="D277" s="69"/>
      <c r="E277" s="69"/>
      <c r="F277" s="69"/>
      <c r="G277" s="69"/>
      <c r="H277" s="69"/>
      <c r="I277" s="69"/>
      <c r="J277" s="69"/>
      <c r="K277" s="69"/>
      <c r="L277" s="69"/>
      <c r="M277" s="69"/>
      <c r="N277" s="69"/>
      <c r="O277" s="69"/>
      <c r="P277" s="69"/>
      <c r="Q277" s="69"/>
      <c r="R277" s="22"/>
      <c r="S277" s="22"/>
      <c r="T277" s="22"/>
      <c r="U277" s="22"/>
      <c r="V277" s="22"/>
      <c r="W277" s="22"/>
      <c r="X277" s="22"/>
      <c r="Y277" s="22"/>
      <c r="Z277" s="22"/>
      <c r="AA277" s="22"/>
      <c r="AB277" s="22"/>
      <c r="AC277" s="69"/>
    </row>
    <row r="278" spans="1:29" ht="15.75" customHeight="1">
      <c r="A278" s="69"/>
      <c r="B278" s="69"/>
      <c r="C278" s="69"/>
      <c r="D278" s="69"/>
      <c r="E278" s="69"/>
      <c r="F278" s="69"/>
      <c r="G278" s="69"/>
      <c r="H278" s="69"/>
      <c r="I278" s="69"/>
      <c r="J278" s="69"/>
      <c r="K278" s="69"/>
      <c r="L278" s="69"/>
      <c r="M278" s="69"/>
      <c r="N278" s="69"/>
      <c r="O278" s="69"/>
      <c r="P278" s="69"/>
      <c r="Q278" s="69"/>
      <c r="R278" s="22"/>
      <c r="S278" s="22"/>
      <c r="T278" s="22"/>
      <c r="U278" s="22"/>
      <c r="V278" s="22"/>
      <c r="W278" s="22"/>
      <c r="X278" s="22"/>
      <c r="Y278" s="22"/>
      <c r="Z278" s="22"/>
      <c r="AA278" s="22"/>
      <c r="AB278" s="22"/>
      <c r="AC278" s="69"/>
    </row>
    <row r="279" spans="1:29" ht="15.75" customHeight="1">
      <c r="A279" s="69"/>
      <c r="B279" s="69"/>
      <c r="C279" s="69"/>
      <c r="D279" s="69"/>
      <c r="E279" s="69"/>
      <c r="F279" s="69"/>
      <c r="G279" s="69"/>
      <c r="H279" s="69"/>
      <c r="I279" s="69"/>
      <c r="J279" s="69"/>
      <c r="K279" s="69"/>
      <c r="L279" s="69"/>
      <c r="M279" s="69"/>
      <c r="N279" s="69"/>
      <c r="O279" s="69"/>
      <c r="P279" s="69"/>
      <c r="Q279" s="69"/>
      <c r="R279" s="22"/>
      <c r="S279" s="22"/>
      <c r="T279" s="22"/>
      <c r="U279" s="22"/>
      <c r="V279" s="22"/>
      <c r="W279" s="22"/>
      <c r="X279" s="22"/>
      <c r="Y279" s="22"/>
      <c r="Z279" s="22"/>
      <c r="AA279" s="22"/>
      <c r="AB279" s="22"/>
      <c r="AC279" s="69"/>
    </row>
    <row r="280" spans="1:29" ht="15.75" customHeight="1">
      <c r="A280" s="69"/>
      <c r="B280" s="69"/>
      <c r="C280" s="69"/>
      <c r="D280" s="69"/>
      <c r="E280" s="69"/>
      <c r="F280" s="69"/>
      <c r="G280" s="69"/>
      <c r="H280" s="69"/>
      <c r="I280" s="69"/>
      <c r="J280" s="69"/>
      <c r="K280" s="69"/>
      <c r="L280" s="69"/>
      <c r="M280" s="69"/>
      <c r="N280" s="69"/>
      <c r="O280" s="69"/>
      <c r="P280" s="69"/>
      <c r="Q280" s="69"/>
      <c r="R280" s="22"/>
      <c r="S280" s="22"/>
      <c r="T280" s="22"/>
      <c r="U280" s="22"/>
      <c r="V280" s="22"/>
      <c r="W280" s="22"/>
      <c r="X280" s="22"/>
      <c r="Y280" s="22"/>
      <c r="Z280" s="22"/>
      <c r="AA280" s="22"/>
      <c r="AB280" s="22"/>
      <c r="AC280" s="69"/>
    </row>
    <row r="281" spans="1:29" ht="15.75" customHeight="1">
      <c r="A281" s="69"/>
      <c r="B281" s="69"/>
      <c r="C281" s="69"/>
      <c r="D281" s="69"/>
      <c r="E281" s="69"/>
      <c r="F281" s="69"/>
      <c r="G281" s="69"/>
      <c r="H281" s="69"/>
      <c r="I281" s="69"/>
      <c r="J281" s="69"/>
      <c r="K281" s="69"/>
      <c r="L281" s="69"/>
      <c r="M281" s="69"/>
      <c r="N281" s="69"/>
      <c r="O281" s="69"/>
      <c r="P281" s="69"/>
      <c r="Q281" s="69"/>
      <c r="R281" s="22"/>
      <c r="S281" s="22"/>
      <c r="T281" s="22"/>
      <c r="U281" s="22"/>
      <c r="V281" s="22"/>
      <c r="W281" s="22"/>
      <c r="X281" s="22"/>
      <c r="Y281" s="22"/>
      <c r="Z281" s="22"/>
      <c r="AA281" s="22"/>
      <c r="AB281" s="22"/>
      <c r="AC281" s="69"/>
    </row>
    <row r="282" spans="1:29" ht="15.75" customHeight="1">
      <c r="A282" s="69"/>
      <c r="B282" s="69"/>
      <c r="C282" s="69"/>
      <c r="D282" s="69"/>
      <c r="E282" s="69"/>
      <c r="F282" s="69"/>
      <c r="G282" s="69"/>
      <c r="H282" s="69"/>
      <c r="I282" s="69"/>
      <c r="J282" s="69"/>
      <c r="K282" s="69"/>
      <c r="L282" s="69"/>
      <c r="M282" s="69"/>
      <c r="N282" s="69"/>
      <c r="O282" s="69"/>
      <c r="P282" s="69"/>
      <c r="Q282" s="69"/>
      <c r="R282" s="22"/>
      <c r="S282" s="22"/>
      <c r="T282" s="22"/>
      <c r="U282" s="22"/>
      <c r="V282" s="22"/>
      <c r="W282" s="22"/>
      <c r="X282" s="22"/>
      <c r="Y282" s="22"/>
      <c r="Z282" s="22"/>
      <c r="AA282" s="22"/>
      <c r="AB282" s="22"/>
      <c r="AC282" s="69"/>
    </row>
    <row r="283" spans="1:29" ht="15.75" customHeight="1">
      <c r="A283" s="69"/>
      <c r="B283" s="69"/>
      <c r="C283" s="69"/>
      <c r="D283" s="69"/>
      <c r="E283" s="69"/>
      <c r="F283" s="69"/>
      <c r="G283" s="69"/>
      <c r="H283" s="69"/>
      <c r="I283" s="69"/>
      <c r="J283" s="69"/>
      <c r="K283" s="69"/>
      <c r="L283" s="69"/>
      <c r="M283" s="69"/>
      <c r="N283" s="69"/>
      <c r="O283" s="69"/>
      <c r="P283" s="69"/>
      <c r="Q283" s="69"/>
      <c r="R283" s="22"/>
      <c r="S283" s="22"/>
      <c r="T283" s="22"/>
      <c r="U283" s="22"/>
      <c r="V283" s="22"/>
      <c r="W283" s="22"/>
      <c r="X283" s="22"/>
      <c r="Y283" s="22"/>
      <c r="Z283" s="22"/>
      <c r="AA283" s="22"/>
      <c r="AB283" s="22"/>
      <c r="AC283" s="69"/>
    </row>
    <row r="284" spans="1:29" ht="15.75" customHeight="1">
      <c r="A284" s="69"/>
      <c r="B284" s="69"/>
      <c r="C284" s="69"/>
      <c r="D284" s="69"/>
      <c r="E284" s="69"/>
      <c r="F284" s="69"/>
      <c r="G284" s="69"/>
      <c r="H284" s="69"/>
      <c r="I284" s="69"/>
      <c r="J284" s="69"/>
      <c r="K284" s="69"/>
      <c r="L284" s="69"/>
      <c r="M284" s="69"/>
      <c r="N284" s="69"/>
      <c r="O284" s="69"/>
      <c r="P284" s="69"/>
      <c r="Q284" s="69"/>
      <c r="R284" s="22"/>
      <c r="S284" s="22"/>
      <c r="T284" s="22"/>
      <c r="U284" s="22"/>
      <c r="V284" s="22"/>
      <c r="W284" s="22"/>
      <c r="X284" s="22"/>
      <c r="Y284" s="22"/>
      <c r="Z284" s="22"/>
      <c r="AA284" s="22"/>
      <c r="AB284" s="22"/>
      <c r="AC284" s="69"/>
    </row>
    <row r="285" spans="1:29" ht="15.75" customHeight="1">
      <c r="A285" s="69"/>
      <c r="B285" s="69"/>
      <c r="C285" s="69"/>
      <c r="D285" s="69"/>
      <c r="E285" s="69"/>
      <c r="F285" s="69"/>
      <c r="G285" s="69"/>
      <c r="H285" s="69"/>
      <c r="I285" s="69"/>
      <c r="J285" s="69"/>
      <c r="K285" s="69"/>
      <c r="L285" s="69"/>
      <c r="M285" s="69"/>
      <c r="N285" s="69"/>
      <c r="O285" s="69"/>
      <c r="P285" s="69"/>
      <c r="Q285" s="69"/>
      <c r="R285" s="22"/>
      <c r="S285" s="22"/>
      <c r="T285" s="22"/>
      <c r="U285" s="22"/>
      <c r="V285" s="22"/>
      <c r="W285" s="22"/>
      <c r="X285" s="22"/>
      <c r="Y285" s="22"/>
      <c r="Z285" s="22"/>
      <c r="AA285" s="22"/>
      <c r="AB285" s="22"/>
      <c r="AC285" s="69"/>
    </row>
    <row r="286" spans="1:29" ht="15.75" customHeight="1">
      <c r="A286" s="69"/>
      <c r="B286" s="69"/>
      <c r="C286" s="69"/>
      <c r="D286" s="69"/>
      <c r="E286" s="69"/>
      <c r="F286" s="69"/>
      <c r="G286" s="69"/>
      <c r="H286" s="69"/>
      <c r="I286" s="69"/>
      <c r="J286" s="69"/>
      <c r="K286" s="69"/>
      <c r="L286" s="69"/>
      <c r="M286" s="69"/>
      <c r="N286" s="69"/>
      <c r="O286" s="69"/>
      <c r="P286" s="69"/>
      <c r="Q286" s="69"/>
      <c r="R286" s="22"/>
      <c r="S286" s="22"/>
      <c r="T286" s="22"/>
      <c r="U286" s="22"/>
      <c r="V286" s="22"/>
      <c r="W286" s="22"/>
      <c r="X286" s="22"/>
      <c r="Y286" s="22"/>
      <c r="Z286" s="22"/>
      <c r="AA286" s="22"/>
      <c r="AB286" s="22"/>
      <c r="AC286" s="69"/>
    </row>
    <row r="287" spans="1:29" ht="15.75" customHeight="1">
      <c r="A287" s="69"/>
      <c r="B287" s="69"/>
      <c r="C287" s="69"/>
      <c r="D287" s="69"/>
      <c r="E287" s="69"/>
      <c r="F287" s="69"/>
      <c r="G287" s="69"/>
      <c r="H287" s="69"/>
      <c r="I287" s="69"/>
      <c r="J287" s="69"/>
      <c r="K287" s="69"/>
      <c r="L287" s="69"/>
      <c r="M287" s="69"/>
      <c r="N287" s="69"/>
      <c r="O287" s="69"/>
      <c r="P287" s="69"/>
      <c r="Q287" s="69"/>
      <c r="R287" s="22"/>
      <c r="S287" s="22"/>
      <c r="T287" s="22"/>
      <c r="U287" s="22"/>
      <c r="V287" s="22"/>
      <c r="W287" s="22"/>
      <c r="X287" s="22"/>
      <c r="Y287" s="22"/>
      <c r="Z287" s="22"/>
      <c r="AA287" s="22"/>
      <c r="AB287" s="22"/>
      <c r="AC287" s="69"/>
    </row>
    <row r="288" spans="1:29" ht="15.75" customHeight="1">
      <c r="A288" s="69"/>
      <c r="B288" s="69"/>
      <c r="C288" s="69"/>
      <c r="D288" s="69"/>
      <c r="E288" s="69"/>
      <c r="F288" s="69"/>
      <c r="G288" s="69"/>
      <c r="H288" s="69"/>
      <c r="I288" s="69"/>
      <c r="J288" s="69"/>
      <c r="K288" s="69"/>
      <c r="L288" s="69"/>
      <c r="M288" s="69"/>
      <c r="N288" s="69"/>
      <c r="O288" s="69"/>
      <c r="P288" s="69"/>
      <c r="Q288" s="69"/>
      <c r="R288" s="22"/>
      <c r="S288" s="22"/>
      <c r="T288" s="22"/>
      <c r="U288" s="22"/>
      <c r="V288" s="22"/>
      <c r="W288" s="22"/>
      <c r="X288" s="22"/>
      <c r="Y288" s="22"/>
      <c r="Z288" s="22"/>
      <c r="AA288" s="22"/>
      <c r="AB288" s="22"/>
      <c r="AC288" s="69"/>
    </row>
    <row r="289" spans="1:29" ht="15.75" customHeight="1">
      <c r="A289" s="69"/>
      <c r="B289" s="69"/>
      <c r="C289" s="69"/>
      <c r="D289" s="69"/>
      <c r="E289" s="69"/>
      <c r="F289" s="69"/>
      <c r="G289" s="69"/>
      <c r="H289" s="69"/>
      <c r="I289" s="69"/>
      <c r="J289" s="69"/>
      <c r="K289" s="69"/>
      <c r="L289" s="69"/>
      <c r="M289" s="69"/>
      <c r="N289" s="69"/>
      <c r="O289" s="69"/>
      <c r="P289" s="69"/>
      <c r="Q289" s="69"/>
      <c r="R289" s="22"/>
      <c r="S289" s="22"/>
      <c r="T289" s="22"/>
      <c r="U289" s="22"/>
      <c r="V289" s="22"/>
      <c r="W289" s="22"/>
      <c r="X289" s="22"/>
      <c r="Y289" s="22"/>
      <c r="Z289" s="22"/>
      <c r="AA289" s="22"/>
      <c r="AB289" s="22"/>
      <c r="AC289" s="69"/>
    </row>
    <row r="290" spans="1:29" ht="15.75" customHeight="1">
      <c r="A290" s="69"/>
      <c r="B290" s="69"/>
      <c r="C290" s="69"/>
      <c r="D290" s="69"/>
      <c r="E290" s="69"/>
      <c r="F290" s="69"/>
      <c r="G290" s="69"/>
      <c r="H290" s="69"/>
      <c r="I290" s="69"/>
      <c r="J290" s="69"/>
      <c r="K290" s="69"/>
      <c r="L290" s="69"/>
      <c r="M290" s="69"/>
      <c r="N290" s="69"/>
      <c r="O290" s="69"/>
      <c r="P290" s="69"/>
      <c r="Q290" s="69"/>
      <c r="R290" s="22"/>
      <c r="S290" s="22"/>
      <c r="T290" s="22"/>
      <c r="U290" s="22"/>
      <c r="V290" s="22"/>
      <c r="W290" s="22"/>
      <c r="X290" s="22"/>
      <c r="Y290" s="22"/>
      <c r="Z290" s="22"/>
      <c r="AA290" s="22"/>
      <c r="AB290" s="22"/>
      <c r="AC290" s="69"/>
    </row>
    <row r="291" spans="1:29" ht="15.75" customHeight="1">
      <c r="A291" s="69"/>
      <c r="B291" s="69"/>
      <c r="C291" s="69"/>
      <c r="D291" s="69"/>
      <c r="E291" s="69"/>
      <c r="F291" s="69"/>
      <c r="G291" s="69"/>
      <c r="H291" s="69"/>
      <c r="I291" s="69"/>
      <c r="J291" s="69"/>
      <c r="K291" s="69"/>
      <c r="L291" s="69"/>
      <c r="M291" s="69"/>
      <c r="N291" s="69"/>
      <c r="O291" s="69"/>
      <c r="P291" s="69"/>
      <c r="Q291" s="69"/>
      <c r="R291" s="22"/>
      <c r="S291" s="22"/>
      <c r="T291" s="22"/>
      <c r="U291" s="22"/>
      <c r="V291" s="22"/>
      <c r="W291" s="22"/>
      <c r="X291" s="22"/>
      <c r="Y291" s="22"/>
      <c r="Z291" s="22"/>
      <c r="AA291" s="22"/>
      <c r="AB291" s="22"/>
      <c r="AC291" s="69"/>
    </row>
    <row r="292" spans="1:29" ht="15.75" customHeight="1">
      <c r="A292" s="69"/>
      <c r="B292" s="69"/>
      <c r="C292" s="69"/>
      <c r="D292" s="69"/>
      <c r="E292" s="69"/>
      <c r="F292" s="69"/>
      <c r="G292" s="69"/>
      <c r="H292" s="69"/>
      <c r="I292" s="69"/>
      <c r="J292" s="69"/>
      <c r="K292" s="69"/>
      <c r="L292" s="69"/>
      <c r="M292" s="69"/>
      <c r="N292" s="69"/>
      <c r="O292" s="69"/>
      <c r="P292" s="69"/>
      <c r="Q292" s="69"/>
      <c r="R292" s="22"/>
      <c r="S292" s="22"/>
      <c r="T292" s="22"/>
      <c r="U292" s="22"/>
      <c r="V292" s="22"/>
      <c r="W292" s="22"/>
      <c r="X292" s="22"/>
      <c r="Y292" s="22"/>
      <c r="Z292" s="22"/>
      <c r="AA292" s="22"/>
      <c r="AB292" s="22"/>
      <c r="AC292" s="69"/>
    </row>
    <row r="293" spans="1:29" ht="15.75" customHeight="1">
      <c r="A293" s="69"/>
      <c r="B293" s="69"/>
      <c r="C293" s="69"/>
      <c r="D293" s="69"/>
      <c r="E293" s="69"/>
      <c r="F293" s="69"/>
      <c r="G293" s="69"/>
      <c r="H293" s="69"/>
      <c r="I293" s="69"/>
      <c r="J293" s="69"/>
      <c r="K293" s="69"/>
      <c r="L293" s="69"/>
      <c r="M293" s="69"/>
      <c r="N293" s="69"/>
      <c r="O293" s="69"/>
      <c r="P293" s="69"/>
      <c r="Q293" s="69"/>
      <c r="R293" s="22"/>
      <c r="S293" s="22"/>
      <c r="T293" s="22"/>
      <c r="U293" s="22"/>
      <c r="V293" s="22"/>
      <c r="W293" s="22"/>
      <c r="X293" s="22"/>
      <c r="Y293" s="22"/>
      <c r="Z293" s="22"/>
      <c r="AA293" s="22"/>
      <c r="AB293" s="22"/>
      <c r="AC293" s="69"/>
    </row>
    <row r="294" spans="1:29" ht="15.75" customHeight="1">
      <c r="A294" s="69"/>
      <c r="B294" s="69"/>
      <c r="C294" s="69"/>
      <c r="D294" s="69"/>
      <c r="E294" s="69"/>
      <c r="F294" s="69"/>
      <c r="G294" s="69"/>
      <c r="H294" s="69"/>
      <c r="I294" s="69"/>
      <c r="J294" s="69"/>
      <c r="K294" s="69"/>
      <c r="L294" s="69"/>
      <c r="M294" s="69"/>
      <c r="N294" s="69"/>
      <c r="O294" s="69"/>
      <c r="P294" s="69"/>
      <c r="Q294" s="69"/>
      <c r="R294" s="22"/>
      <c r="S294" s="22"/>
      <c r="T294" s="22"/>
      <c r="U294" s="22"/>
      <c r="V294" s="22"/>
      <c r="W294" s="22"/>
      <c r="X294" s="22"/>
      <c r="Y294" s="22"/>
      <c r="Z294" s="22"/>
      <c r="AA294" s="22"/>
      <c r="AB294" s="22"/>
      <c r="AC294" s="69"/>
    </row>
    <row r="295" spans="1:29" ht="15.75" customHeight="1">
      <c r="A295" s="69"/>
      <c r="B295" s="69"/>
      <c r="C295" s="69"/>
      <c r="D295" s="69"/>
      <c r="E295" s="69"/>
      <c r="F295" s="69"/>
      <c r="G295" s="69"/>
      <c r="H295" s="69"/>
      <c r="I295" s="69"/>
      <c r="J295" s="69"/>
      <c r="K295" s="69"/>
      <c r="L295" s="69"/>
      <c r="M295" s="69"/>
      <c r="N295" s="69"/>
      <c r="O295" s="69"/>
      <c r="P295" s="69"/>
      <c r="Q295" s="69"/>
      <c r="R295" s="22"/>
      <c r="S295" s="22"/>
      <c r="T295" s="22"/>
      <c r="U295" s="22"/>
      <c r="V295" s="22"/>
      <c r="W295" s="22"/>
      <c r="X295" s="22"/>
      <c r="Y295" s="22"/>
      <c r="Z295" s="22"/>
      <c r="AA295" s="22"/>
      <c r="AB295" s="22"/>
      <c r="AC295" s="69"/>
    </row>
    <row r="296" spans="1:29" ht="15.75" customHeight="1">
      <c r="A296" s="69"/>
      <c r="B296" s="69"/>
      <c r="C296" s="69"/>
      <c r="D296" s="69"/>
      <c r="E296" s="69"/>
      <c r="F296" s="69"/>
      <c r="G296" s="69"/>
      <c r="H296" s="69"/>
      <c r="I296" s="69"/>
      <c r="J296" s="69"/>
      <c r="K296" s="69"/>
      <c r="L296" s="69"/>
      <c r="M296" s="69"/>
      <c r="N296" s="69"/>
      <c r="O296" s="69"/>
      <c r="P296" s="69"/>
      <c r="Q296" s="69"/>
      <c r="R296" s="22"/>
      <c r="S296" s="22"/>
      <c r="T296" s="22"/>
      <c r="U296" s="22"/>
      <c r="V296" s="22"/>
      <c r="W296" s="22"/>
      <c r="X296" s="22"/>
      <c r="Y296" s="22"/>
      <c r="Z296" s="22"/>
      <c r="AA296" s="22"/>
      <c r="AB296" s="22"/>
      <c r="AC296" s="69"/>
    </row>
    <row r="297" spans="1:29" ht="15.75" customHeight="1">
      <c r="A297" s="69"/>
      <c r="B297" s="69"/>
      <c r="C297" s="69"/>
      <c r="D297" s="69"/>
      <c r="E297" s="69"/>
      <c r="F297" s="69"/>
      <c r="G297" s="69"/>
      <c r="H297" s="69"/>
      <c r="I297" s="69"/>
      <c r="J297" s="69"/>
      <c r="K297" s="69"/>
      <c r="L297" s="69"/>
      <c r="M297" s="69"/>
      <c r="N297" s="69"/>
      <c r="O297" s="69"/>
      <c r="P297" s="69"/>
      <c r="Q297" s="69"/>
      <c r="R297" s="22"/>
      <c r="S297" s="22"/>
      <c r="T297" s="22"/>
      <c r="U297" s="22"/>
      <c r="V297" s="22"/>
      <c r="W297" s="22"/>
      <c r="X297" s="22"/>
      <c r="Y297" s="22"/>
      <c r="Z297" s="22"/>
      <c r="AA297" s="22"/>
      <c r="AB297" s="22"/>
      <c r="AC297" s="69"/>
    </row>
    <row r="298" spans="1:29" ht="15.75" customHeight="1">
      <c r="A298" s="69"/>
      <c r="B298" s="69"/>
      <c r="C298" s="69"/>
      <c r="D298" s="69"/>
      <c r="E298" s="69"/>
      <c r="F298" s="69"/>
      <c r="G298" s="69"/>
      <c r="H298" s="69"/>
      <c r="I298" s="69"/>
      <c r="J298" s="69"/>
      <c r="K298" s="69"/>
      <c r="L298" s="69"/>
      <c r="M298" s="69"/>
      <c r="N298" s="69"/>
      <c r="O298" s="69"/>
      <c r="P298" s="69"/>
      <c r="Q298" s="69"/>
      <c r="R298" s="22"/>
      <c r="S298" s="22"/>
      <c r="T298" s="22"/>
      <c r="U298" s="22"/>
      <c r="V298" s="22"/>
      <c r="W298" s="22"/>
      <c r="X298" s="22"/>
      <c r="Y298" s="22"/>
      <c r="Z298" s="22"/>
      <c r="AA298" s="22"/>
      <c r="AB298" s="22"/>
      <c r="AC298" s="69"/>
    </row>
    <row r="299" spans="1:29" ht="15.75" customHeight="1">
      <c r="A299" s="69"/>
      <c r="B299" s="69"/>
      <c r="C299" s="69"/>
      <c r="D299" s="69"/>
      <c r="E299" s="69"/>
      <c r="F299" s="69"/>
      <c r="G299" s="69"/>
      <c r="H299" s="69"/>
      <c r="I299" s="69"/>
      <c r="J299" s="69"/>
      <c r="K299" s="69"/>
      <c r="L299" s="69"/>
      <c r="M299" s="69"/>
      <c r="N299" s="69"/>
      <c r="O299" s="69"/>
      <c r="P299" s="69"/>
      <c r="Q299" s="69"/>
      <c r="R299" s="22"/>
      <c r="S299" s="22"/>
      <c r="T299" s="22"/>
      <c r="U299" s="22"/>
      <c r="V299" s="22"/>
      <c r="W299" s="22"/>
      <c r="X299" s="22"/>
      <c r="Y299" s="22"/>
      <c r="Z299" s="22"/>
      <c r="AA299" s="22"/>
      <c r="AB299" s="22"/>
      <c r="AC299" s="69"/>
    </row>
    <row r="300" spans="1:29" ht="15.75" customHeight="1">
      <c r="A300" s="69"/>
      <c r="B300" s="69"/>
      <c r="C300" s="69"/>
      <c r="D300" s="69"/>
      <c r="E300" s="69"/>
      <c r="F300" s="69"/>
      <c r="G300" s="69"/>
      <c r="H300" s="69"/>
      <c r="I300" s="69"/>
      <c r="J300" s="69"/>
      <c r="K300" s="69"/>
      <c r="L300" s="69"/>
      <c r="M300" s="69"/>
      <c r="N300" s="69"/>
      <c r="O300" s="69"/>
      <c r="P300" s="69"/>
      <c r="Q300" s="69"/>
      <c r="R300" s="22"/>
      <c r="S300" s="22"/>
      <c r="T300" s="22"/>
      <c r="U300" s="22"/>
      <c r="V300" s="22"/>
      <c r="W300" s="22"/>
      <c r="X300" s="22"/>
      <c r="Y300" s="22"/>
      <c r="Z300" s="22"/>
      <c r="AA300" s="22"/>
      <c r="AB300" s="22"/>
      <c r="AC300" s="69"/>
    </row>
    <row r="301" spans="1:29" ht="15.75" customHeight="1">
      <c r="A301" s="69"/>
      <c r="B301" s="69"/>
      <c r="C301" s="69"/>
      <c r="D301" s="69"/>
      <c r="E301" s="69"/>
      <c r="F301" s="69"/>
      <c r="G301" s="69"/>
      <c r="H301" s="69"/>
      <c r="I301" s="69"/>
      <c r="J301" s="69"/>
      <c r="K301" s="69"/>
      <c r="L301" s="69"/>
      <c r="M301" s="69"/>
      <c r="N301" s="69"/>
      <c r="O301" s="69"/>
      <c r="P301" s="69"/>
      <c r="Q301" s="69"/>
      <c r="R301" s="22"/>
      <c r="S301" s="22"/>
      <c r="T301" s="22"/>
      <c r="U301" s="22"/>
      <c r="V301" s="22"/>
      <c r="W301" s="22"/>
      <c r="X301" s="22"/>
      <c r="Y301" s="22"/>
      <c r="Z301" s="22"/>
      <c r="AA301" s="22"/>
      <c r="AB301" s="22"/>
      <c r="AC301" s="69"/>
    </row>
    <row r="302" spans="1:29" ht="15.75" customHeight="1">
      <c r="A302" s="69"/>
      <c r="B302" s="69"/>
      <c r="C302" s="69"/>
      <c r="D302" s="69"/>
      <c r="E302" s="69"/>
      <c r="F302" s="69"/>
      <c r="G302" s="69"/>
      <c r="H302" s="69"/>
      <c r="I302" s="69"/>
      <c r="J302" s="69"/>
      <c r="K302" s="69"/>
      <c r="L302" s="69"/>
      <c r="M302" s="69"/>
      <c r="N302" s="69"/>
      <c r="O302" s="69"/>
      <c r="P302" s="69"/>
      <c r="Q302" s="69"/>
      <c r="R302" s="22"/>
      <c r="S302" s="22"/>
      <c r="T302" s="22"/>
      <c r="U302" s="22"/>
      <c r="V302" s="22"/>
      <c r="W302" s="22"/>
      <c r="X302" s="22"/>
      <c r="Y302" s="22"/>
      <c r="Z302" s="22"/>
      <c r="AA302" s="22"/>
      <c r="AB302" s="22"/>
      <c r="AC302" s="69"/>
    </row>
    <row r="303" spans="1:29" ht="15.75" customHeight="1">
      <c r="A303" s="69"/>
      <c r="B303" s="69"/>
      <c r="C303" s="69"/>
      <c r="D303" s="69"/>
      <c r="E303" s="69"/>
      <c r="F303" s="69"/>
      <c r="G303" s="69"/>
      <c r="H303" s="69"/>
      <c r="I303" s="69"/>
      <c r="J303" s="69"/>
      <c r="K303" s="69"/>
      <c r="L303" s="69"/>
      <c r="M303" s="69"/>
      <c r="N303" s="69"/>
      <c r="O303" s="69"/>
      <c r="P303" s="69"/>
      <c r="Q303" s="69"/>
      <c r="R303" s="22"/>
      <c r="S303" s="22"/>
      <c r="T303" s="22"/>
      <c r="U303" s="22"/>
      <c r="V303" s="22"/>
      <c r="W303" s="22"/>
      <c r="X303" s="22"/>
      <c r="Y303" s="22"/>
      <c r="Z303" s="22"/>
      <c r="AA303" s="22"/>
      <c r="AB303" s="22"/>
      <c r="AC303" s="69"/>
    </row>
    <row r="304" spans="1:29" ht="15.75" customHeight="1">
      <c r="A304" s="69"/>
      <c r="B304" s="69"/>
      <c r="C304" s="69"/>
      <c r="D304" s="69"/>
      <c r="E304" s="69"/>
      <c r="F304" s="69"/>
      <c r="G304" s="69"/>
      <c r="H304" s="69"/>
      <c r="I304" s="69"/>
      <c r="J304" s="69"/>
      <c r="K304" s="69"/>
      <c r="L304" s="69"/>
      <c r="M304" s="69"/>
      <c r="N304" s="69"/>
      <c r="O304" s="69"/>
      <c r="P304" s="69"/>
      <c r="Q304" s="69"/>
      <c r="R304" s="22"/>
      <c r="S304" s="22"/>
      <c r="T304" s="22"/>
      <c r="U304" s="22"/>
      <c r="V304" s="22"/>
      <c r="W304" s="22"/>
      <c r="X304" s="22"/>
      <c r="Y304" s="22"/>
      <c r="Z304" s="22"/>
      <c r="AA304" s="22"/>
      <c r="AB304" s="22"/>
      <c r="AC304" s="69"/>
    </row>
    <row r="305" spans="1:29" ht="15.75" customHeight="1">
      <c r="A305" s="69"/>
      <c r="B305" s="69"/>
      <c r="C305" s="69"/>
      <c r="D305" s="69"/>
      <c r="E305" s="69"/>
      <c r="F305" s="69"/>
      <c r="G305" s="69"/>
      <c r="H305" s="69"/>
      <c r="I305" s="69"/>
      <c r="J305" s="69"/>
      <c r="K305" s="69"/>
      <c r="L305" s="69"/>
      <c r="M305" s="69"/>
      <c r="N305" s="69"/>
      <c r="O305" s="69"/>
      <c r="P305" s="69"/>
      <c r="Q305" s="69"/>
      <c r="R305" s="22"/>
      <c r="S305" s="22"/>
      <c r="T305" s="22"/>
      <c r="U305" s="22"/>
      <c r="V305" s="22"/>
      <c r="W305" s="22"/>
      <c r="X305" s="22"/>
      <c r="Y305" s="22"/>
      <c r="Z305" s="22"/>
      <c r="AA305" s="22"/>
      <c r="AB305" s="22"/>
      <c r="AC305" s="69"/>
    </row>
    <row r="306" spans="1:29" ht="15.75" customHeight="1">
      <c r="A306" s="69"/>
      <c r="B306" s="69"/>
      <c r="C306" s="69"/>
      <c r="D306" s="69"/>
      <c r="E306" s="69"/>
      <c r="F306" s="69"/>
      <c r="G306" s="69"/>
      <c r="H306" s="69"/>
      <c r="I306" s="69"/>
      <c r="J306" s="69"/>
      <c r="K306" s="69"/>
      <c r="L306" s="69"/>
      <c r="M306" s="69"/>
      <c r="N306" s="69"/>
      <c r="O306" s="69"/>
      <c r="P306" s="69"/>
      <c r="Q306" s="69"/>
      <c r="R306" s="22"/>
      <c r="S306" s="22"/>
      <c r="T306" s="22"/>
      <c r="U306" s="22"/>
      <c r="V306" s="22"/>
      <c r="W306" s="22"/>
      <c r="X306" s="22"/>
      <c r="Y306" s="22"/>
      <c r="Z306" s="22"/>
      <c r="AA306" s="22"/>
      <c r="AB306" s="22"/>
      <c r="AC306" s="69"/>
    </row>
    <row r="307" spans="1:29" ht="15.75" customHeight="1">
      <c r="A307" s="69"/>
      <c r="B307" s="69"/>
      <c r="C307" s="69"/>
      <c r="D307" s="69"/>
      <c r="E307" s="69"/>
      <c r="F307" s="69"/>
      <c r="G307" s="69"/>
      <c r="H307" s="69"/>
      <c r="I307" s="69"/>
      <c r="J307" s="69"/>
      <c r="K307" s="69"/>
      <c r="L307" s="69"/>
      <c r="M307" s="69"/>
      <c r="N307" s="69"/>
      <c r="O307" s="69"/>
      <c r="P307" s="69"/>
      <c r="Q307" s="69"/>
      <c r="R307" s="22"/>
      <c r="S307" s="22"/>
      <c r="T307" s="22"/>
      <c r="U307" s="22"/>
      <c r="V307" s="22"/>
      <c r="W307" s="22"/>
      <c r="X307" s="22"/>
      <c r="Y307" s="22"/>
      <c r="Z307" s="22"/>
      <c r="AA307" s="22"/>
      <c r="AB307" s="22"/>
      <c r="AC307" s="69"/>
    </row>
    <row r="308" spans="1:29" ht="15.75" customHeight="1">
      <c r="A308" s="69"/>
      <c r="B308" s="69"/>
      <c r="C308" s="69"/>
      <c r="D308" s="69"/>
      <c r="E308" s="69"/>
      <c r="F308" s="69"/>
      <c r="G308" s="69"/>
      <c r="H308" s="69"/>
      <c r="I308" s="69"/>
      <c r="J308" s="69"/>
      <c r="K308" s="69"/>
      <c r="L308" s="69"/>
      <c r="M308" s="69"/>
      <c r="N308" s="69"/>
      <c r="O308" s="69"/>
      <c r="P308" s="69"/>
      <c r="Q308" s="69"/>
      <c r="R308" s="22"/>
      <c r="S308" s="22"/>
      <c r="T308" s="22"/>
      <c r="U308" s="22"/>
      <c r="V308" s="22"/>
      <c r="W308" s="22"/>
      <c r="X308" s="22"/>
      <c r="Y308" s="22"/>
      <c r="Z308" s="22"/>
      <c r="AA308" s="22"/>
      <c r="AB308" s="22"/>
      <c r="AC308" s="69"/>
    </row>
    <row r="309" spans="1:29" ht="15.75" customHeight="1">
      <c r="A309" s="69"/>
      <c r="B309" s="69"/>
      <c r="C309" s="69"/>
      <c r="D309" s="69"/>
      <c r="E309" s="69"/>
      <c r="F309" s="69"/>
      <c r="G309" s="69"/>
      <c r="H309" s="69"/>
      <c r="I309" s="69"/>
      <c r="J309" s="69"/>
      <c r="K309" s="69"/>
      <c r="L309" s="69"/>
      <c r="M309" s="69"/>
      <c r="N309" s="69"/>
      <c r="O309" s="69"/>
      <c r="P309" s="69"/>
      <c r="Q309" s="69"/>
      <c r="R309" s="22"/>
      <c r="S309" s="22"/>
      <c r="T309" s="22"/>
      <c r="U309" s="22"/>
      <c r="V309" s="22"/>
      <c r="W309" s="22"/>
      <c r="X309" s="22"/>
      <c r="Y309" s="22"/>
      <c r="Z309" s="22"/>
      <c r="AA309" s="22"/>
      <c r="AB309" s="22"/>
      <c r="AC309" s="69"/>
    </row>
    <row r="310" spans="1:29" ht="15.75" customHeight="1">
      <c r="A310" s="69"/>
      <c r="B310" s="69"/>
      <c r="C310" s="69"/>
      <c r="D310" s="69"/>
      <c r="E310" s="69"/>
      <c r="F310" s="69"/>
      <c r="G310" s="69"/>
      <c r="H310" s="69"/>
      <c r="I310" s="69"/>
      <c r="J310" s="69"/>
      <c r="K310" s="69"/>
      <c r="L310" s="69"/>
      <c r="M310" s="69"/>
      <c r="N310" s="69"/>
      <c r="O310" s="69"/>
      <c r="P310" s="69"/>
      <c r="Q310" s="69"/>
      <c r="R310" s="22"/>
      <c r="S310" s="22"/>
      <c r="T310" s="22"/>
      <c r="U310" s="22"/>
      <c r="V310" s="22"/>
      <c r="W310" s="22"/>
      <c r="X310" s="22"/>
      <c r="Y310" s="22"/>
      <c r="Z310" s="22"/>
      <c r="AA310" s="22"/>
      <c r="AB310" s="22"/>
      <c r="AC310" s="69"/>
    </row>
    <row r="311" spans="1:29" ht="15.75" customHeight="1">
      <c r="A311" s="69"/>
      <c r="B311" s="69"/>
      <c r="C311" s="69"/>
      <c r="D311" s="69"/>
      <c r="E311" s="69"/>
      <c r="F311" s="69"/>
      <c r="G311" s="69"/>
      <c r="H311" s="69"/>
      <c r="I311" s="69"/>
      <c r="J311" s="69"/>
      <c r="K311" s="69"/>
      <c r="L311" s="69"/>
      <c r="M311" s="69"/>
      <c r="N311" s="69"/>
      <c r="O311" s="69"/>
      <c r="P311" s="69"/>
      <c r="Q311" s="69"/>
      <c r="R311" s="22"/>
      <c r="S311" s="22"/>
      <c r="T311" s="22"/>
      <c r="U311" s="22"/>
      <c r="V311" s="22"/>
      <c r="W311" s="22"/>
      <c r="X311" s="22"/>
      <c r="Y311" s="22"/>
      <c r="Z311" s="22"/>
      <c r="AA311" s="22"/>
      <c r="AB311" s="22"/>
      <c r="AC311" s="69"/>
    </row>
    <row r="312" spans="1:29" ht="15.75" customHeight="1">
      <c r="A312" s="69"/>
      <c r="B312" s="69"/>
      <c r="C312" s="69"/>
      <c r="D312" s="69"/>
      <c r="E312" s="69"/>
      <c r="F312" s="69"/>
      <c r="G312" s="69"/>
      <c r="H312" s="69"/>
      <c r="I312" s="69"/>
      <c r="J312" s="69"/>
      <c r="K312" s="69"/>
      <c r="L312" s="69"/>
      <c r="M312" s="69"/>
      <c r="N312" s="69"/>
      <c r="O312" s="69"/>
      <c r="P312" s="69"/>
      <c r="Q312" s="69"/>
      <c r="R312" s="22"/>
      <c r="S312" s="22"/>
      <c r="T312" s="22"/>
      <c r="U312" s="22"/>
      <c r="V312" s="22"/>
      <c r="W312" s="22"/>
      <c r="X312" s="22"/>
      <c r="Y312" s="22"/>
      <c r="Z312" s="22"/>
      <c r="AA312" s="22"/>
      <c r="AB312" s="22"/>
      <c r="AC312" s="69"/>
    </row>
    <row r="313" spans="1:29" ht="15.75" customHeight="1">
      <c r="A313" s="69"/>
      <c r="B313" s="69"/>
      <c r="C313" s="69"/>
      <c r="D313" s="69"/>
      <c r="E313" s="69"/>
      <c r="F313" s="69"/>
      <c r="G313" s="69"/>
      <c r="H313" s="69"/>
      <c r="I313" s="69"/>
      <c r="J313" s="69"/>
      <c r="K313" s="69"/>
      <c r="L313" s="69"/>
      <c r="M313" s="69"/>
      <c r="N313" s="69"/>
      <c r="O313" s="69"/>
      <c r="P313" s="69"/>
      <c r="Q313" s="69"/>
      <c r="R313" s="22"/>
      <c r="S313" s="22"/>
      <c r="T313" s="22"/>
      <c r="U313" s="22"/>
      <c r="V313" s="22"/>
      <c r="W313" s="22"/>
      <c r="X313" s="22"/>
      <c r="Y313" s="22"/>
      <c r="Z313" s="22"/>
      <c r="AA313" s="22"/>
      <c r="AB313" s="22"/>
      <c r="AC313" s="69"/>
    </row>
    <row r="314" spans="1:29" ht="15.75" customHeight="1">
      <c r="A314" s="69"/>
      <c r="B314" s="69"/>
      <c r="C314" s="69"/>
      <c r="D314" s="69"/>
      <c r="E314" s="69"/>
      <c r="F314" s="69"/>
      <c r="G314" s="69"/>
      <c r="H314" s="69"/>
      <c r="I314" s="69"/>
      <c r="J314" s="69"/>
      <c r="K314" s="69"/>
      <c r="L314" s="69"/>
      <c r="M314" s="69"/>
      <c r="N314" s="69"/>
      <c r="O314" s="69"/>
      <c r="P314" s="69"/>
      <c r="Q314" s="69"/>
      <c r="R314" s="22"/>
      <c r="S314" s="22"/>
      <c r="T314" s="22"/>
      <c r="U314" s="22"/>
      <c r="V314" s="22"/>
      <c r="W314" s="22"/>
      <c r="X314" s="22"/>
      <c r="Y314" s="22"/>
      <c r="Z314" s="22"/>
      <c r="AA314" s="22"/>
      <c r="AB314" s="22"/>
      <c r="AC314" s="69"/>
    </row>
    <row r="315" spans="1:29" ht="15.75" customHeight="1">
      <c r="A315" s="69"/>
      <c r="B315" s="69"/>
      <c r="C315" s="69"/>
      <c r="D315" s="69"/>
      <c r="E315" s="69"/>
      <c r="F315" s="69"/>
      <c r="G315" s="69"/>
      <c r="H315" s="69"/>
      <c r="I315" s="69"/>
      <c r="J315" s="69"/>
      <c r="K315" s="69"/>
      <c r="L315" s="69"/>
      <c r="M315" s="69"/>
      <c r="N315" s="69"/>
      <c r="O315" s="69"/>
      <c r="P315" s="69"/>
      <c r="Q315" s="69"/>
      <c r="R315" s="22"/>
      <c r="S315" s="22"/>
      <c r="T315" s="22"/>
      <c r="U315" s="22"/>
      <c r="V315" s="22"/>
      <c r="W315" s="22"/>
      <c r="X315" s="22"/>
      <c r="Y315" s="22"/>
      <c r="Z315" s="22"/>
      <c r="AA315" s="22"/>
      <c r="AB315" s="22"/>
      <c r="AC315" s="69"/>
    </row>
    <row r="316" spans="1:29" ht="15.75" customHeight="1">
      <c r="A316" s="69"/>
      <c r="B316" s="69"/>
      <c r="C316" s="69"/>
      <c r="D316" s="69"/>
      <c r="E316" s="69"/>
      <c r="F316" s="69"/>
      <c r="G316" s="69"/>
      <c r="H316" s="69"/>
      <c r="I316" s="69"/>
      <c r="J316" s="69"/>
      <c r="K316" s="69"/>
      <c r="L316" s="69"/>
      <c r="M316" s="69"/>
      <c r="N316" s="69"/>
      <c r="O316" s="69"/>
      <c r="P316" s="69"/>
      <c r="Q316" s="69"/>
      <c r="R316" s="22"/>
      <c r="S316" s="22"/>
      <c r="T316" s="22"/>
      <c r="U316" s="22"/>
      <c r="V316" s="22"/>
      <c r="W316" s="22"/>
      <c r="X316" s="22"/>
      <c r="Y316" s="22"/>
      <c r="Z316" s="22"/>
      <c r="AA316" s="22"/>
      <c r="AB316" s="22"/>
      <c r="AC316" s="69"/>
    </row>
    <row r="317" spans="1:29" ht="15.75" customHeight="1">
      <c r="A317" s="69"/>
      <c r="B317" s="69"/>
      <c r="C317" s="69"/>
      <c r="D317" s="69"/>
      <c r="E317" s="69"/>
      <c r="F317" s="69"/>
      <c r="G317" s="69"/>
      <c r="H317" s="69"/>
      <c r="I317" s="69"/>
      <c r="J317" s="69"/>
      <c r="K317" s="69"/>
      <c r="L317" s="69"/>
      <c r="M317" s="69"/>
      <c r="N317" s="69"/>
      <c r="O317" s="69"/>
      <c r="P317" s="69"/>
      <c r="Q317" s="69"/>
      <c r="R317" s="22"/>
      <c r="S317" s="22"/>
      <c r="T317" s="22"/>
      <c r="U317" s="22"/>
      <c r="V317" s="22"/>
      <c r="W317" s="22"/>
      <c r="X317" s="22"/>
      <c r="Y317" s="22"/>
      <c r="Z317" s="22"/>
      <c r="AA317" s="22"/>
      <c r="AB317" s="22"/>
      <c r="AC317" s="69"/>
    </row>
    <row r="318" spans="1:29" ht="15.75" customHeight="1">
      <c r="A318" s="69"/>
      <c r="B318" s="69"/>
      <c r="C318" s="69"/>
      <c r="D318" s="69"/>
      <c r="E318" s="69"/>
      <c r="F318" s="69"/>
      <c r="G318" s="69"/>
      <c r="H318" s="69"/>
      <c r="I318" s="69"/>
      <c r="J318" s="69"/>
      <c r="K318" s="69"/>
      <c r="L318" s="69"/>
      <c r="M318" s="69"/>
      <c r="N318" s="69"/>
      <c r="O318" s="69"/>
      <c r="P318" s="69"/>
      <c r="Q318" s="69"/>
      <c r="R318" s="22"/>
      <c r="S318" s="22"/>
      <c r="T318" s="22"/>
      <c r="U318" s="22"/>
      <c r="V318" s="22"/>
      <c r="W318" s="22"/>
      <c r="X318" s="22"/>
      <c r="Y318" s="22"/>
      <c r="Z318" s="22"/>
      <c r="AA318" s="22"/>
      <c r="AB318" s="22"/>
      <c r="AC318" s="69"/>
    </row>
    <row r="319" spans="1:29" ht="15.75" customHeight="1">
      <c r="A319" s="69"/>
      <c r="B319" s="69"/>
      <c r="C319" s="69"/>
      <c r="D319" s="69"/>
      <c r="E319" s="69"/>
      <c r="F319" s="69"/>
      <c r="G319" s="69"/>
      <c r="H319" s="69"/>
      <c r="I319" s="69"/>
      <c r="J319" s="69"/>
      <c r="K319" s="69"/>
      <c r="L319" s="69"/>
      <c r="M319" s="69"/>
      <c r="N319" s="69"/>
      <c r="O319" s="69"/>
      <c r="P319" s="69"/>
      <c r="Q319" s="69"/>
      <c r="R319" s="22"/>
      <c r="S319" s="22"/>
      <c r="T319" s="22"/>
      <c r="U319" s="22"/>
      <c r="V319" s="22"/>
      <c r="W319" s="22"/>
      <c r="X319" s="22"/>
      <c r="Y319" s="22"/>
      <c r="Z319" s="22"/>
      <c r="AA319" s="22"/>
      <c r="AB319" s="22"/>
      <c r="AC319" s="69"/>
    </row>
    <row r="320" spans="1:29" ht="15.75" customHeight="1">
      <c r="A320" s="69"/>
      <c r="B320" s="69"/>
      <c r="C320" s="69"/>
      <c r="D320" s="69"/>
      <c r="E320" s="69"/>
      <c r="F320" s="69"/>
      <c r="G320" s="69"/>
      <c r="H320" s="69"/>
      <c r="I320" s="69"/>
      <c r="J320" s="69"/>
      <c r="K320" s="69"/>
      <c r="L320" s="69"/>
      <c r="M320" s="69"/>
      <c r="N320" s="69"/>
      <c r="O320" s="69"/>
      <c r="P320" s="69"/>
      <c r="Q320" s="69"/>
      <c r="R320" s="22"/>
      <c r="S320" s="22"/>
      <c r="T320" s="22"/>
      <c r="U320" s="22"/>
      <c r="V320" s="22"/>
      <c r="W320" s="22"/>
      <c r="X320" s="22"/>
      <c r="Y320" s="22"/>
      <c r="Z320" s="22"/>
      <c r="AA320" s="22"/>
      <c r="AB320" s="22"/>
      <c r="AC320" s="69"/>
    </row>
    <row r="321" spans="1:29" ht="15.75" customHeight="1">
      <c r="A321" s="69"/>
      <c r="B321" s="69"/>
      <c r="C321" s="69"/>
      <c r="D321" s="69"/>
      <c r="E321" s="69"/>
      <c r="F321" s="69"/>
      <c r="G321" s="69"/>
      <c r="H321" s="69"/>
      <c r="I321" s="69"/>
      <c r="J321" s="69"/>
      <c r="K321" s="69"/>
      <c r="L321" s="69"/>
      <c r="M321" s="69"/>
      <c r="N321" s="69"/>
      <c r="O321" s="69"/>
      <c r="P321" s="69"/>
      <c r="Q321" s="69"/>
      <c r="R321" s="22"/>
      <c r="S321" s="22"/>
      <c r="T321" s="22"/>
      <c r="U321" s="22"/>
      <c r="V321" s="22"/>
      <c r="W321" s="22"/>
      <c r="X321" s="22"/>
      <c r="Y321" s="22"/>
      <c r="Z321" s="22"/>
      <c r="AA321" s="22"/>
      <c r="AB321" s="22"/>
      <c r="AC321" s="69"/>
    </row>
    <row r="322" spans="1:29" ht="15.75" customHeight="1">
      <c r="A322" s="69"/>
      <c r="B322" s="69"/>
      <c r="C322" s="69"/>
      <c r="D322" s="69"/>
      <c r="E322" s="69"/>
      <c r="F322" s="69"/>
      <c r="G322" s="69"/>
      <c r="H322" s="69"/>
      <c r="I322" s="69"/>
      <c r="J322" s="69"/>
      <c r="K322" s="69"/>
      <c r="L322" s="69"/>
      <c r="M322" s="69"/>
      <c r="N322" s="69"/>
      <c r="O322" s="69"/>
      <c r="P322" s="69"/>
      <c r="Q322" s="69"/>
      <c r="R322" s="22"/>
      <c r="S322" s="22"/>
      <c r="T322" s="22"/>
      <c r="U322" s="22"/>
      <c r="V322" s="22"/>
      <c r="W322" s="22"/>
      <c r="X322" s="22"/>
      <c r="Y322" s="22"/>
      <c r="Z322" s="22"/>
      <c r="AA322" s="22"/>
      <c r="AB322" s="22"/>
      <c r="AC322" s="69"/>
    </row>
    <row r="323" spans="1:29" ht="15.75" customHeight="1">
      <c r="A323" s="69"/>
      <c r="B323" s="69"/>
      <c r="C323" s="69"/>
      <c r="D323" s="69"/>
      <c r="E323" s="69"/>
      <c r="F323" s="69"/>
      <c r="G323" s="69"/>
      <c r="H323" s="69"/>
      <c r="I323" s="69"/>
      <c r="J323" s="69"/>
      <c r="K323" s="69"/>
      <c r="L323" s="69"/>
      <c r="M323" s="69"/>
      <c r="N323" s="69"/>
      <c r="O323" s="69"/>
      <c r="P323" s="69"/>
      <c r="Q323" s="69"/>
      <c r="R323" s="22"/>
      <c r="S323" s="22"/>
      <c r="T323" s="22"/>
      <c r="U323" s="22"/>
      <c r="V323" s="22"/>
      <c r="W323" s="22"/>
      <c r="X323" s="22"/>
      <c r="Y323" s="22"/>
      <c r="Z323" s="22"/>
      <c r="AA323" s="22"/>
      <c r="AB323" s="22"/>
      <c r="AC323" s="69"/>
    </row>
    <row r="324" spans="1:29" ht="15.75" customHeight="1">
      <c r="A324" s="69"/>
      <c r="B324" s="69"/>
      <c r="C324" s="69"/>
      <c r="D324" s="69"/>
      <c r="E324" s="69"/>
      <c r="F324" s="69"/>
      <c r="G324" s="69"/>
      <c r="H324" s="69"/>
      <c r="I324" s="69"/>
      <c r="J324" s="69"/>
      <c r="K324" s="69"/>
      <c r="L324" s="69"/>
      <c r="M324" s="69"/>
      <c r="N324" s="69"/>
      <c r="O324" s="69"/>
      <c r="P324" s="69"/>
      <c r="Q324" s="69"/>
      <c r="R324" s="22"/>
      <c r="S324" s="22"/>
      <c r="T324" s="22"/>
      <c r="U324" s="22"/>
      <c r="V324" s="22"/>
      <c r="W324" s="22"/>
      <c r="X324" s="22"/>
      <c r="Y324" s="22"/>
      <c r="Z324" s="22"/>
      <c r="AA324" s="22"/>
      <c r="AB324" s="22"/>
      <c r="AC324" s="69"/>
    </row>
    <row r="325" spans="1:29" ht="15.75" customHeight="1">
      <c r="A325" s="69"/>
      <c r="B325" s="69"/>
      <c r="C325" s="69"/>
      <c r="D325" s="69"/>
      <c r="E325" s="69"/>
      <c r="F325" s="69"/>
      <c r="G325" s="69"/>
      <c r="H325" s="69"/>
      <c r="I325" s="69"/>
      <c r="J325" s="69"/>
      <c r="K325" s="69"/>
      <c r="L325" s="69"/>
      <c r="M325" s="69"/>
      <c r="N325" s="69"/>
      <c r="O325" s="69"/>
      <c r="P325" s="69"/>
      <c r="Q325" s="69"/>
      <c r="R325" s="22"/>
      <c r="S325" s="22"/>
      <c r="T325" s="22"/>
      <c r="U325" s="22"/>
      <c r="V325" s="22"/>
      <c r="W325" s="22"/>
      <c r="X325" s="22"/>
      <c r="Y325" s="22"/>
      <c r="Z325" s="22"/>
      <c r="AA325" s="22"/>
      <c r="AB325" s="22"/>
      <c r="AC325" s="69"/>
    </row>
    <row r="326" spans="1:29" ht="15.75" customHeight="1">
      <c r="A326" s="69"/>
      <c r="B326" s="69"/>
      <c r="C326" s="69"/>
      <c r="D326" s="69"/>
      <c r="E326" s="69"/>
      <c r="F326" s="69"/>
      <c r="G326" s="69"/>
      <c r="H326" s="69"/>
      <c r="I326" s="69"/>
      <c r="J326" s="69"/>
      <c r="K326" s="69"/>
      <c r="L326" s="69"/>
      <c r="M326" s="69"/>
      <c r="N326" s="69"/>
      <c r="O326" s="69"/>
      <c r="P326" s="69"/>
      <c r="Q326" s="69"/>
      <c r="R326" s="22"/>
      <c r="S326" s="22"/>
      <c r="T326" s="22"/>
      <c r="U326" s="22"/>
      <c r="V326" s="22"/>
      <c r="W326" s="22"/>
      <c r="X326" s="22"/>
      <c r="Y326" s="22"/>
      <c r="Z326" s="22"/>
      <c r="AA326" s="22"/>
      <c r="AB326" s="22"/>
      <c r="AC326" s="69"/>
    </row>
    <row r="327" spans="1:29" ht="15.75" customHeight="1">
      <c r="A327" s="69"/>
      <c r="B327" s="69"/>
      <c r="C327" s="69"/>
      <c r="D327" s="69"/>
      <c r="E327" s="69"/>
      <c r="F327" s="69"/>
      <c r="G327" s="69"/>
      <c r="H327" s="69"/>
      <c r="I327" s="69"/>
      <c r="J327" s="69"/>
      <c r="K327" s="69"/>
      <c r="L327" s="69"/>
      <c r="M327" s="69"/>
      <c r="N327" s="69"/>
      <c r="O327" s="69"/>
      <c r="P327" s="69"/>
      <c r="Q327" s="69"/>
      <c r="R327" s="22"/>
      <c r="S327" s="22"/>
      <c r="T327" s="22"/>
      <c r="U327" s="22"/>
      <c r="V327" s="22"/>
      <c r="W327" s="22"/>
      <c r="X327" s="22"/>
      <c r="Y327" s="22"/>
      <c r="Z327" s="22"/>
      <c r="AA327" s="22"/>
      <c r="AB327" s="22"/>
      <c r="AC327" s="69"/>
    </row>
    <row r="328" spans="1:29" ht="15.75" customHeight="1">
      <c r="A328" s="69"/>
      <c r="B328" s="69"/>
      <c r="C328" s="69"/>
      <c r="D328" s="69"/>
      <c r="E328" s="69"/>
      <c r="F328" s="69"/>
      <c r="G328" s="69"/>
      <c r="H328" s="69"/>
      <c r="I328" s="69"/>
      <c r="J328" s="69"/>
      <c r="K328" s="69"/>
      <c r="L328" s="69"/>
      <c r="M328" s="69"/>
      <c r="N328" s="69"/>
      <c r="O328" s="69"/>
      <c r="P328" s="69"/>
      <c r="Q328" s="69"/>
      <c r="R328" s="22"/>
      <c r="S328" s="22"/>
      <c r="T328" s="22"/>
      <c r="U328" s="22"/>
      <c r="V328" s="22"/>
      <c r="W328" s="22"/>
      <c r="X328" s="22"/>
      <c r="Y328" s="22"/>
      <c r="Z328" s="22"/>
      <c r="AA328" s="22"/>
      <c r="AB328" s="22"/>
      <c r="AC328" s="69"/>
    </row>
    <row r="329" spans="1:29" ht="15.75" customHeight="1">
      <c r="A329" s="69"/>
      <c r="B329" s="69"/>
      <c r="C329" s="69"/>
      <c r="D329" s="69"/>
      <c r="E329" s="69"/>
      <c r="F329" s="69"/>
      <c r="G329" s="69"/>
      <c r="H329" s="69"/>
      <c r="I329" s="69"/>
      <c r="J329" s="69"/>
      <c r="K329" s="69"/>
      <c r="L329" s="69"/>
      <c r="M329" s="69"/>
      <c r="N329" s="69"/>
      <c r="O329" s="69"/>
      <c r="P329" s="69"/>
      <c r="Q329" s="69"/>
      <c r="R329" s="22"/>
      <c r="S329" s="22"/>
      <c r="T329" s="22"/>
      <c r="U329" s="22"/>
      <c r="V329" s="22"/>
      <c r="W329" s="22"/>
      <c r="X329" s="22"/>
      <c r="Y329" s="22"/>
      <c r="Z329" s="22"/>
      <c r="AA329" s="22"/>
      <c r="AB329" s="22"/>
      <c r="AC329" s="69"/>
    </row>
    <row r="330" spans="1:29" ht="15.75" customHeight="1">
      <c r="A330" s="69"/>
      <c r="B330" s="69"/>
      <c r="C330" s="69"/>
      <c r="D330" s="69"/>
      <c r="E330" s="69"/>
      <c r="F330" s="69"/>
      <c r="G330" s="69"/>
      <c r="H330" s="69"/>
      <c r="I330" s="69"/>
      <c r="J330" s="69"/>
      <c r="K330" s="69"/>
      <c r="L330" s="69"/>
      <c r="M330" s="69"/>
      <c r="N330" s="69"/>
      <c r="O330" s="69"/>
      <c r="P330" s="69"/>
      <c r="Q330" s="69"/>
      <c r="R330" s="22"/>
      <c r="S330" s="22"/>
      <c r="T330" s="22"/>
      <c r="U330" s="22"/>
      <c r="V330" s="22"/>
      <c r="W330" s="22"/>
      <c r="X330" s="22"/>
      <c r="Y330" s="22"/>
      <c r="Z330" s="22"/>
      <c r="AA330" s="22"/>
      <c r="AB330" s="22"/>
      <c r="AC330" s="69"/>
    </row>
    <row r="331" spans="1:29" ht="15.75" customHeight="1">
      <c r="A331" s="69"/>
      <c r="B331" s="69"/>
      <c r="C331" s="69"/>
      <c r="D331" s="69"/>
      <c r="E331" s="69"/>
      <c r="F331" s="69"/>
      <c r="G331" s="69"/>
      <c r="H331" s="69"/>
      <c r="I331" s="69"/>
      <c r="J331" s="69"/>
      <c r="K331" s="69"/>
      <c r="L331" s="69"/>
      <c r="M331" s="69"/>
      <c r="N331" s="69"/>
      <c r="O331" s="69"/>
      <c r="P331" s="69"/>
      <c r="Q331" s="69"/>
      <c r="R331" s="22"/>
      <c r="S331" s="22"/>
      <c r="T331" s="22"/>
      <c r="U331" s="22"/>
      <c r="V331" s="22"/>
      <c r="W331" s="22"/>
      <c r="X331" s="22"/>
      <c r="Y331" s="22"/>
      <c r="Z331" s="22"/>
      <c r="AA331" s="22"/>
      <c r="AB331" s="22"/>
      <c r="AC331" s="69"/>
    </row>
    <row r="332" spans="1:29" ht="15.75" customHeight="1">
      <c r="A332" s="69"/>
      <c r="B332" s="69"/>
      <c r="C332" s="69"/>
      <c r="D332" s="69"/>
      <c r="E332" s="69"/>
      <c r="F332" s="69"/>
      <c r="G332" s="69"/>
      <c r="H332" s="69"/>
      <c r="I332" s="69"/>
      <c r="J332" s="69"/>
      <c r="K332" s="69"/>
      <c r="L332" s="69"/>
      <c r="M332" s="69"/>
      <c r="N332" s="69"/>
      <c r="O332" s="69"/>
      <c r="P332" s="69"/>
      <c r="Q332" s="69"/>
      <c r="R332" s="22"/>
      <c r="S332" s="22"/>
      <c r="T332" s="22"/>
      <c r="U332" s="22"/>
      <c r="V332" s="22"/>
      <c r="W332" s="22"/>
      <c r="X332" s="22"/>
      <c r="Y332" s="22"/>
      <c r="Z332" s="22"/>
      <c r="AA332" s="22"/>
      <c r="AB332" s="22"/>
      <c r="AC332" s="69"/>
    </row>
    <row r="333" spans="1:29" ht="15.75" customHeight="1">
      <c r="A333" s="69"/>
      <c r="B333" s="69"/>
      <c r="C333" s="69"/>
      <c r="D333" s="69"/>
      <c r="E333" s="69"/>
      <c r="F333" s="69"/>
      <c r="G333" s="69"/>
      <c r="H333" s="69"/>
      <c r="I333" s="69"/>
      <c r="J333" s="69"/>
      <c r="K333" s="69"/>
      <c r="L333" s="69"/>
      <c r="M333" s="69"/>
      <c r="N333" s="69"/>
      <c r="O333" s="69"/>
      <c r="P333" s="69"/>
      <c r="Q333" s="69"/>
      <c r="R333" s="22"/>
      <c r="S333" s="22"/>
      <c r="T333" s="22"/>
      <c r="U333" s="22"/>
      <c r="V333" s="22"/>
      <c r="W333" s="22"/>
      <c r="X333" s="22"/>
      <c r="Y333" s="22"/>
      <c r="Z333" s="22"/>
      <c r="AA333" s="22"/>
      <c r="AB333" s="22"/>
      <c r="AC333" s="69"/>
    </row>
    <row r="334" spans="1:29" ht="15.75" customHeight="1">
      <c r="A334" s="69"/>
      <c r="B334" s="69"/>
      <c r="C334" s="69"/>
      <c r="D334" s="69"/>
      <c r="E334" s="69"/>
      <c r="F334" s="69"/>
      <c r="G334" s="69"/>
      <c r="H334" s="69"/>
      <c r="I334" s="69"/>
      <c r="J334" s="69"/>
      <c r="K334" s="69"/>
      <c r="L334" s="69"/>
      <c r="M334" s="69"/>
      <c r="N334" s="69"/>
      <c r="O334" s="69"/>
      <c r="P334" s="69"/>
      <c r="Q334" s="69"/>
      <c r="R334" s="22"/>
      <c r="S334" s="22"/>
      <c r="T334" s="22"/>
      <c r="U334" s="22"/>
      <c r="V334" s="22"/>
      <c r="W334" s="22"/>
      <c r="X334" s="22"/>
      <c r="Y334" s="22"/>
      <c r="Z334" s="22"/>
      <c r="AA334" s="22"/>
      <c r="AB334" s="22"/>
      <c r="AC334" s="69"/>
    </row>
    <row r="335" spans="1:29" ht="15.75" customHeight="1">
      <c r="A335" s="69"/>
      <c r="B335" s="69"/>
      <c r="C335" s="69"/>
      <c r="D335" s="69"/>
      <c r="E335" s="69"/>
      <c r="F335" s="69"/>
      <c r="G335" s="69"/>
      <c r="H335" s="69"/>
      <c r="I335" s="69"/>
      <c r="J335" s="69"/>
      <c r="K335" s="69"/>
      <c r="L335" s="69"/>
      <c r="M335" s="69"/>
      <c r="N335" s="69"/>
      <c r="O335" s="69"/>
      <c r="P335" s="69"/>
      <c r="Q335" s="69"/>
      <c r="R335" s="22"/>
      <c r="S335" s="22"/>
      <c r="T335" s="22"/>
      <c r="U335" s="22"/>
      <c r="V335" s="22"/>
      <c r="W335" s="22"/>
      <c r="X335" s="22"/>
      <c r="Y335" s="22"/>
      <c r="Z335" s="22"/>
      <c r="AA335" s="22"/>
      <c r="AB335" s="22"/>
      <c r="AC335" s="69"/>
    </row>
    <row r="336" spans="1:29" ht="15.75" customHeight="1">
      <c r="A336" s="69"/>
      <c r="B336" s="69"/>
      <c r="C336" s="69"/>
      <c r="D336" s="69"/>
      <c r="E336" s="69"/>
      <c r="F336" s="69"/>
      <c r="G336" s="69"/>
      <c r="H336" s="69"/>
      <c r="I336" s="69"/>
      <c r="J336" s="69"/>
      <c r="K336" s="69"/>
      <c r="L336" s="69"/>
      <c r="M336" s="69"/>
      <c r="N336" s="69"/>
      <c r="O336" s="69"/>
      <c r="P336" s="69"/>
      <c r="Q336" s="69"/>
      <c r="R336" s="22"/>
      <c r="S336" s="22"/>
      <c r="T336" s="22"/>
      <c r="U336" s="22"/>
      <c r="V336" s="22"/>
      <c r="W336" s="22"/>
      <c r="X336" s="22"/>
      <c r="Y336" s="22"/>
      <c r="Z336" s="22"/>
      <c r="AA336" s="22"/>
      <c r="AB336" s="22"/>
      <c r="AC336" s="69"/>
    </row>
    <row r="337" spans="1:29" ht="15.75" customHeight="1">
      <c r="A337" s="69"/>
      <c r="B337" s="69"/>
      <c r="C337" s="69"/>
      <c r="D337" s="69"/>
      <c r="E337" s="69"/>
      <c r="F337" s="69"/>
      <c r="G337" s="69"/>
      <c r="H337" s="69"/>
      <c r="I337" s="69"/>
      <c r="J337" s="69"/>
      <c r="K337" s="69"/>
      <c r="L337" s="69"/>
      <c r="M337" s="69"/>
      <c r="N337" s="69"/>
      <c r="O337" s="69"/>
      <c r="P337" s="69"/>
      <c r="Q337" s="69"/>
      <c r="R337" s="22"/>
      <c r="S337" s="22"/>
      <c r="T337" s="22"/>
      <c r="U337" s="22"/>
      <c r="V337" s="22"/>
      <c r="W337" s="22"/>
      <c r="X337" s="22"/>
      <c r="Y337" s="22"/>
      <c r="Z337" s="22"/>
      <c r="AA337" s="22"/>
      <c r="AB337" s="22"/>
      <c r="AC337" s="69"/>
    </row>
    <row r="338" spans="1:29" ht="15.75" customHeight="1">
      <c r="A338" s="69"/>
      <c r="B338" s="69"/>
      <c r="C338" s="69"/>
      <c r="D338" s="69"/>
      <c r="E338" s="69"/>
      <c r="F338" s="69"/>
      <c r="G338" s="69"/>
      <c r="H338" s="69"/>
      <c r="I338" s="69"/>
      <c r="J338" s="69"/>
      <c r="K338" s="69"/>
      <c r="L338" s="69"/>
      <c r="M338" s="69"/>
      <c r="N338" s="69"/>
      <c r="O338" s="69"/>
      <c r="P338" s="69"/>
      <c r="Q338" s="69"/>
      <c r="R338" s="22"/>
      <c r="S338" s="22"/>
      <c r="T338" s="22"/>
      <c r="U338" s="22"/>
      <c r="V338" s="22"/>
      <c r="W338" s="22"/>
      <c r="X338" s="22"/>
      <c r="Y338" s="22"/>
      <c r="Z338" s="22"/>
      <c r="AA338" s="22"/>
      <c r="AB338" s="22"/>
      <c r="AC338" s="69"/>
    </row>
    <row r="339" spans="1:29" ht="15.75" customHeight="1">
      <c r="A339" s="69"/>
      <c r="B339" s="69"/>
      <c r="C339" s="69"/>
      <c r="D339" s="69"/>
      <c r="E339" s="69"/>
      <c r="F339" s="69"/>
      <c r="G339" s="69"/>
      <c r="H339" s="69"/>
      <c r="I339" s="69"/>
      <c r="J339" s="69"/>
      <c r="K339" s="69"/>
      <c r="L339" s="69"/>
      <c r="M339" s="69"/>
      <c r="N339" s="69"/>
      <c r="O339" s="69"/>
      <c r="P339" s="69"/>
      <c r="Q339" s="69"/>
      <c r="R339" s="22"/>
      <c r="S339" s="22"/>
      <c r="T339" s="22"/>
      <c r="U339" s="22"/>
      <c r="V339" s="22"/>
      <c r="W339" s="22"/>
      <c r="X339" s="22"/>
      <c r="Y339" s="22"/>
      <c r="Z339" s="22"/>
      <c r="AA339" s="22"/>
      <c r="AB339" s="22"/>
      <c r="AC339" s="69"/>
    </row>
    <row r="340" spans="1:29" ht="15.75" customHeight="1">
      <c r="A340" s="69"/>
      <c r="B340" s="69"/>
      <c r="C340" s="69"/>
      <c r="D340" s="69"/>
      <c r="E340" s="69"/>
      <c r="F340" s="69"/>
      <c r="G340" s="69"/>
      <c r="H340" s="69"/>
      <c r="I340" s="69"/>
      <c r="J340" s="69"/>
      <c r="K340" s="69"/>
      <c r="L340" s="69"/>
      <c r="M340" s="69"/>
      <c r="N340" s="69"/>
      <c r="O340" s="69"/>
      <c r="P340" s="69"/>
      <c r="Q340" s="69"/>
      <c r="R340" s="22"/>
      <c r="S340" s="22"/>
      <c r="T340" s="22"/>
      <c r="U340" s="22"/>
      <c r="V340" s="22"/>
      <c r="W340" s="22"/>
      <c r="X340" s="22"/>
      <c r="Y340" s="22"/>
      <c r="Z340" s="22"/>
      <c r="AA340" s="22"/>
      <c r="AB340" s="22"/>
      <c r="AC340" s="69"/>
    </row>
    <row r="341" spans="1:29" ht="15.75" customHeight="1">
      <c r="A341" s="69"/>
      <c r="B341" s="69"/>
      <c r="C341" s="69"/>
      <c r="D341" s="69"/>
      <c r="E341" s="69"/>
      <c r="F341" s="69"/>
      <c r="G341" s="69"/>
      <c r="H341" s="69"/>
      <c r="I341" s="69"/>
      <c r="J341" s="69"/>
      <c r="K341" s="69"/>
      <c r="L341" s="69"/>
      <c r="M341" s="69"/>
      <c r="N341" s="69"/>
      <c r="O341" s="69"/>
      <c r="P341" s="69"/>
      <c r="Q341" s="69"/>
      <c r="R341" s="22"/>
      <c r="S341" s="22"/>
      <c r="T341" s="22"/>
      <c r="U341" s="22"/>
      <c r="V341" s="22"/>
      <c r="W341" s="22"/>
      <c r="X341" s="22"/>
      <c r="Y341" s="22"/>
      <c r="Z341" s="22"/>
      <c r="AA341" s="22"/>
      <c r="AB341" s="22"/>
      <c r="AC341" s="69"/>
    </row>
    <row r="342" spans="1:29" ht="15.75" customHeight="1">
      <c r="A342" s="69"/>
      <c r="B342" s="69"/>
      <c r="C342" s="69"/>
      <c r="D342" s="69"/>
      <c r="E342" s="69"/>
      <c r="F342" s="69"/>
      <c r="G342" s="69"/>
      <c r="H342" s="69"/>
      <c r="I342" s="69"/>
      <c r="J342" s="69"/>
      <c r="K342" s="69"/>
      <c r="L342" s="69"/>
      <c r="M342" s="69"/>
      <c r="N342" s="69"/>
      <c r="O342" s="69"/>
      <c r="P342" s="69"/>
      <c r="Q342" s="69"/>
      <c r="R342" s="22"/>
      <c r="S342" s="22"/>
      <c r="T342" s="22"/>
      <c r="U342" s="22"/>
      <c r="V342" s="22"/>
      <c r="W342" s="22"/>
      <c r="X342" s="22"/>
      <c r="Y342" s="22"/>
      <c r="Z342" s="22"/>
      <c r="AA342" s="22"/>
      <c r="AB342" s="22"/>
      <c r="AC342" s="69"/>
    </row>
    <row r="343" spans="1:29" ht="15.75" customHeight="1">
      <c r="A343" s="69"/>
      <c r="B343" s="69"/>
      <c r="C343" s="69"/>
      <c r="D343" s="69"/>
      <c r="E343" s="69"/>
      <c r="F343" s="69"/>
      <c r="G343" s="69"/>
      <c r="H343" s="69"/>
      <c r="I343" s="69"/>
      <c r="J343" s="69"/>
      <c r="K343" s="69"/>
      <c r="L343" s="69"/>
      <c r="M343" s="69"/>
      <c r="N343" s="69"/>
      <c r="O343" s="69"/>
      <c r="P343" s="69"/>
      <c r="Q343" s="69"/>
      <c r="R343" s="22"/>
      <c r="S343" s="22"/>
      <c r="T343" s="22"/>
      <c r="U343" s="22"/>
      <c r="V343" s="22"/>
      <c r="W343" s="22"/>
      <c r="X343" s="22"/>
      <c r="Y343" s="22"/>
      <c r="Z343" s="22"/>
      <c r="AA343" s="22"/>
      <c r="AB343" s="22"/>
      <c r="AC343" s="69"/>
    </row>
    <row r="344" spans="1:29" ht="15.75" customHeight="1">
      <c r="A344" s="69"/>
      <c r="B344" s="69"/>
      <c r="C344" s="69"/>
      <c r="D344" s="69"/>
      <c r="E344" s="69"/>
      <c r="F344" s="69"/>
      <c r="G344" s="69"/>
      <c r="H344" s="69"/>
      <c r="I344" s="69"/>
      <c r="J344" s="69"/>
      <c r="K344" s="69"/>
      <c r="L344" s="69"/>
      <c r="M344" s="69"/>
      <c r="N344" s="69"/>
      <c r="O344" s="69"/>
      <c r="P344" s="69"/>
      <c r="Q344" s="69"/>
      <c r="R344" s="22"/>
      <c r="S344" s="22"/>
      <c r="T344" s="22"/>
      <c r="U344" s="22"/>
      <c r="V344" s="22"/>
      <c r="W344" s="22"/>
      <c r="X344" s="22"/>
      <c r="Y344" s="22"/>
      <c r="Z344" s="22"/>
      <c r="AA344" s="22"/>
      <c r="AB344" s="22"/>
      <c r="AC344" s="69"/>
    </row>
    <row r="345" spans="1:29" ht="15.75" customHeight="1">
      <c r="A345" s="69"/>
      <c r="B345" s="69"/>
      <c r="C345" s="69"/>
      <c r="D345" s="69"/>
      <c r="E345" s="69"/>
      <c r="F345" s="69"/>
      <c r="G345" s="69"/>
      <c r="H345" s="69"/>
      <c r="I345" s="69"/>
      <c r="J345" s="69"/>
      <c r="K345" s="69"/>
      <c r="L345" s="69"/>
      <c r="M345" s="69"/>
      <c r="N345" s="69"/>
      <c r="O345" s="69"/>
      <c r="P345" s="69"/>
      <c r="Q345" s="69"/>
      <c r="R345" s="22"/>
      <c r="S345" s="22"/>
      <c r="T345" s="22"/>
      <c r="U345" s="22"/>
      <c r="V345" s="22"/>
      <c r="W345" s="22"/>
      <c r="X345" s="22"/>
      <c r="Y345" s="22"/>
      <c r="Z345" s="22"/>
      <c r="AA345" s="22"/>
      <c r="AB345" s="22"/>
      <c r="AC345" s="69"/>
    </row>
    <row r="346" spans="1:29" ht="15.75" customHeight="1">
      <c r="A346" s="69"/>
      <c r="B346" s="69"/>
      <c r="C346" s="69"/>
      <c r="D346" s="69"/>
      <c r="E346" s="69"/>
      <c r="F346" s="69"/>
      <c r="G346" s="69"/>
      <c r="H346" s="69"/>
      <c r="I346" s="69"/>
      <c r="J346" s="69"/>
      <c r="K346" s="69"/>
      <c r="L346" s="69"/>
      <c r="M346" s="69"/>
      <c r="N346" s="69"/>
      <c r="O346" s="69"/>
      <c r="P346" s="69"/>
      <c r="Q346" s="69"/>
      <c r="R346" s="22"/>
      <c r="S346" s="22"/>
      <c r="T346" s="22"/>
      <c r="U346" s="22"/>
      <c r="V346" s="22"/>
      <c r="W346" s="22"/>
      <c r="X346" s="22"/>
      <c r="Y346" s="22"/>
      <c r="Z346" s="22"/>
      <c r="AA346" s="22"/>
      <c r="AB346" s="22"/>
      <c r="AC346" s="69"/>
    </row>
    <row r="347" spans="1:29" ht="15.75" customHeight="1">
      <c r="A347" s="69"/>
      <c r="B347" s="69"/>
      <c r="C347" s="69"/>
      <c r="D347" s="69"/>
      <c r="E347" s="69"/>
      <c r="F347" s="69"/>
      <c r="G347" s="69"/>
      <c r="H347" s="69"/>
      <c r="I347" s="69"/>
      <c r="J347" s="69"/>
      <c r="K347" s="69"/>
      <c r="L347" s="69"/>
      <c r="M347" s="69"/>
      <c r="N347" s="69"/>
      <c r="O347" s="69"/>
      <c r="P347" s="69"/>
      <c r="Q347" s="69"/>
      <c r="R347" s="22"/>
      <c r="S347" s="22"/>
      <c r="T347" s="22"/>
      <c r="U347" s="22"/>
      <c r="V347" s="22"/>
      <c r="W347" s="22"/>
      <c r="X347" s="22"/>
      <c r="Y347" s="22"/>
      <c r="Z347" s="22"/>
      <c r="AA347" s="22"/>
      <c r="AB347" s="22"/>
      <c r="AC347" s="69"/>
    </row>
    <row r="348" spans="1:29" ht="15.75" customHeight="1">
      <c r="A348" s="69"/>
      <c r="B348" s="69"/>
      <c r="C348" s="69"/>
      <c r="D348" s="69"/>
      <c r="E348" s="69"/>
      <c r="F348" s="69"/>
      <c r="G348" s="69"/>
      <c r="H348" s="69"/>
      <c r="I348" s="69"/>
      <c r="J348" s="69"/>
      <c r="K348" s="69"/>
      <c r="L348" s="69"/>
      <c r="M348" s="69"/>
      <c r="N348" s="69"/>
      <c r="O348" s="69"/>
      <c r="P348" s="69"/>
      <c r="Q348" s="69"/>
      <c r="R348" s="22"/>
      <c r="S348" s="22"/>
      <c r="T348" s="22"/>
      <c r="U348" s="22"/>
      <c r="V348" s="22"/>
      <c r="W348" s="22"/>
      <c r="X348" s="22"/>
      <c r="Y348" s="22"/>
      <c r="Z348" s="22"/>
      <c r="AA348" s="22"/>
      <c r="AB348" s="22"/>
      <c r="AC348" s="69"/>
    </row>
    <row r="349" spans="1:29" ht="15.75" customHeight="1">
      <c r="A349" s="69"/>
      <c r="B349" s="69"/>
      <c r="C349" s="69"/>
      <c r="D349" s="69"/>
      <c r="E349" s="69"/>
      <c r="F349" s="69"/>
      <c r="G349" s="69"/>
      <c r="H349" s="69"/>
      <c r="I349" s="69"/>
      <c r="J349" s="69"/>
      <c r="K349" s="69"/>
      <c r="L349" s="69"/>
      <c r="M349" s="69"/>
      <c r="N349" s="69"/>
      <c r="O349" s="69"/>
      <c r="P349" s="69"/>
      <c r="Q349" s="69"/>
      <c r="R349" s="22"/>
      <c r="S349" s="22"/>
      <c r="T349" s="22"/>
      <c r="U349" s="22"/>
      <c r="V349" s="22"/>
      <c r="W349" s="22"/>
      <c r="X349" s="22"/>
      <c r="Y349" s="22"/>
      <c r="Z349" s="22"/>
      <c r="AA349" s="22"/>
      <c r="AB349" s="22"/>
      <c r="AC349" s="69"/>
    </row>
    <row r="350" spans="1:29" ht="15.75" customHeight="1">
      <c r="A350" s="69"/>
      <c r="B350" s="69"/>
      <c r="C350" s="69"/>
      <c r="D350" s="69"/>
      <c r="E350" s="69"/>
      <c r="F350" s="69"/>
      <c r="G350" s="69"/>
      <c r="H350" s="69"/>
      <c r="I350" s="69"/>
      <c r="J350" s="69"/>
      <c r="K350" s="69"/>
      <c r="L350" s="69"/>
      <c r="M350" s="69"/>
      <c r="N350" s="69"/>
      <c r="O350" s="69"/>
      <c r="P350" s="69"/>
      <c r="Q350" s="69"/>
      <c r="R350" s="22"/>
      <c r="S350" s="22"/>
      <c r="T350" s="22"/>
      <c r="U350" s="22"/>
      <c r="V350" s="22"/>
      <c r="W350" s="22"/>
      <c r="X350" s="22"/>
      <c r="Y350" s="22"/>
      <c r="Z350" s="22"/>
      <c r="AA350" s="22"/>
      <c r="AB350" s="22"/>
      <c r="AC350" s="69"/>
    </row>
    <row r="351" spans="1:29" ht="15.75" customHeight="1">
      <c r="A351" s="69"/>
      <c r="B351" s="69"/>
      <c r="C351" s="69"/>
      <c r="D351" s="69"/>
      <c r="E351" s="69"/>
      <c r="F351" s="69"/>
      <c r="G351" s="69"/>
      <c r="H351" s="69"/>
      <c r="I351" s="69"/>
      <c r="J351" s="69"/>
      <c r="K351" s="69"/>
      <c r="L351" s="69"/>
      <c r="M351" s="69"/>
      <c r="N351" s="69"/>
      <c r="O351" s="69"/>
      <c r="P351" s="69"/>
      <c r="Q351" s="69"/>
      <c r="R351" s="22"/>
      <c r="S351" s="22"/>
      <c r="T351" s="22"/>
      <c r="U351" s="22"/>
      <c r="V351" s="22"/>
      <c r="W351" s="22"/>
      <c r="X351" s="22"/>
      <c r="Y351" s="22"/>
      <c r="Z351" s="22"/>
      <c r="AA351" s="22"/>
      <c r="AB351" s="22"/>
      <c r="AC351" s="69"/>
    </row>
    <row r="352" spans="1:29" ht="15.75" customHeight="1">
      <c r="A352" s="69"/>
      <c r="B352" s="69"/>
      <c r="C352" s="69"/>
      <c r="D352" s="69"/>
      <c r="E352" s="69"/>
      <c r="F352" s="69"/>
      <c r="G352" s="69"/>
      <c r="H352" s="69"/>
      <c r="I352" s="69"/>
      <c r="J352" s="69"/>
      <c r="K352" s="69"/>
      <c r="L352" s="69"/>
      <c r="M352" s="69"/>
      <c r="N352" s="69"/>
      <c r="O352" s="69"/>
      <c r="P352" s="69"/>
      <c r="Q352" s="69"/>
      <c r="R352" s="22"/>
      <c r="S352" s="22"/>
      <c r="T352" s="22"/>
      <c r="U352" s="22"/>
      <c r="V352" s="22"/>
      <c r="W352" s="22"/>
      <c r="X352" s="22"/>
      <c r="Y352" s="22"/>
      <c r="Z352" s="22"/>
      <c r="AA352" s="22"/>
      <c r="AB352" s="22"/>
      <c r="AC352" s="69"/>
    </row>
    <row r="353" spans="1:29" ht="15.75" customHeight="1">
      <c r="A353" s="69"/>
      <c r="B353" s="69"/>
      <c r="C353" s="69"/>
      <c r="D353" s="69"/>
      <c r="E353" s="69"/>
      <c r="F353" s="69"/>
      <c r="G353" s="69"/>
      <c r="H353" s="69"/>
      <c r="I353" s="69"/>
      <c r="J353" s="69"/>
      <c r="K353" s="69"/>
      <c r="L353" s="69"/>
      <c r="M353" s="69"/>
      <c r="N353" s="69"/>
      <c r="O353" s="69"/>
      <c r="P353" s="69"/>
      <c r="Q353" s="69"/>
      <c r="R353" s="22"/>
      <c r="S353" s="22"/>
      <c r="T353" s="22"/>
      <c r="U353" s="22"/>
      <c r="V353" s="22"/>
      <c r="W353" s="22"/>
      <c r="X353" s="22"/>
      <c r="Y353" s="22"/>
      <c r="Z353" s="22"/>
      <c r="AA353" s="22"/>
      <c r="AB353" s="22"/>
      <c r="AC353" s="69"/>
    </row>
    <row r="354" spans="1:29" ht="15.75" customHeight="1">
      <c r="A354" s="69"/>
      <c r="B354" s="69"/>
      <c r="C354" s="69"/>
      <c r="D354" s="69"/>
      <c r="E354" s="69"/>
      <c r="F354" s="69"/>
      <c r="G354" s="69"/>
      <c r="H354" s="69"/>
      <c r="I354" s="69"/>
      <c r="J354" s="69"/>
      <c r="K354" s="69"/>
      <c r="L354" s="69"/>
      <c r="M354" s="69"/>
      <c r="N354" s="69"/>
      <c r="O354" s="69"/>
      <c r="P354" s="69"/>
      <c r="Q354" s="69"/>
      <c r="R354" s="22"/>
      <c r="S354" s="22"/>
      <c r="T354" s="22"/>
      <c r="U354" s="22"/>
      <c r="V354" s="22"/>
      <c r="W354" s="22"/>
      <c r="X354" s="22"/>
      <c r="Y354" s="22"/>
      <c r="Z354" s="22"/>
      <c r="AA354" s="22"/>
      <c r="AB354" s="22"/>
      <c r="AC354" s="69"/>
    </row>
    <row r="355" spans="1:29" ht="15.75" customHeight="1">
      <c r="A355" s="69"/>
      <c r="B355" s="69"/>
      <c r="C355" s="69"/>
      <c r="D355" s="69"/>
      <c r="E355" s="69"/>
      <c r="F355" s="69"/>
      <c r="G355" s="69"/>
      <c r="H355" s="69"/>
      <c r="I355" s="69"/>
      <c r="J355" s="69"/>
      <c r="K355" s="69"/>
      <c r="L355" s="69"/>
      <c r="M355" s="69"/>
      <c r="N355" s="69"/>
      <c r="O355" s="69"/>
      <c r="P355" s="69"/>
      <c r="Q355" s="69"/>
      <c r="R355" s="22"/>
      <c r="S355" s="22"/>
      <c r="T355" s="22"/>
      <c r="U355" s="22"/>
      <c r="V355" s="22"/>
      <c r="W355" s="22"/>
      <c r="X355" s="22"/>
      <c r="Y355" s="22"/>
      <c r="Z355" s="22"/>
      <c r="AA355" s="22"/>
      <c r="AB355" s="22"/>
      <c r="AC355" s="69"/>
    </row>
    <row r="356" spans="1:29" ht="15.75" customHeight="1">
      <c r="A356" s="69"/>
      <c r="B356" s="69"/>
      <c r="C356" s="69"/>
      <c r="D356" s="69"/>
      <c r="E356" s="69"/>
      <c r="F356" s="69"/>
      <c r="G356" s="69"/>
      <c r="H356" s="69"/>
      <c r="I356" s="69"/>
      <c r="J356" s="69"/>
      <c r="K356" s="69"/>
      <c r="L356" s="69"/>
      <c r="M356" s="69"/>
      <c r="N356" s="69"/>
      <c r="O356" s="69"/>
      <c r="P356" s="69"/>
      <c r="Q356" s="69"/>
      <c r="R356" s="22"/>
      <c r="S356" s="22"/>
      <c r="T356" s="22"/>
      <c r="U356" s="22"/>
      <c r="V356" s="22"/>
      <c r="W356" s="22"/>
      <c r="X356" s="22"/>
      <c r="Y356" s="22"/>
      <c r="Z356" s="22"/>
      <c r="AA356" s="22"/>
      <c r="AB356" s="22"/>
      <c r="AC356" s="69"/>
    </row>
    <row r="357" spans="1:29" ht="15.75" customHeight="1">
      <c r="A357" s="69"/>
      <c r="B357" s="69"/>
      <c r="C357" s="69"/>
      <c r="D357" s="69"/>
      <c r="E357" s="69"/>
      <c r="F357" s="69"/>
      <c r="G357" s="69"/>
      <c r="H357" s="69"/>
      <c r="I357" s="69"/>
      <c r="J357" s="69"/>
      <c r="K357" s="69"/>
      <c r="L357" s="69"/>
      <c r="M357" s="69"/>
      <c r="N357" s="69"/>
      <c r="O357" s="69"/>
      <c r="P357" s="69"/>
      <c r="Q357" s="69"/>
      <c r="R357" s="22"/>
      <c r="S357" s="22"/>
      <c r="T357" s="22"/>
      <c r="U357" s="22"/>
      <c r="V357" s="22"/>
      <c r="W357" s="22"/>
      <c r="X357" s="22"/>
      <c r="Y357" s="22"/>
      <c r="Z357" s="22"/>
      <c r="AA357" s="22"/>
      <c r="AB357" s="22"/>
      <c r="AC357" s="69"/>
    </row>
    <row r="358" spans="1:29" ht="15.75" customHeight="1">
      <c r="A358" s="69"/>
      <c r="B358" s="69"/>
      <c r="C358" s="69"/>
      <c r="D358" s="69"/>
      <c r="E358" s="69"/>
      <c r="F358" s="69"/>
      <c r="G358" s="69"/>
      <c r="H358" s="69"/>
      <c r="I358" s="69"/>
      <c r="J358" s="69"/>
      <c r="K358" s="69"/>
      <c r="L358" s="69"/>
      <c r="M358" s="69"/>
      <c r="N358" s="69"/>
      <c r="O358" s="69"/>
      <c r="P358" s="69"/>
      <c r="Q358" s="69"/>
      <c r="R358" s="22"/>
      <c r="S358" s="22"/>
      <c r="T358" s="22"/>
      <c r="U358" s="22"/>
      <c r="V358" s="22"/>
      <c r="W358" s="22"/>
      <c r="X358" s="22"/>
      <c r="Y358" s="22"/>
      <c r="Z358" s="22"/>
      <c r="AA358" s="22"/>
      <c r="AB358" s="22"/>
      <c r="AC358" s="69"/>
    </row>
    <row r="359" spans="1:29" ht="15.75" customHeight="1">
      <c r="A359" s="69"/>
      <c r="B359" s="69"/>
      <c r="C359" s="69"/>
      <c r="D359" s="69"/>
      <c r="E359" s="69"/>
      <c r="F359" s="69"/>
      <c r="G359" s="69"/>
      <c r="H359" s="69"/>
      <c r="I359" s="69"/>
      <c r="J359" s="69"/>
      <c r="K359" s="69"/>
      <c r="L359" s="69"/>
      <c r="M359" s="69"/>
      <c r="N359" s="69"/>
      <c r="O359" s="69"/>
      <c r="P359" s="69"/>
      <c r="Q359" s="69"/>
      <c r="R359" s="22"/>
      <c r="S359" s="22"/>
      <c r="T359" s="22"/>
      <c r="U359" s="22"/>
      <c r="V359" s="22"/>
      <c r="W359" s="22"/>
      <c r="X359" s="22"/>
      <c r="Y359" s="22"/>
      <c r="Z359" s="22"/>
      <c r="AA359" s="22"/>
      <c r="AB359" s="22"/>
      <c r="AC359" s="69"/>
    </row>
    <row r="360" spans="1:29" ht="15.75" customHeight="1">
      <c r="A360" s="69"/>
      <c r="B360" s="69"/>
      <c r="C360" s="69"/>
      <c r="D360" s="69"/>
      <c r="E360" s="69"/>
      <c r="F360" s="69"/>
      <c r="G360" s="69"/>
      <c r="H360" s="69"/>
      <c r="I360" s="69"/>
      <c r="J360" s="69"/>
      <c r="K360" s="69"/>
      <c r="L360" s="69"/>
      <c r="M360" s="69"/>
      <c r="N360" s="69"/>
      <c r="O360" s="69"/>
      <c r="P360" s="69"/>
      <c r="Q360" s="69"/>
      <c r="R360" s="22"/>
      <c r="S360" s="22"/>
      <c r="T360" s="22"/>
      <c r="U360" s="22"/>
      <c r="V360" s="22"/>
      <c r="W360" s="22"/>
      <c r="X360" s="22"/>
      <c r="Y360" s="22"/>
      <c r="Z360" s="22"/>
      <c r="AA360" s="22"/>
      <c r="AB360" s="22"/>
      <c r="AC360" s="69"/>
    </row>
    <row r="361" spans="1:29" ht="15.75" customHeight="1">
      <c r="A361" s="69"/>
      <c r="B361" s="69"/>
      <c r="C361" s="69"/>
      <c r="D361" s="69"/>
      <c r="E361" s="69"/>
      <c r="F361" s="69"/>
      <c r="G361" s="69"/>
      <c r="H361" s="69"/>
      <c r="I361" s="69"/>
      <c r="J361" s="69"/>
      <c r="K361" s="69"/>
      <c r="L361" s="69"/>
      <c r="M361" s="69"/>
      <c r="N361" s="69"/>
      <c r="O361" s="69"/>
      <c r="P361" s="69"/>
      <c r="Q361" s="69"/>
      <c r="R361" s="22"/>
      <c r="S361" s="22"/>
      <c r="T361" s="22"/>
      <c r="U361" s="22"/>
      <c r="V361" s="22"/>
      <c r="W361" s="22"/>
      <c r="X361" s="22"/>
      <c r="Y361" s="22"/>
      <c r="Z361" s="22"/>
      <c r="AA361" s="22"/>
      <c r="AB361" s="22"/>
      <c r="AC361" s="69"/>
    </row>
    <row r="362" spans="1:29" ht="15.75" customHeight="1">
      <c r="A362" s="69"/>
      <c r="B362" s="69"/>
      <c r="C362" s="69"/>
      <c r="D362" s="69"/>
      <c r="E362" s="69"/>
      <c r="F362" s="69"/>
      <c r="G362" s="69"/>
      <c r="H362" s="69"/>
      <c r="I362" s="69"/>
      <c r="J362" s="69"/>
      <c r="K362" s="69"/>
      <c r="L362" s="69"/>
      <c r="M362" s="69"/>
      <c r="N362" s="69"/>
      <c r="O362" s="69"/>
      <c r="P362" s="69"/>
      <c r="Q362" s="69"/>
      <c r="R362" s="22"/>
      <c r="S362" s="22"/>
      <c r="T362" s="22"/>
      <c r="U362" s="22"/>
      <c r="V362" s="22"/>
      <c r="W362" s="22"/>
      <c r="X362" s="22"/>
      <c r="Y362" s="22"/>
      <c r="Z362" s="22"/>
      <c r="AA362" s="22"/>
      <c r="AB362" s="22"/>
      <c r="AC362" s="69"/>
    </row>
    <row r="363" spans="1:29" ht="15.75" customHeight="1">
      <c r="A363" s="69"/>
      <c r="B363" s="69"/>
      <c r="C363" s="69"/>
      <c r="D363" s="69"/>
      <c r="E363" s="69"/>
      <c r="F363" s="69"/>
      <c r="G363" s="69"/>
      <c r="H363" s="69"/>
      <c r="I363" s="69"/>
      <c r="J363" s="69"/>
      <c r="K363" s="69"/>
      <c r="L363" s="69"/>
      <c r="M363" s="69"/>
      <c r="N363" s="69"/>
      <c r="O363" s="69"/>
      <c r="P363" s="69"/>
      <c r="Q363" s="69"/>
      <c r="R363" s="22"/>
      <c r="S363" s="22"/>
      <c r="T363" s="22"/>
      <c r="U363" s="22"/>
      <c r="V363" s="22"/>
      <c r="W363" s="22"/>
      <c r="X363" s="22"/>
      <c r="Y363" s="22"/>
      <c r="Z363" s="22"/>
      <c r="AA363" s="22"/>
      <c r="AB363" s="22"/>
      <c r="AC363" s="69"/>
    </row>
    <row r="364" spans="1:29" ht="15.75" customHeight="1">
      <c r="A364" s="69"/>
      <c r="B364" s="69"/>
      <c r="C364" s="69"/>
      <c r="D364" s="69"/>
      <c r="E364" s="69"/>
      <c r="F364" s="69"/>
      <c r="G364" s="69"/>
      <c r="H364" s="69"/>
      <c r="I364" s="69"/>
      <c r="J364" s="69"/>
      <c r="K364" s="69"/>
      <c r="L364" s="69"/>
      <c r="M364" s="69"/>
      <c r="N364" s="69"/>
      <c r="O364" s="69"/>
      <c r="P364" s="69"/>
      <c r="Q364" s="69"/>
      <c r="R364" s="22"/>
      <c r="S364" s="22"/>
      <c r="T364" s="22"/>
      <c r="U364" s="22"/>
      <c r="V364" s="22"/>
      <c r="W364" s="22"/>
      <c r="X364" s="22"/>
      <c r="Y364" s="22"/>
      <c r="Z364" s="22"/>
      <c r="AA364" s="22"/>
      <c r="AB364" s="22"/>
      <c r="AC364" s="69"/>
    </row>
    <row r="365" spans="1:29" ht="15.75" customHeight="1">
      <c r="A365" s="69"/>
      <c r="B365" s="69"/>
      <c r="C365" s="69"/>
      <c r="D365" s="69"/>
      <c r="E365" s="69"/>
      <c r="F365" s="69"/>
      <c r="G365" s="69"/>
      <c r="H365" s="69"/>
      <c r="I365" s="69"/>
      <c r="J365" s="69"/>
      <c r="K365" s="69"/>
      <c r="L365" s="69"/>
      <c r="M365" s="69"/>
      <c r="N365" s="69"/>
      <c r="O365" s="69"/>
      <c r="P365" s="69"/>
      <c r="Q365" s="69"/>
      <c r="R365" s="22"/>
      <c r="S365" s="22"/>
      <c r="T365" s="22"/>
      <c r="U365" s="22"/>
      <c r="V365" s="22"/>
      <c r="W365" s="22"/>
      <c r="X365" s="22"/>
      <c r="Y365" s="22"/>
      <c r="Z365" s="22"/>
      <c r="AA365" s="22"/>
      <c r="AB365" s="22"/>
      <c r="AC365" s="69"/>
    </row>
    <row r="366" spans="1:29" ht="15.75" customHeight="1">
      <c r="A366" s="69"/>
      <c r="B366" s="69"/>
      <c r="C366" s="69"/>
      <c r="D366" s="69"/>
      <c r="E366" s="69"/>
      <c r="F366" s="69"/>
      <c r="G366" s="69"/>
      <c r="H366" s="69"/>
      <c r="I366" s="69"/>
      <c r="J366" s="69"/>
      <c r="K366" s="69"/>
      <c r="L366" s="69"/>
      <c r="M366" s="69"/>
      <c r="N366" s="69"/>
      <c r="O366" s="69"/>
      <c r="P366" s="69"/>
      <c r="Q366" s="69"/>
      <c r="R366" s="22"/>
      <c r="S366" s="22"/>
      <c r="T366" s="22"/>
      <c r="U366" s="22"/>
      <c r="V366" s="22"/>
      <c r="W366" s="22"/>
      <c r="X366" s="22"/>
      <c r="Y366" s="22"/>
      <c r="Z366" s="22"/>
      <c r="AA366" s="22"/>
      <c r="AB366" s="22"/>
      <c r="AC366" s="69"/>
    </row>
    <row r="367" spans="1:29" ht="15.75" customHeight="1">
      <c r="A367" s="69"/>
      <c r="B367" s="69"/>
      <c r="C367" s="69"/>
      <c r="D367" s="69"/>
      <c r="E367" s="69"/>
      <c r="F367" s="69"/>
      <c r="G367" s="69"/>
      <c r="H367" s="69"/>
      <c r="I367" s="69"/>
      <c r="J367" s="69"/>
      <c r="K367" s="69"/>
      <c r="L367" s="69"/>
      <c r="M367" s="69"/>
      <c r="N367" s="69"/>
      <c r="O367" s="69"/>
      <c r="P367" s="69"/>
      <c r="Q367" s="69"/>
      <c r="R367" s="22"/>
      <c r="S367" s="22"/>
      <c r="T367" s="22"/>
      <c r="U367" s="22"/>
      <c r="V367" s="22"/>
      <c r="W367" s="22"/>
      <c r="X367" s="22"/>
      <c r="Y367" s="22"/>
      <c r="Z367" s="22"/>
      <c r="AA367" s="22"/>
      <c r="AB367" s="22"/>
      <c r="AC367" s="69"/>
    </row>
    <row r="368" spans="1:29" ht="15.75" customHeight="1">
      <c r="A368" s="69"/>
      <c r="B368" s="69"/>
      <c r="C368" s="69"/>
      <c r="D368" s="69"/>
      <c r="E368" s="69"/>
      <c r="F368" s="69"/>
      <c r="G368" s="69"/>
      <c r="H368" s="69"/>
      <c r="I368" s="69"/>
      <c r="J368" s="69"/>
      <c r="K368" s="69"/>
      <c r="L368" s="69"/>
      <c r="M368" s="69"/>
      <c r="N368" s="69"/>
      <c r="O368" s="69"/>
      <c r="P368" s="69"/>
      <c r="Q368" s="69"/>
      <c r="R368" s="22"/>
      <c r="S368" s="22"/>
      <c r="T368" s="22"/>
      <c r="U368" s="22"/>
      <c r="V368" s="22"/>
      <c r="W368" s="22"/>
      <c r="X368" s="22"/>
      <c r="Y368" s="22"/>
      <c r="Z368" s="22"/>
      <c r="AA368" s="22"/>
      <c r="AB368" s="22"/>
      <c r="AC368" s="69"/>
    </row>
    <row r="369" spans="1:29" ht="15.75" customHeight="1">
      <c r="A369" s="69"/>
      <c r="B369" s="69"/>
      <c r="C369" s="69"/>
      <c r="D369" s="69"/>
      <c r="E369" s="69"/>
      <c r="F369" s="69"/>
      <c r="G369" s="69"/>
      <c r="H369" s="69"/>
      <c r="I369" s="69"/>
      <c r="J369" s="69"/>
      <c r="K369" s="69"/>
      <c r="L369" s="69"/>
      <c r="M369" s="69"/>
      <c r="N369" s="69"/>
      <c r="O369" s="69"/>
      <c r="P369" s="69"/>
      <c r="Q369" s="69"/>
      <c r="R369" s="22"/>
      <c r="S369" s="22"/>
      <c r="T369" s="22"/>
      <c r="U369" s="22"/>
      <c r="V369" s="22"/>
      <c r="W369" s="22"/>
      <c r="X369" s="22"/>
      <c r="Y369" s="22"/>
      <c r="Z369" s="22"/>
      <c r="AA369" s="22"/>
      <c r="AB369" s="22"/>
      <c r="AC369" s="69"/>
    </row>
    <row r="370" spans="1:29" ht="15.75" customHeight="1">
      <c r="A370" s="69"/>
      <c r="B370" s="69"/>
      <c r="C370" s="69"/>
      <c r="D370" s="69"/>
      <c r="E370" s="69"/>
      <c r="F370" s="69"/>
      <c r="G370" s="69"/>
      <c r="H370" s="69"/>
      <c r="I370" s="69"/>
      <c r="J370" s="69"/>
      <c r="K370" s="69"/>
      <c r="L370" s="69"/>
      <c r="M370" s="69"/>
      <c r="N370" s="69"/>
      <c r="O370" s="69"/>
      <c r="P370" s="69"/>
      <c r="Q370" s="69"/>
      <c r="R370" s="22"/>
      <c r="S370" s="22"/>
      <c r="T370" s="22"/>
      <c r="U370" s="22"/>
      <c r="V370" s="22"/>
      <c r="W370" s="22"/>
      <c r="X370" s="22"/>
      <c r="Y370" s="22"/>
      <c r="Z370" s="22"/>
      <c r="AA370" s="22"/>
      <c r="AB370" s="22"/>
      <c r="AC370" s="69"/>
    </row>
    <row r="371" spans="1:29" ht="15.75" customHeight="1">
      <c r="A371" s="69"/>
      <c r="B371" s="69"/>
      <c r="C371" s="69"/>
      <c r="D371" s="69"/>
      <c r="E371" s="69"/>
      <c r="F371" s="69"/>
      <c r="G371" s="69"/>
      <c r="H371" s="69"/>
      <c r="I371" s="69"/>
      <c r="J371" s="69"/>
      <c r="K371" s="69"/>
      <c r="L371" s="69"/>
      <c r="M371" s="69"/>
      <c r="N371" s="69"/>
      <c r="O371" s="69"/>
      <c r="P371" s="69"/>
      <c r="Q371" s="69"/>
      <c r="R371" s="22"/>
      <c r="S371" s="22"/>
      <c r="T371" s="22"/>
      <c r="U371" s="22"/>
      <c r="V371" s="22"/>
      <c r="W371" s="22"/>
      <c r="X371" s="22"/>
      <c r="Y371" s="22"/>
      <c r="Z371" s="22"/>
      <c r="AA371" s="22"/>
      <c r="AB371" s="22"/>
      <c r="AC371" s="69"/>
    </row>
    <row r="372" spans="1:29" ht="15.75" customHeight="1">
      <c r="A372" s="69"/>
      <c r="B372" s="69"/>
      <c r="C372" s="69"/>
      <c r="D372" s="69"/>
      <c r="E372" s="69"/>
      <c r="F372" s="69"/>
      <c r="G372" s="69"/>
      <c r="H372" s="69"/>
      <c r="I372" s="69"/>
      <c r="J372" s="69"/>
      <c r="K372" s="69"/>
      <c r="L372" s="69"/>
      <c r="M372" s="69"/>
      <c r="N372" s="69"/>
      <c r="O372" s="69"/>
      <c r="P372" s="69"/>
      <c r="Q372" s="69"/>
      <c r="R372" s="22"/>
      <c r="S372" s="22"/>
      <c r="T372" s="22"/>
      <c r="U372" s="22"/>
      <c r="V372" s="22"/>
      <c r="W372" s="22"/>
      <c r="X372" s="22"/>
      <c r="Y372" s="22"/>
      <c r="Z372" s="22"/>
      <c r="AA372" s="22"/>
      <c r="AB372" s="22"/>
      <c r="AC372" s="69"/>
    </row>
    <row r="373" spans="1:29" ht="15.75" customHeight="1">
      <c r="A373" s="69"/>
      <c r="B373" s="69"/>
      <c r="C373" s="69"/>
      <c r="D373" s="69"/>
      <c r="E373" s="69"/>
      <c r="F373" s="69"/>
      <c r="G373" s="69"/>
      <c r="H373" s="69"/>
      <c r="I373" s="69"/>
      <c r="J373" s="69"/>
      <c r="K373" s="69"/>
      <c r="L373" s="69"/>
      <c r="M373" s="69"/>
      <c r="N373" s="69"/>
      <c r="O373" s="69"/>
      <c r="P373" s="69"/>
      <c r="Q373" s="69"/>
      <c r="R373" s="22"/>
      <c r="S373" s="22"/>
      <c r="T373" s="22"/>
      <c r="U373" s="22"/>
      <c r="V373" s="22"/>
      <c r="W373" s="22"/>
      <c r="X373" s="22"/>
      <c r="Y373" s="22"/>
      <c r="Z373" s="22"/>
      <c r="AA373" s="22"/>
      <c r="AB373" s="22"/>
      <c r="AC373" s="69"/>
    </row>
    <row r="374" spans="1:29" ht="15.75" customHeight="1">
      <c r="A374" s="69"/>
      <c r="B374" s="69"/>
      <c r="C374" s="69"/>
      <c r="D374" s="69"/>
      <c r="E374" s="69"/>
      <c r="F374" s="69"/>
      <c r="G374" s="69"/>
      <c r="H374" s="69"/>
      <c r="I374" s="69"/>
      <c r="J374" s="69"/>
      <c r="K374" s="69"/>
      <c r="L374" s="69"/>
      <c r="M374" s="69"/>
      <c r="N374" s="69"/>
      <c r="O374" s="69"/>
      <c r="P374" s="69"/>
      <c r="Q374" s="69"/>
      <c r="R374" s="22"/>
      <c r="S374" s="22"/>
      <c r="T374" s="22"/>
      <c r="U374" s="22"/>
      <c r="V374" s="22"/>
      <c r="W374" s="22"/>
      <c r="X374" s="22"/>
      <c r="Y374" s="22"/>
      <c r="Z374" s="22"/>
      <c r="AA374" s="22"/>
      <c r="AB374" s="22"/>
      <c r="AC374" s="69"/>
    </row>
    <row r="375" spans="1:29" ht="15.75" customHeight="1">
      <c r="A375" s="69"/>
      <c r="B375" s="69"/>
      <c r="C375" s="69"/>
      <c r="D375" s="69"/>
      <c r="E375" s="69"/>
      <c r="F375" s="69"/>
      <c r="G375" s="69"/>
      <c r="H375" s="69"/>
      <c r="I375" s="69"/>
      <c r="J375" s="69"/>
      <c r="K375" s="69"/>
      <c r="L375" s="69"/>
      <c r="M375" s="69"/>
      <c r="N375" s="69"/>
      <c r="O375" s="69"/>
      <c r="P375" s="69"/>
      <c r="Q375" s="69"/>
      <c r="R375" s="22"/>
      <c r="S375" s="22"/>
      <c r="T375" s="22"/>
      <c r="U375" s="22"/>
      <c r="V375" s="22"/>
      <c r="W375" s="22"/>
      <c r="X375" s="22"/>
      <c r="Y375" s="22"/>
      <c r="Z375" s="22"/>
      <c r="AA375" s="22"/>
      <c r="AB375" s="22"/>
      <c r="AC375" s="69"/>
    </row>
    <row r="376" spans="1:29" ht="15.75" customHeight="1">
      <c r="A376" s="69"/>
      <c r="B376" s="69"/>
      <c r="C376" s="69"/>
      <c r="D376" s="69"/>
      <c r="E376" s="69"/>
      <c r="F376" s="69"/>
      <c r="G376" s="69"/>
      <c r="H376" s="69"/>
      <c r="I376" s="69"/>
      <c r="J376" s="69"/>
      <c r="K376" s="69"/>
      <c r="L376" s="69"/>
      <c r="M376" s="69"/>
      <c r="N376" s="69"/>
      <c r="O376" s="69"/>
      <c r="P376" s="69"/>
      <c r="Q376" s="69"/>
      <c r="R376" s="22"/>
      <c r="S376" s="22"/>
      <c r="T376" s="22"/>
      <c r="U376" s="22"/>
      <c r="V376" s="22"/>
      <c r="W376" s="22"/>
      <c r="X376" s="22"/>
      <c r="Y376" s="22"/>
      <c r="Z376" s="22"/>
      <c r="AA376" s="22"/>
      <c r="AB376" s="22"/>
      <c r="AC376" s="69"/>
    </row>
    <row r="377" spans="1:29" ht="15.75" customHeight="1">
      <c r="A377" s="69"/>
      <c r="B377" s="69"/>
      <c r="C377" s="69"/>
      <c r="D377" s="69"/>
      <c r="E377" s="69"/>
      <c r="F377" s="69"/>
      <c r="G377" s="69"/>
      <c r="H377" s="69"/>
      <c r="I377" s="69"/>
      <c r="J377" s="69"/>
      <c r="K377" s="69"/>
      <c r="L377" s="69"/>
      <c r="M377" s="69"/>
      <c r="N377" s="69"/>
      <c r="O377" s="69"/>
      <c r="P377" s="69"/>
      <c r="Q377" s="69"/>
      <c r="R377" s="22"/>
      <c r="S377" s="22"/>
      <c r="T377" s="22"/>
      <c r="U377" s="22"/>
      <c r="V377" s="22"/>
      <c r="W377" s="22"/>
      <c r="X377" s="22"/>
      <c r="Y377" s="22"/>
      <c r="Z377" s="22"/>
      <c r="AA377" s="22"/>
      <c r="AB377" s="22"/>
      <c r="AC377" s="69"/>
    </row>
    <row r="378" spans="1:29" ht="15.75" customHeight="1">
      <c r="A378" s="69"/>
      <c r="B378" s="69"/>
      <c r="C378" s="69"/>
      <c r="D378" s="69"/>
      <c r="E378" s="69"/>
      <c r="F378" s="69"/>
      <c r="G378" s="69"/>
      <c r="H378" s="69"/>
      <c r="I378" s="69"/>
      <c r="J378" s="69"/>
      <c r="K378" s="69"/>
      <c r="L378" s="69"/>
      <c r="M378" s="69"/>
      <c r="N378" s="69"/>
      <c r="O378" s="69"/>
      <c r="P378" s="69"/>
      <c r="Q378" s="69"/>
      <c r="R378" s="22"/>
      <c r="S378" s="22"/>
      <c r="T378" s="22"/>
      <c r="U378" s="22"/>
      <c r="V378" s="22"/>
      <c r="W378" s="22"/>
      <c r="X378" s="22"/>
      <c r="Y378" s="22"/>
      <c r="Z378" s="22"/>
      <c r="AA378" s="22"/>
      <c r="AB378" s="22"/>
      <c r="AC378" s="69"/>
    </row>
    <row r="379" spans="1:29" ht="15.75" customHeight="1">
      <c r="A379" s="69"/>
      <c r="B379" s="69"/>
      <c r="C379" s="69"/>
      <c r="D379" s="69"/>
      <c r="E379" s="69"/>
      <c r="F379" s="69"/>
      <c r="G379" s="69"/>
      <c r="H379" s="69"/>
      <c r="I379" s="69"/>
      <c r="J379" s="69"/>
      <c r="K379" s="69"/>
      <c r="L379" s="69"/>
      <c r="M379" s="69"/>
      <c r="N379" s="69"/>
      <c r="O379" s="69"/>
      <c r="P379" s="69"/>
      <c r="Q379" s="69"/>
      <c r="R379" s="22"/>
      <c r="S379" s="22"/>
      <c r="T379" s="22"/>
      <c r="U379" s="22"/>
      <c r="V379" s="22"/>
      <c r="W379" s="22"/>
      <c r="X379" s="22"/>
      <c r="Y379" s="22"/>
      <c r="Z379" s="22"/>
      <c r="AA379" s="22"/>
      <c r="AB379" s="22"/>
      <c r="AC379" s="69"/>
    </row>
    <row r="380" spans="1:29" ht="15.75" customHeight="1">
      <c r="A380" s="69"/>
      <c r="B380" s="69"/>
      <c r="C380" s="69"/>
      <c r="D380" s="69"/>
      <c r="E380" s="69"/>
      <c r="F380" s="69"/>
      <c r="G380" s="69"/>
      <c r="H380" s="69"/>
      <c r="I380" s="69"/>
      <c r="J380" s="69"/>
      <c r="K380" s="69"/>
      <c r="L380" s="69"/>
      <c r="M380" s="69"/>
      <c r="N380" s="69"/>
      <c r="O380" s="69"/>
      <c r="P380" s="69"/>
      <c r="Q380" s="69"/>
      <c r="R380" s="22"/>
      <c r="S380" s="22"/>
      <c r="T380" s="22"/>
      <c r="U380" s="22"/>
      <c r="V380" s="22"/>
      <c r="W380" s="22"/>
      <c r="X380" s="22"/>
      <c r="Y380" s="22"/>
      <c r="Z380" s="22"/>
      <c r="AA380" s="22"/>
      <c r="AB380" s="22"/>
      <c r="AC380" s="69"/>
    </row>
    <row r="381" spans="1:29" ht="15.75" customHeight="1">
      <c r="A381" s="69"/>
      <c r="B381" s="69"/>
      <c r="C381" s="69"/>
      <c r="D381" s="69"/>
      <c r="E381" s="69"/>
      <c r="F381" s="69"/>
      <c r="G381" s="69"/>
      <c r="H381" s="69"/>
      <c r="I381" s="69"/>
      <c r="J381" s="69"/>
      <c r="K381" s="69"/>
      <c r="L381" s="69"/>
      <c r="M381" s="69"/>
      <c r="N381" s="69"/>
      <c r="O381" s="69"/>
      <c r="P381" s="69"/>
      <c r="Q381" s="69"/>
      <c r="R381" s="22"/>
      <c r="S381" s="22"/>
      <c r="T381" s="22"/>
      <c r="U381" s="22"/>
      <c r="V381" s="22"/>
      <c r="W381" s="22"/>
      <c r="X381" s="22"/>
      <c r="Y381" s="22"/>
      <c r="Z381" s="22"/>
      <c r="AA381" s="22"/>
      <c r="AB381" s="22"/>
      <c r="AC381" s="69"/>
    </row>
    <row r="382" spans="1:29" ht="15.75" customHeight="1">
      <c r="A382" s="69"/>
      <c r="B382" s="69"/>
      <c r="C382" s="69"/>
      <c r="D382" s="69"/>
      <c r="E382" s="69"/>
      <c r="F382" s="69"/>
      <c r="G382" s="69"/>
      <c r="H382" s="69"/>
      <c r="I382" s="69"/>
      <c r="J382" s="69"/>
      <c r="K382" s="69"/>
      <c r="L382" s="69"/>
      <c r="M382" s="69"/>
      <c r="N382" s="69"/>
      <c r="O382" s="69"/>
      <c r="P382" s="69"/>
      <c r="Q382" s="69"/>
      <c r="R382" s="22"/>
      <c r="S382" s="22"/>
      <c r="T382" s="22"/>
      <c r="U382" s="22"/>
      <c r="V382" s="22"/>
      <c r="W382" s="22"/>
      <c r="X382" s="22"/>
      <c r="Y382" s="22"/>
      <c r="Z382" s="22"/>
      <c r="AA382" s="22"/>
      <c r="AB382" s="22"/>
      <c r="AC382" s="69"/>
    </row>
    <row r="383" spans="1:29" ht="15.75" customHeight="1">
      <c r="A383" s="69"/>
      <c r="B383" s="69"/>
      <c r="C383" s="69"/>
      <c r="D383" s="69"/>
      <c r="E383" s="69"/>
      <c r="F383" s="69"/>
      <c r="G383" s="69"/>
      <c r="H383" s="69"/>
      <c r="I383" s="69"/>
      <c r="J383" s="69"/>
      <c r="K383" s="69"/>
      <c r="L383" s="69"/>
      <c r="M383" s="69"/>
      <c r="N383" s="69"/>
      <c r="O383" s="69"/>
      <c r="P383" s="69"/>
      <c r="Q383" s="69"/>
      <c r="R383" s="22"/>
      <c r="S383" s="22"/>
      <c r="T383" s="22"/>
      <c r="U383" s="22"/>
      <c r="V383" s="22"/>
      <c r="W383" s="22"/>
      <c r="X383" s="22"/>
      <c r="Y383" s="22"/>
      <c r="Z383" s="22"/>
      <c r="AA383" s="22"/>
      <c r="AB383" s="22"/>
      <c r="AC383" s="69"/>
    </row>
    <row r="384" spans="1:29" ht="15.75" customHeight="1">
      <c r="A384" s="69"/>
      <c r="B384" s="69"/>
      <c r="C384" s="69"/>
      <c r="D384" s="69"/>
      <c r="E384" s="69"/>
      <c r="F384" s="69"/>
      <c r="G384" s="69"/>
      <c r="H384" s="69"/>
      <c r="I384" s="69"/>
      <c r="J384" s="69"/>
      <c r="K384" s="69"/>
      <c r="L384" s="69"/>
      <c r="M384" s="69"/>
      <c r="N384" s="69"/>
      <c r="O384" s="69"/>
      <c r="P384" s="69"/>
      <c r="Q384" s="69"/>
      <c r="R384" s="22"/>
      <c r="S384" s="22"/>
      <c r="T384" s="22"/>
      <c r="U384" s="22"/>
      <c r="V384" s="22"/>
      <c r="W384" s="22"/>
      <c r="X384" s="22"/>
      <c r="Y384" s="22"/>
      <c r="Z384" s="22"/>
      <c r="AA384" s="22"/>
      <c r="AB384" s="22"/>
      <c r="AC384" s="69"/>
    </row>
    <row r="385" spans="1:29" ht="15.75" customHeight="1">
      <c r="A385" s="69"/>
      <c r="B385" s="69"/>
      <c r="C385" s="69"/>
      <c r="D385" s="69"/>
      <c r="E385" s="69"/>
      <c r="F385" s="69"/>
      <c r="G385" s="69"/>
      <c r="H385" s="69"/>
      <c r="I385" s="69"/>
      <c r="J385" s="69"/>
      <c r="K385" s="69"/>
      <c r="L385" s="69"/>
      <c r="M385" s="69"/>
      <c r="N385" s="69"/>
      <c r="O385" s="69"/>
      <c r="P385" s="69"/>
      <c r="Q385" s="69"/>
      <c r="R385" s="22"/>
      <c r="S385" s="22"/>
      <c r="T385" s="22"/>
      <c r="U385" s="22"/>
      <c r="V385" s="22"/>
      <c r="W385" s="22"/>
      <c r="X385" s="22"/>
      <c r="Y385" s="22"/>
      <c r="Z385" s="22"/>
      <c r="AA385" s="22"/>
      <c r="AB385" s="22"/>
      <c r="AC385" s="69"/>
    </row>
    <row r="386" spans="1:29" ht="15.75" customHeight="1">
      <c r="A386" s="69"/>
      <c r="B386" s="69"/>
      <c r="C386" s="69"/>
      <c r="D386" s="69"/>
      <c r="E386" s="69"/>
      <c r="F386" s="69"/>
      <c r="G386" s="69"/>
      <c r="H386" s="69"/>
      <c r="I386" s="69"/>
      <c r="J386" s="69"/>
      <c r="K386" s="69"/>
      <c r="L386" s="69"/>
      <c r="M386" s="69"/>
      <c r="N386" s="69"/>
      <c r="O386" s="69"/>
      <c r="P386" s="69"/>
      <c r="Q386" s="69"/>
      <c r="R386" s="22"/>
      <c r="S386" s="22"/>
      <c r="T386" s="22"/>
      <c r="U386" s="22"/>
      <c r="V386" s="22"/>
      <c r="W386" s="22"/>
      <c r="X386" s="22"/>
      <c r="Y386" s="22"/>
      <c r="Z386" s="22"/>
      <c r="AA386" s="22"/>
      <c r="AB386" s="22"/>
      <c r="AC386" s="69"/>
    </row>
    <row r="387" spans="1:29" ht="15.75" customHeight="1">
      <c r="A387" s="69"/>
      <c r="B387" s="69"/>
      <c r="C387" s="69"/>
      <c r="D387" s="69"/>
      <c r="E387" s="69"/>
      <c r="F387" s="69"/>
      <c r="G387" s="69"/>
      <c r="H387" s="69"/>
      <c r="I387" s="69"/>
      <c r="J387" s="69"/>
      <c r="K387" s="69"/>
      <c r="L387" s="69"/>
      <c r="M387" s="69"/>
      <c r="N387" s="69"/>
      <c r="O387" s="69"/>
      <c r="P387" s="69"/>
      <c r="Q387" s="69"/>
      <c r="R387" s="22"/>
      <c r="S387" s="22"/>
      <c r="T387" s="22"/>
      <c r="U387" s="22"/>
      <c r="V387" s="22"/>
      <c r="W387" s="22"/>
      <c r="X387" s="22"/>
      <c r="Y387" s="22"/>
      <c r="Z387" s="22"/>
      <c r="AA387" s="22"/>
      <c r="AB387" s="22"/>
      <c r="AC387" s="69"/>
    </row>
    <row r="388" spans="1:29" ht="15.75" customHeight="1">
      <c r="A388" s="69"/>
      <c r="B388" s="69"/>
      <c r="C388" s="69"/>
      <c r="D388" s="69"/>
      <c r="E388" s="69"/>
      <c r="F388" s="69"/>
      <c r="G388" s="69"/>
      <c r="H388" s="69"/>
      <c r="I388" s="69"/>
      <c r="J388" s="69"/>
      <c r="K388" s="69"/>
      <c r="L388" s="69"/>
      <c r="M388" s="69"/>
      <c r="N388" s="69"/>
      <c r="O388" s="69"/>
      <c r="P388" s="69"/>
      <c r="Q388" s="69"/>
      <c r="R388" s="22"/>
      <c r="S388" s="22"/>
      <c r="T388" s="22"/>
      <c r="U388" s="22"/>
      <c r="V388" s="22"/>
      <c r="W388" s="22"/>
      <c r="X388" s="22"/>
      <c r="Y388" s="22"/>
      <c r="Z388" s="22"/>
      <c r="AA388" s="22"/>
      <c r="AB388" s="22"/>
      <c r="AC388" s="69"/>
    </row>
    <row r="389" spans="1:29" ht="15.75" customHeight="1">
      <c r="A389" s="69"/>
      <c r="B389" s="69"/>
      <c r="C389" s="69"/>
      <c r="D389" s="69"/>
      <c r="E389" s="69"/>
      <c r="F389" s="69"/>
      <c r="G389" s="69"/>
      <c r="H389" s="69"/>
      <c r="I389" s="69"/>
      <c r="J389" s="69"/>
      <c r="K389" s="69"/>
      <c r="L389" s="69"/>
      <c r="M389" s="69"/>
      <c r="N389" s="69"/>
      <c r="O389" s="69"/>
      <c r="P389" s="69"/>
      <c r="Q389" s="69"/>
      <c r="R389" s="22"/>
      <c r="S389" s="22"/>
      <c r="T389" s="22"/>
      <c r="U389" s="22"/>
      <c r="V389" s="22"/>
      <c r="W389" s="22"/>
      <c r="X389" s="22"/>
      <c r="Y389" s="22"/>
      <c r="Z389" s="22"/>
      <c r="AA389" s="22"/>
      <c r="AB389" s="22"/>
      <c r="AC389" s="69"/>
    </row>
    <row r="390" spans="1:29" ht="15.75" customHeight="1">
      <c r="A390" s="69"/>
      <c r="B390" s="69"/>
      <c r="C390" s="69"/>
      <c r="D390" s="69"/>
      <c r="E390" s="69"/>
      <c r="F390" s="69"/>
      <c r="G390" s="69"/>
      <c r="H390" s="69"/>
      <c r="I390" s="69"/>
      <c r="J390" s="69"/>
      <c r="K390" s="69"/>
      <c r="L390" s="69"/>
      <c r="M390" s="69"/>
      <c r="N390" s="69"/>
      <c r="O390" s="69"/>
      <c r="P390" s="69"/>
      <c r="Q390" s="69"/>
      <c r="R390" s="22"/>
      <c r="S390" s="22"/>
      <c r="T390" s="22"/>
      <c r="U390" s="22"/>
      <c r="V390" s="22"/>
      <c r="W390" s="22"/>
      <c r="X390" s="22"/>
      <c r="Y390" s="22"/>
      <c r="Z390" s="22"/>
      <c r="AA390" s="22"/>
      <c r="AB390" s="22"/>
      <c r="AC390" s="69"/>
    </row>
    <row r="391" spans="1:29" ht="15.75" customHeight="1">
      <c r="A391" s="69"/>
      <c r="B391" s="69"/>
      <c r="C391" s="69"/>
      <c r="D391" s="69"/>
      <c r="E391" s="69"/>
      <c r="F391" s="69"/>
      <c r="G391" s="69"/>
      <c r="H391" s="69"/>
      <c r="I391" s="69"/>
      <c r="J391" s="69"/>
      <c r="K391" s="69"/>
      <c r="L391" s="69"/>
      <c r="M391" s="69"/>
      <c r="N391" s="69"/>
      <c r="O391" s="69"/>
      <c r="P391" s="69"/>
      <c r="Q391" s="69"/>
      <c r="R391" s="22"/>
      <c r="S391" s="22"/>
      <c r="T391" s="22"/>
      <c r="U391" s="22"/>
      <c r="V391" s="22"/>
      <c r="W391" s="22"/>
      <c r="X391" s="22"/>
      <c r="Y391" s="22"/>
      <c r="Z391" s="22"/>
      <c r="AA391" s="22"/>
      <c r="AB391" s="22"/>
      <c r="AC391" s="69"/>
    </row>
    <row r="392" spans="1:29" ht="15.75" customHeight="1">
      <c r="A392" s="69"/>
      <c r="B392" s="69"/>
      <c r="C392" s="69"/>
      <c r="D392" s="69"/>
      <c r="E392" s="69"/>
      <c r="F392" s="69"/>
      <c r="G392" s="69"/>
      <c r="H392" s="69"/>
      <c r="I392" s="69"/>
      <c r="J392" s="69"/>
      <c r="K392" s="69"/>
      <c r="L392" s="69"/>
      <c r="M392" s="69"/>
      <c r="N392" s="69"/>
      <c r="O392" s="69"/>
      <c r="P392" s="69"/>
      <c r="Q392" s="69"/>
      <c r="R392" s="22"/>
      <c r="S392" s="22"/>
      <c r="T392" s="22"/>
      <c r="U392" s="22"/>
      <c r="V392" s="22"/>
      <c r="W392" s="22"/>
      <c r="X392" s="22"/>
      <c r="Y392" s="22"/>
      <c r="Z392" s="22"/>
      <c r="AA392" s="22"/>
      <c r="AB392" s="22"/>
      <c r="AC392" s="69"/>
    </row>
    <row r="393" spans="1:29" ht="15.75" customHeight="1">
      <c r="A393" s="69"/>
      <c r="B393" s="69"/>
      <c r="C393" s="69"/>
      <c r="D393" s="69"/>
      <c r="E393" s="69"/>
      <c r="F393" s="69"/>
      <c r="G393" s="69"/>
      <c r="H393" s="69"/>
      <c r="I393" s="69"/>
      <c r="J393" s="69"/>
      <c r="K393" s="69"/>
      <c r="L393" s="69"/>
      <c r="M393" s="69"/>
      <c r="N393" s="69"/>
      <c r="O393" s="69"/>
      <c r="P393" s="69"/>
      <c r="Q393" s="69"/>
      <c r="R393" s="22"/>
      <c r="S393" s="22"/>
      <c r="T393" s="22"/>
      <c r="U393" s="22"/>
      <c r="V393" s="22"/>
      <c r="W393" s="22"/>
      <c r="X393" s="22"/>
      <c r="Y393" s="22"/>
      <c r="Z393" s="22"/>
      <c r="AA393" s="22"/>
      <c r="AB393" s="22"/>
      <c r="AC393" s="69"/>
    </row>
    <row r="394" spans="1:29" ht="15.75" customHeight="1">
      <c r="A394" s="69"/>
      <c r="B394" s="69"/>
      <c r="C394" s="69"/>
      <c r="D394" s="69"/>
      <c r="E394" s="69"/>
      <c r="F394" s="69"/>
      <c r="G394" s="69"/>
      <c r="H394" s="69"/>
      <c r="I394" s="69"/>
      <c r="J394" s="69"/>
      <c r="K394" s="69"/>
      <c r="L394" s="69"/>
      <c r="M394" s="69"/>
      <c r="N394" s="69"/>
      <c r="O394" s="69"/>
      <c r="P394" s="69"/>
      <c r="Q394" s="69"/>
      <c r="R394" s="22"/>
      <c r="S394" s="22"/>
      <c r="T394" s="22"/>
      <c r="U394" s="22"/>
      <c r="V394" s="22"/>
      <c r="W394" s="22"/>
      <c r="X394" s="22"/>
      <c r="Y394" s="22"/>
      <c r="Z394" s="22"/>
      <c r="AA394" s="22"/>
      <c r="AB394" s="22"/>
      <c r="AC394" s="69"/>
    </row>
    <row r="395" spans="1:29" ht="15.75" customHeight="1">
      <c r="A395" s="69"/>
      <c r="B395" s="69"/>
      <c r="C395" s="69"/>
      <c r="D395" s="69"/>
      <c r="E395" s="69"/>
      <c r="F395" s="69"/>
      <c r="G395" s="69"/>
      <c r="H395" s="69"/>
      <c r="I395" s="69"/>
      <c r="J395" s="69"/>
      <c r="K395" s="69"/>
      <c r="L395" s="69"/>
      <c r="M395" s="69"/>
      <c r="N395" s="69"/>
      <c r="O395" s="69"/>
      <c r="P395" s="69"/>
      <c r="Q395" s="69"/>
      <c r="R395" s="22"/>
      <c r="S395" s="22"/>
      <c r="T395" s="22"/>
      <c r="U395" s="22"/>
      <c r="V395" s="22"/>
      <c r="W395" s="22"/>
      <c r="X395" s="22"/>
      <c r="Y395" s="22"/>
      <c r="Z395" s="22"/>
      <c r="AA395" s="22"/>
      <c r="AB395" s="22"/>
      <c r="AC395" s="69"/>
    </row>
    <row r="396" spans="1:29" ht="15.75" customHeight="1">
      <c r="A396" s="69"/>
      <c r="B396" s="69"/>
      <c r="C396" s="69"/>
      <c r="D396" s="69"/>
      <c r="E396" s="69"/>
      <c r="F396" s="69"/>
      <c r="G396" s="69"/>
      <c r="H396" s="69"/>
      <c r="I396" s="69"/>
      <c r="J396" s="69"/>
      <c r="K396" s="69"/>
      <c r="L396" s="69"/>
      <c r="M396" s="69"/>
      <c r="N396" s="69"/>
      <c r="O396" s="69"/>
      <c r="P396" s="69"/>
      <c r="Q396" s="69"/>
      <c r="R396" s="22"/>
      <c r="S396" s="22"/>
      <c r="T396" s="22"/>
      <c r="U396" s="22"/>
      <c r="V396" s="22"/>
      <c r="W396" s="22"/>
      <c r="X396" s="22"/>
      <c r="Y396" s="22"/>
      <c r="Z396" s="22"/>
      <c r="AA396" s="22"/>
      <c r="AB396" s="22"/>
      <c r="AC396" s="69"/>
    </row>
    <row r="397" spans="1:29" ht="15.75" customHeight="1">
      <c r="A397" s="69"/>
      <c r="B397" s="69"/>
      <c r="C397" s="69"/>
      <c r="D397" s="69"/>
      <c r="E397" s="69"/>
      <c r="F397" s="69"/>
      <c r="G397" s="69"/>
      <c r="H397" s="69"/>
      <c r="I397" s="69"/>
      <c r="J397" s="69"/>
      <c r="K397" s="69"/>
      <c r="L397" s="69"/>
      <c r="M397" s="69"/>
      <c r="N397" s="69"/>
      <c r="O397" s="69"/>
      <c r="P397" s="69"/>
      <c r="Q397" s="69"/>
      <c r="R397" s="22"/>
      <c r="S397" s="22"/>
      <c r="T397" s="22"/>
      <c r="U397" s="22"/>
      <c r="V397" s="22"/>
      <c r="W397" s="22"/>
      <c r="X397" s="22"/>
      <c r="Y397" s="22"/>
      <c r="Z397" s="22"/>
      <c r="AA397" s="22"/>
      <c r="AB397" s="22"/>
      <c r="AC397" s="69"/>
    </row>
    <row r="398" spans="1:29" ht="15.75" customHeight="1">
      <c r="A398" s="69"/>
      <c r="B398" s="69"/>
      <c r="C398" s="69"/>
      <c r="D398" s="69"/>
      <c r="E398" s="69"/>
      <c r="F398" s="69"/>
      <c r="G398" s="69"/>
      <c r="H398" s="69"/>
      <c r="I398" s="69"/>
      <c r="J398" s="69"/>
      <c r="K398" s="69"/>
      <c r="L398" s="69"/>
      <c r="M398" s="69"/>
      <c r="N398" s="69"/>
      <c r="O398" s="69"/>
      <c r="P398" s="69"/>
      <c r="Q398" s="69"/>
      <c r="R398" s="22"/>
      <c r="S398" s="22"/>
      <c r="T398" s="22"/>
      <c r="U398" s="22"/>
      <c r="V398" s="22"/>
      <c r="W398" s="22"/>
      <c r="X398" s="22"/>
      <c r="Y398" s="22"/>
      <c r="Z398" s="22"/>
      <c r="AA398" s="22"/>
      <c r="AB398" s="22"/>
      <c r="AC398" s="69"/>
    </row>
    <row r="399" spans="1:29" ht="15.75" customHeight="1">
      <c r="A399" s="69"/>
      <c r="B399" s="69"/>
      <c r="C399" s="69"/>
      <c r="D399" s="69"/>
      <c r="E399" s="69"/>
      <c r="F399" s="69"/>
      <c r="G399" s="69"/>
      <c r="H399" s="69"/>
      <c r="I399" s="69"/>
      <c r="J399" s="69"/>
      <c r="K399" s="69"/>
      <c r="L399" s="69"/>
      <c r="M399" s="69"/>
      <c r="N399" s="69"/>
      <c r="O399" s="69"/>
      <c r="P399" s="69"/>
      <c r="Q399" s="69"/>
      <c r="R399" s="22"/>
      <c r="S399" s="22"/>
      <c r="T399" s="22"/>
      <c r="U399" s="22"/>
      <c r="V399" s="22"/>
      <c r="W399" s="22"/>
      <c r="X399" s="22"/>
      <c r="Y399" s="22"/>
      <c r="Z399" s="22"/>
      <c r="AA399" s="22"/>
      <c r="AB399" s="22"/>
      <c r="AC399" s="69"/>
    </row>
    <row r="400" spans="1:29" ht="15.75" customHeight="1">
      <c r="A400" s="69"/>
      <c r="B400" s="69"/>
      <c r="C400" s="69"/>
      <c r="D400" s="69"/>
      <c r="E400" s="69"/>
      <c r="F400" s="69"/>
      <c r="G400" s="69"/>
      <c r="H400" s="69"/>
      <c r="I400" s="69"/>
      <c r="J400" s="69"/>
      <c r="K400" s="69"/>
      <c r="L400" s="69"/>
      <c r="M400" s="69"/>
      <c r="N400" s="69"/>
      <c r="O400" s="69"/>
      <c r="P400" s="69"/>
      <c r="Q400" s="69"/>
      <c r="R400" s="22"/>
      <c r="S400" s="22"/>
      <c r="T400" s="22"/>
      <c r="U400" s="22"/>
      <c r="V400" s="22"/>
      <c r="W400" s="22"/>
      <c r="X400" s="22"/>
      <c r="Y400" s="22"/>
      <c r="Z400" s="22"/>
      <c r="AA400" s="22"/>
      <c r="AB400" s="22"/>
      <c r="AC400" s="69"/>
    </row>
    <row r="401" spans="1:29" ht="15.75" customHeight="1">
      <c r="A401" s="69"/>
      <c r="B401" s="69"/>
      <c r="C401" s="69"/>
      <c r="D401" s="69"/>
      <c r="E401" s="69"/>
      <c r="F401" s="69"/>
      <c r="G401" s="69"/>
      <c r="H401" s="69"/>
      <c r="I401" s="69"/>
      <c r="J401" s="69"/>
      <c r="K401" s="69"/>
      <c r="L401" s="69"/>
      <c r="M401" s="69"/>
      <c r="N401" s="69"/>
      <c r="O401" s="69"/>
      <c r="P401" s="69"/>
      <c r="Q401" s="69"/>
      <c r="R401" s="22"/>
      <c r="S401" s="22"/>
      <c r="T401" s="22"/>
      <c r="U401" s="22"/>
      <c r="V401" s="22"/>
      <c r="W401" s="22"/>
      <c r="X401" s="22"/>
      <c r="Y401" s="22"/>
      <c r="Z401" s="22"/>
      <c r="AA401" s="22"/>
      <c r="AB401" s="22"/>
      <c r="AC401" s="69"/>
    </row>
    <row r="402" spans="1:29" ht="15.75" customHeight="1">
      <c r="A402" s="69"/>
      <c r="B402" s="69"/>
      <c r="C402" s="69"/>
      <c r="D402" s="69"/>
      <c r="E402" s="69"/>
      <c r="F402" s="69"/>
      <c r="G402" s="69"/>
      <c r="H402" s="69"/>
      <c r="I402" s="69"/>
      <c r="J402" s="69"/>
      <c r="K402" s="69"/>
      <c r="L402" s="69"/>
      <c r="M402" s="69"/>
      <c r="N402" s="69"/>
      <c r="O402" s="69"/>
      <c r="P402" s="69"/>
      <c r="Q402" s="69"/>
      <c r="R402" s="22"/>
      <c r="S402" s="22"/>
      <c r="T402" s="22"/>
      <c r="U402" s="22"/>
      <c r="V402" s="22"/>
      <c r="W402" s="22"/>
      <c r="X402" s="22"/>
      <c r="Y402" s="22"/>
      <c r="Z402" s="22"/>
      <c r="AA402" s="22"/>
      <c r="AB402" s="22"/>
      <c r="AC402" s="69"/>
    </row>
    <row r="403" spans="1:29" ht="15.75" customHeight="1">
      <c r="A403" s="69"/>
      <c r="B403" s="69"/>
      <c r="C403" s="69"/>
      <c r="D403" s="69"/>
      <c r="E403" s="69"/>
      <c r="F403" s="69"/>
      <c r="G403" s="69"/>
      <c r="H403" s="69"/>
      <c r="I403" s="69"/>
      <c r="J403" s="69"/>
      <c r="K403" s="69"/>
      <c r="L403" s="69"/>
      <c r="M403" s="69"/>
      <c r="N403" s="69"/>
      <c r="O403" s="69"/>
      <c r="P403" s="69"/>
      <c r="Q403" s="69"/>
      <c r="R403" s="22"/>
      <c r="S403" s="22"/>
      <c r="T403" s="22"/>
      <c r="U403" s="22"/>
      <c r="V403" s="22"/>
      <c r="W403" s="22"/>
      <c r="X403" s="22"/>
      <c r="Y403" s="22"/>
      <c r="Z403" s="22"/>
      <c r="AA403" s="22"/>
      <c r="AB403" s="22"/>
      <c r="AC403" s="69"/>
    </row>
    <row r="404" spans="1:29" ht="15.75" customHeight="1">
      <c r="A404" s="69"/>
      <c r="B404" s="69"/>
      <c r="C404" s="69"/>
      <c r="D404" s="69"/>
      <c r="E404" s="69"/>
      <c r="F404" s="69"/>
      <c r="G404" s="69"/>
      <c r="H404" s="69"/>
      <c r="I404" s="69"/>
      <c r="J404" s="69"/>
      <c r="K404" s="69"/>
      <c r="L404" s="69"/>
      <c r="M404" s="69"/>
      <c r="N404" s="69"/>
      <c r="O404" s="69"/>
      <c r="P404" s="69"/>
      <c r="Q404" s="69"/>
      <c r="R404" s="22"/>
      <c r="S404" s="22"/>
      <c r="T404" s="22"/>
      <c r="U404" s="22"/>
      <c r="V404" s="22"/>
      <c r="W404" s="22"/>
      <c r="X404" s="22"/>
      <c r="Y404" s="22"/>
      <c r="Z404" s="22"/>
      <c r="AA404" s="22"/>
      <c r="AB404" s="22"/>
      <c r="AC404" s="69"/>
    </row>
    <row r="405" spans="1:29" ht="15.75" customHeight="1">
      <c r="A405" s="69"/>
      <c r="B405" s="69"/>
      <c r="C405" s="69"/>
      <c r="D405" s="69"/>
      <c r="E405" s="69"/>
      <c r="F405" s="69"/>
      <c r="G405" s="69"/>
      <c r="H405" s="69"/>
      <c r="I405" s="69"/>
      <c r="J405" s="69"/>
      <c r="K405" s="69"/>
      <c r="L405" s="69"/>
      <c r="M405" s="69"/>
      <c r="N405" s="69"/>
      <c r="O405" s="69"/>
      <c r="P405" s="69"/>
      <c r="Q405" s="69"/>
      <c r="R405" s="22"/>
      <c r="S405" s="22"/>
      <c r="T405" s="22"/>
      <c r="U405" s="22"/>
      <c r="V405" s="22"/>
      <c r="W405" s="22"/>
      <c r="X405" s="22"/>
      <c r="Y405" s="22"/>
      <c r="Z405" s="22"/>
      <c r="AA405" s="22"/>
      <c r="AB405" s="22"/>
      <c r="AC405" s="69"/>
    </row>
    <row r="406" spans="1:29" ht="15.75" customHeight="1">
      <c r="A406" s="69"/>
      <c r="B406" s="69"/>
      <c r="C406" s="69"/>
      <c r="D406" s="69"/>
      <c r="E406" s="69"/>
      <c r="F406" s="69"/>
      <c r="G406" s="69"/>
      <c r="H406" s="69"/>
      <c r="I406" s="69"/>
      <c r="J406" s="69"/>
      <c r="K406" s="69"/>
      <c r="L406" s="69"/>
      <c r="M406" s="69"/>
      <c r="N406" s="69"/>
      <c r="O406" s="69"/>
      <c r="P406" s="69"/>
      <c r="Q406" s="69"/>
      <c r="R406" s="22"/>
      <c r="S406" s="22"/>
      <c r="T406" s="22"/>
      <c r="U406" s="22"/>
      <c r="V406" s="22"/>
      <c r="W406" s="22"/>
      <c r="X406" s="22"/>
      <c r="Y406" s="22"/>
      <c r="Z406" s="22"/>
      <c r="AA406" s="22"/>
      <c r="AB406" s="22"/>
      <c r="AC406" s="69"/>
    </row>
    <row r="407" spans="1:29" ht="15.75" customHeight="1">
      <c r="A407" s="69"/>
      <c r="B407" s="69"/>
      <c r="C407" s="69"/>
      <c r="D407" s="69"/>
      <c r="E407" s="69"/>
      <c r="F407" s="69"/>
      <c r="G407" s="69"/>
      <c r="H407" s="69"/>
      <c r="I407" s="69"/>
      <c r="J407" s="69"/>
      <c r="K407" s="69"/>
      <c r="L407" s="69"/>
      <c r="M407" s="69"/>
      <c r="N407" s="69"/>
      <c r="O407" s="69"/>
      <c r="P407" s="69"/>
      <c r="Q407" s="69"/>
      <c r="R407" s="22"/>
      <c r="S407" s="22"/>
      <c r="T407" s="22"/>
      <c r="U407" s="22"/>
      <c r="V407" s="22"/>
      <c r="W407" s="22"/>
      <c r="X407" s="22"/>
      <c r="Y407" s="22"/>
      <c r="Z407" s="22"/>
      <c r="AA407" s="22"/>
      <c r="AB407" s="22"/>
      <c r="AC407" s="69"/>
    </row>
    <row r="408" spans="1:29" ht="15.75" customHeight="1">
      <c r="A408" s="69"/>
      <c r="B408" s="69"/>
      <c r="C408" s="69"/>
      <c r="D408" s="69"/>
      <c r="E408" s="69"/>
      <c r="F408" s="69"/>
      <c r="G408" s="69"/>
      <c r="H408" s="69"/>
      <c r="I408" s="69"/>
      <c r="J408" s="69"/>
      <c r="K408" s="69"/>
      <c r="L408" s="69"/>
      <c r="M408" s="69"/>
      <c r="N408" s="69"/>
      <c r="O408" s="69"/>
      <c r="P408" s="69"/>
      <c r="Q408" s="69"/>
      <c r="R408" s="22"/>
      <c r="S408" s="22"/>
      <c r="T408" s="22"/>
      <c r="U408" s="22"/>
      <c r="V408" s="22"/>
      <c r="W408" s="22"/>
      <c r="X408" s="22"/>
      <c r="Y408" s="22"/>
      <c r="Z408" s="22"/>
      <c r="AA408" s="22"/>
      <c r="AB408" s="22"/>
      <c r="AC408" s="69"/>
    </row>
    <row r="409" spans="1:29" ht="15.75" customHeight="1">
      <c r="A409" s="69"/>
      <c r="B409" s="69"/>
      <c r="C409" s="69"/>
      <c r="D409" s="69"/>
      <c r="E409" s="69"/>
      <c r="F409" s="69"/>
      <c r="G409" s="69"/>
      <c r="H409" s="69"/>
      <c r="I409" s="69"/>
      <c r="J409" s="69"/>
      <c r="K409" s="69"/>
      <c r="L409" s="69"/>
      <c r="M409" s="69"/>
      <c r="N409" s="69"/>
      <c r="O409" s="69"/>
      <c r="P409" s="69"/>
      <c r="Q409" s="69"/>
      <c r="R409" s="22"/>
      <c r="S409" s="22"/>
      <c r="T409" s="22"/>
      <c r="U409" s="22"/>
      <c r="V409" s="22"/>
      <c r="W409" s="22"/>
      <c r="X409" s="22"/>
      <c r="Y409" s="22"/>
      <c r="Z409" s="22"/>
      <c r="AA409" s="22"/>
      <c r="AB409" s="22"/>
      <c r="AC409" s="69"/>
    </row>
    <row r="410" spans="1:29" ht="15.75" customHeight="1">
      <c r="A410" s="69"/>
      <c r="B410" s="69"/>
      <c r="C410" s="69"/>
      <c r="D410" s="69"/>
      <c r="E410" s="69"/>
      <c r="F410" s="69"/>
      <c r="G410" s="69"/>
      <c r="H410" s="69"/>
      <c r="I410" s="69"/>
      <c r="J410" s="69"/>
      <c r="K410" s="69"/>
      <c r="L410" s="69"/>
      <c r="M410" s="69"/>
      <c r="N410" s="69"/>
      <c r="O410" s="69"/>
      <c r="P410" s="69"/>
      <c r="Q410" s="69"/>
      <c r="R410" s="22"/>
      <c r="S410" s="22"/>
      <c r="T410" s="22"/>
      <c r="U410" s="22"/>
      <c r="V410" s="22"/>
      <c r="W410" s="22"/>
      <c r="X410" s="22"/>
      <c r="Y410" s="22"/>
      <c r="Z410" s="22"/>
      <c r="AA410" s="22"/>
      <c r="AB410" s="22"/>
      <c r="AC410" s="69"/>
    </row>
    <row r="411" spans="1:29" ht="15.75" customHeight="1">
      <c r="A411" s="69"/>
      <c r="B411" s="69"/>
      <c r="C411" s="69"/>
      <c r="D411" s="69"/>
      <c r="E411" s="69"/>
      <c r="F411" s="69"/>
      <c r="G411" s="69"/>
      <c r="H411" s="69"/>
      <c r="I411" s="69"/>
      <c r="J411" s="69"/>
      <c r="K411" s="69"/>
      <c r="L411" s="69"/>
      <c r="M411" s="69"/>
      <c r="N411" s="69"/>
      <c r="O411" s="69"/>
      <c r="P411" s="69"/>
      <c r="Q411" s="69"/>
      <c r="R411" s="22"/>
      <c r="S411" s="22"/>
      <c r="T411" s="22"/>
      <c r="U411" s="22"/>
      <c r="V411" s="22"/>
      <c r="W411" s="22"/>
      <c r="X411" s="22"/>
      <c r="Y411" s="22"/>
      <c r="Z411" s="22"/>
      <c r="AA411" s="22"/>
      <c r="AB411" s="22"/>
      <c r="AC411" s="69"/>
    </row>
    <row r="412" spans="1:29" ht="15.75" customHeight="1">
      <c r="A412" s="69"/>
      <c r="B412" s="69"/>
      <c r="C412" s="69"/>
      <c r="D412" s="69"/>
      <c r="E412" s="69"/>
      <c r="F412" s="69"/>
      <c r="G412" s="69"/>
      <c r="H412" s="69"/>
      <c r="I412" s="69"/>
      <c r="J412" s="69"/>
      <c r="K412" s="69"/>
      <c r="L412" s="69"/>
      <c r="M412" s="69"/>
      <c r="N412" s="69"/>
      <c r="O412" s="69"/>
      <c r="P412" s="69"/>
      <c r="Q412" s="69"/>
      <c r="R412" s="22"/>
      <c r="S412" s="22"/>
      <c r="T412" s="22"/>
      <c r="U412" s="22"/>
      <c r="V412" s="22"/>
      <c r="W412" s="22"/>
      <c r="X412" s="22"/>
      <c r="Y412" s="22"/>
      <c r="Z412" s="22"/>
      <c r="AA412" s="22"/>
      <c r="AB412" s="22"/>
      <c r="AC412" s="69"/>
    </row>
    <row r="413" spans="1:29" ht="15.75" customHeight="1">
      <c r="A413" s="69"/>
      <c r="B413" s="69"/>
      <c r="C413" s="69"/>
      <c r="D413" s="69"/>
      <c r="E413" s="69"/>
      <c r="F413" s="69"/>
      <c r="G413" s="69"/>
      <c r="H413" s="69"/>
      <c r="I413" s="69"/>
      <c r="J413" s="69"/>
      <c r="K413" s="69"/>
      <c r="L413" s="69"/>
      <c r="M413" s="69"/>
      <c r="N413" s="69"/>
      <c r="O413" s="69"/>
      <c r="P413" s="69"/>
      <c r="Q413" s="69"/>
      <c r="R413" s="22"/>
      <c r="S413" s="22"/>
      <c r="T413" s="22"/>
      <c r="U413" s="22"/>
      <c r="V413" s="22"/>
      <c r="W413" s="22"/>
      <c r="X413" s="22"/>
      <c r="Y413" s="22"/>
      <c r="Z413" s="22"/>
      <c r="AA413" s="22"/>
      <c r="AB413" s="22"/>
      <c r="AC413" s="69"/>
    </row>
    <row r="414" spans="1:29" ht="15.75" customHeight="1">
      <c r="A414" s="69"/>
      <c r="B414" s="69"/>
      <c r="C414" s="69"/>
      <c r="D414" s="69"/>
      <c r="E414" s="69"/>
      <c r="F414" s="69"/>
      <c r="G414" s="69"/>
      <c r="H414" s="69"/>
      <c r="I414" s="69"/>
      <c r="J414" s="69"/>
      <c r="K414" s="69"/>
      <c r="L414" s="69"/>
      <c r="M414" s="69"/>
      <c r="N414" s="69"/>
      <c r="O414" s="69"/>
      <c r="P414" s="69"/>
      <c r="Q414" s="69"/>
      <c r="R414" s="22"/>
      <c r="S414" s="22"/>
      <c r="T414" s="22"/>
      <c r="U414" s="22"/>
      <c r="V414" s="22"/>
      <c r="W414" s="22"/>
      <c r="X414" s="22"/>
      <c r="Y414" s="22"/>
      <c r="Z414" s="22"/>
      <c r="AA414" s="22"/>
      <c r="AB414" s="22"/>
      <c r="AC414" s="69"/>
    </row>
    <row r="415" spans="1:29" ht="15.75" customHeight="1">
      <c r="A415" s="69"/>
      <c r="B415" s="69"/>
      <c r="C415" s="69"/>
      <c r="D415" s="69"/>
      <c r="E415" s="69"/>
      <c r="F415" s="69"/>
      <c r="G415" s="69"/>
      <c r="H415" s="69"/>
      <c r="I415" s="69"/>
      <c r="J415" s="69"/>
      <c r="K415" s="69"/>
      <c r="L415" s="69"/>
      <c r="M415" s="69"/>
      <c r="N415" s="69"/>
      <c r="O415" s="69"/>
      <c r="P415" s="69"/>
      <c r="Q415" s="69"/>
      <c r="R415" s="22"/>
      <c r="S415" s="22"/>
      <c r="T415" s="22"/>
      <c r="U415" s="22"/>
      <c r="V415" s="22"/>
      <c r="W415" s="22"/>
      <c r="X415" s="22"/>
      <c r="Y415" s="22"/>
      <c r="Z415" s="22"/>
      <c r="AA415" s="22"/>
      <c r="AB415" s="22"/>
      <c r="AC415" s="69"/>
    </row>
    <row r="416" spans="1:29" ht="15.75" customHeight="1">
      <c r="A416" s="69"/>
      <c r="B416" s="69"/>
      <c r="C416" s="69"/>
      <c r="D416" s="69"/>
      <c r="E416" s="69"/>
      <c r="F416" s="69"/>
      <c r="G416" s="69"/>
      <c r="H416" s="69"/>
      <c r="I416" s="69"/>
      <c r="J416" s="69"/>
      <c r="K416" s="69"/>
      <c r="L416" s="69"/>
      <c r="M416" s="69"/>
      <c r="N416" s="69"/>
      <c r="O416" s="69"/>
      <c r="P416" s="69"/>
      <c r="Q416" s="69"/>
      <c r="R416" s="22"/>
      <c r="S416" s="22"/>
      <c r="T416" s="22"/>
      <c r="U416" s="22"/>
      <c r="V416" s="22"/>
      <c r="W416" s="22"/>
      <c r="X416" s="22"/>
      <c r="Y416" s="22"/>
      <c r="Z416" s="22"/>
      <c r="AA416" s="22"/>
      <c r="AB416" s="22"/>
      <c r="AC416" s="69"/>
    </row>
    <row r="417" spans="1:29" ht="15.75" customHeight="1">
      <c r="A417" s="69"/>
      <c r="B417" s="69"/>
      <c r="C417" s="69"/>
      <c r="D417" s="69"/>
      <c r="E417" s="69"/>
      <c r="F417" s="69"/>
      <c r="G417" s="69"/>
      <c r="H417" s="69"/>
      <c r="I417" s="69"/>
      <c r="J417" s="69"/>
      <c r="K417" s="69"/>
      <c r="L417" s="69"/>
      <c r="M417" s="69"/>
      <c r="N417" s="69"/>
      <c r="O417" s="69"/>
      <c r="P417" s="69"/>
      <c r="Q417" s="69"/>
      <c r="R417" s="22"/>
      <c r="S417" s="22"/>
      <c r="T417" s="22"/>
      <c r="U417" s="22"/>
      <c r="V417" s="22"/>
      <c r="W417" s="22"/>
      <c r="X417" s="22"/>
      <c r="Y417" s="22"/>
      <c r="Z417" s="22"/>
      <c r="AA417" s="22"/>
      <c r="AB417" s="22"/>
      <c r="AC417" s="69"/>
    </row>
    <row r="418" spans="1:29" ht="15.75" customHeight="1">
      <c r="A418" s="69"/>
      <c r="B418" s="69"/>
      <c r="C418" s="69"/>
      <c r="D418" s="69"/>
      <c r="E418" s="69"/>
      <c r="F418" s="69"/>
      <c r="G418" s="69"/>
      <c r="H418" s="69"/>
      <c r="I418" s="69"/>
      <c r="J418" s="69"/>
      <c r="K418" s="69"/>
      <c r="L418" s="69"/>
      <c r="M418" s="69"/>
      <c r="N418" s="69"/>
      <c r="O418" s="69"/>
      <c r="P418" s="69"/>
      <c r="Q418" s="69"/>
      <c r="R418" s="22"/>
      <c r="S418" s="22"/>
      <c r="T418" s="22"/>
      <c r="U418" s="22"/>
      <c r="V418" s="22"/>
      <c r="W418" s="22"/>
      <c r="X418" s="22"/>
      <c r="Y418" s="22"/>
      <c r="Z418" s="22"/>
      <c r="AA418" s="22"/>
      <c r="AB418" s="22"/>
      <c r="AC418" s="69"/>
    </row>
    <row r="419" spans="1:29" ht="15.75" customHeight="1">
      <c r="A419" s="69"/>
      <c r="B419" s="69"/>
      <c r="C419" s="69"/>
      <c r="D419" s="69"/>
      <c r="E419" s="69"/>
      <c r="F419" s="69"/>
      <c r="G419" s="69"/>
      <c r="H419" s="69"/>
      <c r="I419" s="69"/>
      <c r="J419" s="69"/>
      <c r="K419" s="69"/>
      <c r="L419" s="69"/>
      <c r="M419" s="69"/>
      <c r="N419" s="69"/>
      <c r="O419" s="69"/>
      <c r="P419" s="69"/>
      <c r="Q419" s="69"/>
      <c r="R419" s="22"/>
      <c r="S419" s="22"/>
      <c r="T419" s="22"/>
      <c r="U419" s="22"/>
      <c r="V419" s="22"/>
      <c r="W419" s="22"/>
      <c r="X419" s="22"/>
      <c r="Y419" s="22"/>
      <c r="Z419" s="22"/>
      <c r="AA419" s="22"/>
      <c r="AB419" s="22"/>
      <c r="AC419" s="69"/>
    </row>
    <row r="420" spans="1:29" ht="15.75" customHeight="1">
      <c r="A420" s="69"/>
      <c r="B420" s="69"/>
      <c r="C420" s="69"/>
      <c r="D420" s="69"/>
      <c r="E420" s="69"/>
      <c r="F420" s="69"/>
      <c r="G420" s="69"/>
      <c r="H420" s="69"/>
      <c r="I420" s="69"/>
      <c r="J420" s="69"/>
      <c r="K420" s="69"/>
      <c r="L420" s="69"/>
      <c r="M420" s="69"/>
      <c r="N420" s="69"/>
      <c r="O420" s="69"/>
      <c r="P420" s="69"/>
      <c r="Q420" s="69"/>
      <c r="R420" s="22"/>
      <c r="S420" s="22"/>
      <c r="T420" s="22"/>
      <c r="U420" s="22"/>
      <c r="V420" s="22"/>
      <c r="W420" s="22"/>
      <c r="X420" s="22"/>
      <c r="Y420" s="22"/>
      <c r="Z420" s="22"/>
      <c r="AA420" s="22"/>
      <c r="AB420" s="22"/>
      <c r="AC420" s="69"/>
    </row>
    <row r="421" spans="1:29" ht="15.75" customHeight="1">
      <c r="A421" s="69"/>
      <c r="B421" s="69"/>
      <c r="C421" s="69"/>
      <c r="D421" s="69"/>
      <c r="E421" s="69"/>
      <c r="F421" s="69"/>
      <c r="G421" s="69"/>
      <c r="H421" s="69"/>
      <c r="I421" s="69"/>
      <c r="J421" s="69"/>
      <c r="K421" s="69"/>
      <c r="L421" s="69"/>
      <c r="M421" s="69"/>
      <c r="N421" s="69"/>
      <c r="O421" s="69"/>
      <c r="P421" s="69"/>
      <c r="Q421" s="69"/>
      <c r="R421" s="22"/>
      <c r="S421" s="22"/>
      <c r="T421" s="22"/>
      <c r="U421" s="22"/>
      <c r="V421" s="22"/>
      <c r="W421" s="22"/>
      <c r="X421" s="22"/>
      <c r="Y421" s="22"/>
      <c r="Z421" s="22"/>
      <c r="AA421" s="22"/>
      <c r="AB421" s="22"/>
      <c r="AC421" s="69"/>
    </row>
    <row r="422" spans="1:29" ht="15.75" customHeight="1">
      <c r="A422" s="69"/>
      <c r="B422" s="69"/>
      <c r="C422" s="69"/>
      <c r="D422" s="69"/>
      <c r="E422" s="69"/>
      <c r="F422" s="69"/>
      <c r="G422" s="69"/>
      <c r="H422" s="69"/>
      <c r="I422" s="69"/>
      <c r="J422" s="69"/>
      <c r="K422" s="69"/>
      <c r="L422" s="69"/>
      <c r="M422" s="69"/>
      <c r="N422" s="69"/>
      <c r="O422" s="69"/>
      <c r="P422" s="69"/>
      <c r="Q422" s="69"/>
      <c r="R422" s="22"/>
      <c r="S422" s="22"/>
      <c r="T422" s="22"/>
      <c r="U422" s="22"/>
      <c r="V422" s="22"/>
      <c r="W422" s="22"/>
      <c r="X422" s="22"/>
      <c r="Y422" s="22"/>
      <c r="Z422" s="22"/>
      <c r="AA422" s="22"/>
      <c r="AB422" s="22"/>
      <c r="AC422" s="69"/>
    </row>
    <row r="423" spans="1:29" ht="15.75" customHeight="1">
      <c r="A423" s="69"/>
      <c r="B423" s="69"/>
      <c r="C423" s="69"/>
      <c r="D423" s="69"/>
      <c r="E423" s="69"/>
      <c r="F423" s="69"/>
      <c r="G423" s="69"/>
      <c r="H423" s="69"/>
      <c r="I423" s="69"/>
      <c r="J423" s="69"/>
      <c r="K423" s="69"/>
      <c r="L423" s="69"/>
      <c r="M423" s="69"/>
      <c r="N423" s="69"/>
      <c r="O423" s="69"/>
      <c r="P423" s="69"/>
      <c r="Q423" s="69"/>
      <c r="R423" s="22"/>
      <c r="S423" s="22"/>
      <c r="T423" s="22"/>
      <c r="U423" s="22"/>
      <c r="V423" s="22"/>
      <c r="W423" s="22"/>
      <c r="X423" s="22"/>
      <c r="Y423" s="22"/>
      <c r="Z423" s="22"/>
      <c r="AA423" s="22"/>
      <c r="AB423" s="22"/>
      <c r="AC423" s="69"/>
    </row>
    <row r="424" spans="1:29" ht="15.75" customHeight="1">
      <c r="A424" s="69"/>
      <c r="B424" s="69"/>
      <c r="C424" s="69"/>
      <c r="D424" s="69"/>
      <c r="E424" s="69"/>
      <c r="F424" s="69"/>
      <c r="G424" s="69"/>
      <c r="H424" s="69"/>
      <c r="I424" s="69"/>
      <c r="J424" s="69"/>
      <c r="K424" s="69"/>
      <c r="L424" s="69"/>
      <c r="M424" s="69"/>
      <c r="N424" s="69"/>
      <c r="O424" s="69"/>
      <c r="P424" s="69"/>
      <c r="Q424" s="69"/>
      <c r="R424" s="22"/>
      <c r="S424" s="22"/>
      <c r="T424" s="22"/>
      <c r="U424" s="22"/>
      <c r="V424" s="22"/>
      <c r="W424" s="22"/>
      <c r="X424" s="22"/>
      <c r="Y424" s="22"/>
      <c r="Z424" s="22"/>
      <c r="AA424" s="22"/>
      <c r="AB424" s="22"/>
      <c r="AC424" s="69"/>
    </row>
    <row r="425" spans="1:29" ht="15.75" customHeight="1">
      <c r="A425" s="69"/>
      <c r="B425" s="69"/>
      <c r="C425" s="69"/>
      <c r="D425" s="69"/>
      <c r="E425" s="69"/>
      <c r="F425" s="69"/>
      <c r="G425" s="69"/>
      <c r="H425" s="69"/>
      <c r="I425" s="69"/>
      <c r="J425" s="69"/>
      <c r="K425" s="69"/>
      <c r="L425" s="69"/>
      <c r="M425" s="69"/>
      <c r="N425" s="69"/>
      <c r="O425" s="69"/>
      <c r="P425" s="69"/>
      <c r="Q425" s="69"/>
      <c r="R425" s="22"/>
      <c r="S425" s="22"/>
      <c r="T425" s="22"/>
      <c r="U425" s="22"/>
      <c r="V425" s="22"/>
      <c r="W425" s="22"/>
      <c r="X425" s="22"/>
      <c r="Y425" s="22"/>
      <c r="Z425" s="22"/>
      <c r="AA425" s="22"/>
      <c r="AB425" s="22"/>
      <c r="AC425" s="69"/>
    </row>
    <row r="426" spans="1:29" ht="15.75" customHeight="1">
      <c r="A426" s="69"/>
      <c r="B426" s="69"/>
      <c r="C426" s="69"/>
      <c r="D426" s="69"/>
      <c r="E426" s="69"/>
      <c r="F426" s="69"/>
      <c r="G426" s="69"/>
      <c r="H426" s="69"/>
      <c r="I426" s="69"/>
      <c r="J426" s="69"/>
      <c r="K426" s="69"/>
      <c r="L426" s="69"/>
      <c r="M426" s="69"/>
      <c r="N426" s="69"/>
      <c r="O426" s="69"/>
      <c r="P426" s="69"/>
      <c r="Q426" s="69"/>
      <c r="R426" s="22"/>
      <c r="S426" s="22"/>
      <c r="T426" s="22"/>
      <c r="U426" s="22"/>
      <c r="V426" s="22"/>
      <c r="W426" s="22"/>
      <c r="X426" s="22"/>
      <c r="Y426" s="22"/>
      <c r="Z426" s="22"/>
      <c r="AA426" s="22"/>
      <c r="AB426" s="22"/>
      <c r="AC426" s="69"/>
    </row>
    <row r="427" spans="1:29" ht="15.75" customHeight="1">
      <c r="A427" s="69"/>
      <c r="B427" s="69"/>
      <c r="C427" s="69"/>
      <c r="D427" s="69"/>
      <c r="E427" s="69"/>
      <c r="F427" s="69"/>
      <c r="G427" s="69"/>
      <c r="H427" s="69"/>
      <c r="I427" s="69"/>
      <c r="J427" s="69"/>
      <c r="K427" s="69"/>
      <c r="L427" s="69"/>
      <c r="M427" s="69"/>
      <c r="N427" s="69"/>
      <c r="O427" s="69"/>
      <c r="P427" s="69"/>
      <c r="Q427" s="69"/>
      <c r="R427" s="22"/>
      <c r="S427" s="22"/>
      <c r="T427" s="22"/>
      <c r="U427" s="22"/>
      <c r="V427" s="22"/>
      <c r="W427" s="22"/>
      <c r="X427" s="22"/>
      <c r="Y427" s="22"/>
      <c r="Z427" s="22"/>
      <c r="AA427" s="22"/>
      <c r="AB427" s="22"/>
      <c r="AC427" s="69"/>
    </row>
    <row r="428" spans="1:29" ht="15.75" customHeight="1">
      <c r="A428" s="69"/>
      <c r="B428" s="69"/>
      <c r="C428" s="69"/>
      <c r="D428" s="69"/>
      <c r="E428" s="69"/>
      <c r="F428" s="69"/>
      <c r="G428" s="69"/>
      <c r="H428" s="69"/>
      <c r="I428" s="69"/>
      <c r="J428" s="69"/>
      <c r="K428" s="69"/>
      <c r="L428" s="69"/>
      <c r="M428" s="69"/>
      <c r="N428" s="69"/>
      <c r="O428" s="69"/>
      <c r="P428" s="69"/>
      <c r="Q428" s="69"/>
      <c r="R428" s="22"/>
      <c r="S428" s="22"/>
      <c r="T428" s="22"/>
      <c r="U428" s="22"/>
      <c r="V428" s="22"/>
      <c r="W428" s="22"/>
      <c r="X428" s="22"/>
      <c r="Y428" s="22"/>
      <c r="Z428" s="22"/>
      <c r="AA428" s="22"/>
      <c r="AB428" s="22"/>
      <c r="AC428" s="69"/>
    </row>
    <row r="429" spans="1:29" ht="15.75" customHeight="1">
      <c r="A429" s="69"/>
      <c r="B429" s="69"/>
      <c r="C429" s="69"/>
      <c r="D429" s="69"/>
      <c r="E429" s="69"/>
      <c r="F429" s="69"/>
      <c r="G429" s="69"/>
      <c r="H429" s="69"/>
      <c r="I429" s="69"/>
      <c r="J429" s="69"/>
      <c r="K429" s="69"/>
      <c r="L429" s="69"/>
      <c r="M429" s="69"/>
      <c r="N429" s="69"/>
      <c r="O429" s="69"/>
      <c r="P429" s="69"/>
      <c r="Q429" s="69"/>
      <c r="R429" s="22"/>
      <c r="S429" s="22"/>
      <c r="T429" s="22"/>
      <c r="U429" s="22"/>
      <c r="V429" s="22"/>
      <c r="W429" s="22"/>
      <c r="X429" s="22"/>
      <c r="Y429" s="22"/>
      <c r="Z429" s="22"/>
      <c r="AA429" s="22"/>
      <c r="AB429" s="22"/>
      <c r="AC429" s="69"/>
    </row>
    <row r="430" spans="1:29" ht="15.75" customHeight="1">
      <c r="A430" s="69"/>
      <c r="B430" s="69"/>
      <c r="C430" s="69"/>
      <c r="D430" s="69"/>
      <c r="E430" s="69"/>
      <c r="F430" s="69"/>
      <c r="G430" s="69"/>
      <c r="H430" s="69"/>
      <c r="I430" s="69"/>
      <c r="J430" s="69"/>
      <c r="K430" s="69"/>
      <c r="L430" s="69"/>
      <c r="M430" s="69"/>
      <c r="N430" s="69"/>
      <c r="O430" s="69"/>
      <c r="P430" s="69"/>
      <c r="Q430" s="69"/>
      <c r="R430" s="22"/>
      <c r="S430" s="22"/>
      <c r="T430" s="22"/>
      <c r="U430" s="22"/>
      <c r="V430" s="22"/>
      <c r="W430" s="22"/>
      <c r="X430" s="22"/>
      <c r="Y430" s="22"/>
      <c r="Z430" s="22"/>
      <c r="AA430" s="22"/>
      <c r="AB430" s="22"/>
      <c r="AC430" s="69"/>
    </row>
    <row r="431" spans="1:29" ht="15.75" customHeight="1">
      <c r="A431" s="69"/>
      <c r="B431" s="69"/>
      <c r="C431" s="69"/>
      <c r="D431" s="69"/>
      <c r="E431" s="69"/>
      <c r="F431" s="69"/>
      <c r="G431" s="69"/>
      <c r="H431" s="69"/>
      <c r="I431" s="69"/>
      <c r="J431" s="69"/>
      <c r="K431" s="69"/>
      <c r="L431" s="69"/>
      <c r="M431" s="69"/>
      <c r="N431" s="69"/>
      <c r="O431" s="69"/>
      <c r="P431" s="69"/>
      <c r="Q431" s="69"/>
      <c r="R431" s="22"/>
      <c r="S431" s="22"/>
      <c r="T431" s="22"/>
      <c r="U431" s="22"/>
      <c r="V431" s="22"/>
      <c r="W431" s="22"/>
      <c r="X431" s="22"/>
      <c r="Y431" s="22"/>
      <c r="Z431" s="22"/>
      <c r="AA431" s="22"/>
      <c r="AB431" s="22"/>
      <c r="AC431" s="69"/>
    </row>
    <row r="432" spans="1:29" ht="15.75" customHeight="1">
      <c r="A432" s="69"/>
      <c r="B432" s="69"/>
      <c r="C432" s="69"/>
      <c r="D432" s="69"/>
      <c r="E432" s="69"/>
      <c r="F432" s="69"/>
      <c r="G432" s="69"/>
      <c r="H432" s="69"/>
      <c r="I432" s="69"/>
      <c r="J432" s="69"/>
      <c r="K432" s="69"/>
      <c r="L432" s="69"/>
      <c r="M432" s="69"/>
      <c r="N432" s="69"/>
      <c r="O432" s="69"/>
      <c r="P432" s="69"/>
      <c r="Q432" s="69"/>
      <c r="R432" s="22"/>
      <c r="S432" s="22"/>
      <c r="T432" s="22"/>
      <c r="U432" s="22"/>
      <c r="V432" s="22"/>
      <c r="W432" s="22"/>
      <c r="X432" s="22"/>
      <c r="Y432" s="22"/>
      <c r="Z432" s="22"/>
      <c r="AA432" s="22"/>
      <c r="AB432" s="22"/>
      <c r="AC432" s="69"/>
    </row>
    <row r="433" spans="1:29" ht="15.75" customHeight="1">
      <c r="A433" s="69"/>
      <c r="B433" s="69"/>
      <c r="C433" s="69"/>
      <c r="D433" s="69"/>
      <c r="E433" s="69"/>
      <c r="F433" s="69"/>
      <c r="G433" s="69"/>
      <c r="H433" s="69"/>
      <c r="I433" s="69"/>
      <c r="J433" s="69"/>
      <c r="K433" s="69"/>
      <c r="L433" s="69"/>
      <c r="M433" s="69"/>
      <c r="N433" s="69"/>
      <c r="O433" s="69"/>
      <c r="P433" s="69"/>
      <c r="Q433" s="69"/>
      <c r="R433" s="22"/>
      <c r="S433" s="22"/>
      <c r="T433" s="22"/>
      <c r="U433" s="22"/>
      <c r="V433" s="22"/>
      <c r="W433" s="22"/>
      <c r="X433" s="22"/>
      <c r="Y433" s="22"/>
      <c r="Z433" s="22"/>
      <c r="AA433" s="22"/>
      <c r="AB433" s="22"/>
      <c r="AC433" s="69"/>
    </row>
    <row r="434" spans="1:29" ht="15.75" customHeight="1">
      <c r="A434" s="69"/>
      <c r="B434" s="69"/>
      <c r="C434" s="69"/>
      <c r="D434" s="69"/>
      <c r="E434" s="69"/>
      <c r="F434" s="69"/>
      <c r="G434" s="69"/>
      <c r="H434" s="69"/>
      <c r="I434" s="69"/>
      <c r="J434" s="69"/>
      <c r="K434" s="69"/>
      <c r="L434" s="69"/>
      <c r="M434" s="69"/>
      <c r="N434" s="69"/>
      <c r="O434" s="69"/>
      <c r="P434" s="69"/>
      <c r="Q434" s="69"/>
      <c r="R434" s="22"/>
      <c r="S434" s="22"/>
      <c r="T434" s="22"/>
      <c r="U434" s="22"/>
      <c r="V434" s="22"/>
      <c r="W434" s="22"/>
      <c r="X434" s="22"/>
      <c r="Y434" s="22"/>
      <c r="Z434" s="22"/>
      <c r="AA434" s="22"/>
      <c r="AB434" s="22"/>
      <c r="AC434" s="69"/>
    </row>
    <row r="435" spans="1:29" ht="15.75" customHeight="1">
      <c r="A435" s="69"/>
      <c r="B435" s="69"/>
      <c r="C435" s="69"/>
      <c r="D435" s="69"/>
      <c r="E435" s="69"/>
      <c r="F435" s="69"/>
      <c r="G435" s="69"/>
      <c r="H435" s="69"/>
      <c r="I435" s="69"/>
      <c r="J435" s="69"/>
      <c r="K435" s="69"/>
      <c r="L435" s="69"/>
      <c r="M435" s="69"/>
      <c r="N435" s="69"/>
      <c r="O435" s="69"/>
      <c r="P435" s="69"/>
      <c r="Q435" s="69"/>
      <c r="R435" s="22"/>
      <c r="S435" s="22"/>
      <c r="T435" s="22"/>
      <c r="U435" s="22"/>
      <c r="V435" s="22"/>
      <c r="W435" s="22"/>
      <c r="X435" s="22"/>
      <c r="Y435" s="22"/>
      <c r="Z435" s="22"/>
      <c r="AA435" s="22"/>
      <c r="AB435" s="22"/>
      <c r="AC435" s="69"/>
    </row>
    <row r="436" spans="1:29" ht="15.75" customHeight="1">
      <c r="A436" s="69"/>
      <c r="B436" s="69"/>
      <c r="C436" s="69"/>
      <c r="D436" s="69"/>
      <c r="E436" s="69"/>
      <c r="F436" s="69"/>
      <c r="G436" s="69"/>
      <c r="H436" s="69"/>
      <c r="I436" s="69"/>
      <c r="J436" s="69"/>
      <c r="K436" s="69"/>
      <c r="L436" s="69"/>
      <c r="M436" s="69"/>
      <c r="N436" s="69"/>
      <c r="O436" s="69"/>
      <c r="P436" s="69"/>
      <c r="Q436" s="69"/>
      <c r="R436" s="22"/>
      <c r="S436" s="22"/>
      <c r="T436" s="22"/>
      <c r="U436" s="22"/>
      <c r="V436" s="22"/>
      <c r="W436" s="22"/>
      <c r="X436" s="22"/>
      <c r="Y436" s="22"/>
      <c r="Z436" s="22"/>
      <c r="AA436" s="22"/>
      <c r="AB436" s="22"/>
      <c r="AC436" s="69"/>
    </row>
    <row r="437" spans="1:29" ht="15.75" customHeight="1">
      <c r="A437" s="69"/>
      <c r="B437" s="69"/>
      <c r="C437" s="69"/>
      <c r="D437" s="69"/>
      <c r="E437" s="69"/>
      <c r="F437" s="69"/>
      <c r="G437" s="69"/>
      <c r="H437" s="69"/>
      <c r="I437" s="69"/>
      <c r="J437" s="69"/>
      <c r="K437" s="69"/>
      <c r="L437" s="69"/>
      <c r="M437" s="69"/>
      <c r="N437" s="69"/>
      <c r="O437" s="69"/>
      <c r="P437" s="69"/>
      <c r="Q437" s="69"/>
      <c r="R437" s="22"/>
      <c r="S437" s="22"/>
      <c r="T437" s="22"/>
      <c r="U437" s="22"/>
      <c r="V437" s="22"/>
      <c r="W437" s="22"/>
      <c r="X437" s="22"/>
      <c r="Y437" s="22"/>
      <c r="Z437" s="22"/>
      <c r="AA437" s="22"/>
      <c r="AB437" s="22"/>
      <c r="AC437" s="69"/>
    </row>
    <row r="438" spans="1:29" ht="15.75" customHeight="1">
      <c r="A438" s="69"/>
      <c r="B438" s="69"/>
      <c r="C438" s="69"/>
      <c r="D438" s="69"/>
      <c r="E438" s="69"/>
      <c r="F438" s="69"/>
      <c r="G438" s="69"/>
      <c r="H438" s="69"/>
      <c r="I438" s="69"/>
      <c r="J438" s="69"/>
      <c r="K438" s="69"/>
      <c r="L438" s="69"/>
      <c r="M438" s="69"/>
      <c r="N438" s="69"/>
      <c r="O438" s="69"/>
      <c r="P438" s="69"/>
      <c r="Q438" s="69"/>
      <c r="R438" s="22"/>
      <c r="S438" s="22"/>
      <c r="T438" s="22"/>
      <c r="U438" s="22"/>
      <c r="V438" s="22"/>
      <c r="W438" s="22"/>
      <c r="X438" s="22"/>
      <c r="Y438" s="22"/>
      <c r="Z438" s="22"/>
      <c r="AA438" s="22"/>
      <c r="AB438" s="22"/>
      <c r="AC438" s="69"/>
    </row>
    <row r="439" spans="1:29" ht="15.75" customHeight="1">
      <c r="A439" s="69"/>
      <c r="B439" s="69"/>
      <c r="C439" s="69"/>
      <c r="D439" s="69"/>
      <c r="E439" s="69"/>
      <c r="F439" s="69"/>
      <c r="G439" s="69"/>
      <c r="H439" s="69"/>
      <c r="I439" s="69"/>
      <c r="J439" s="69"/>
      <c r="K439" s="69"/>
      <c r="L439" s="69"/>
      <c r="M439" s="69"/>
      <c r="N439" s="69"/>
      <c r="O439" s="69"/>
      <c r="P439" s="69"/>
      <c r="Q439" s="69"/>
      <c r="R439" s="22"/>
      <c r="S439" s="22"/>
      <c r="T439" s="22"/>
      <c r="U439" s="22"/>
      <c r="V439" s="22"/>
      <c r="W439" s="22"/>
      <c r="X439" s="22"/>
      <c r="Y439" s="22"/>
      <c r="Z439" s="22"/>
      <c r="AA439" s="22"/>
      <c r="AB439" s="22"/>
      <c r="AC439" s="69"/>
    </row>
    <row r="440" spans="1:29" ht="15.75" customHeight="1">
      <c r="A440" s="69"/>
      <c r="B440" s="69"/>
      <c r="C440" s="69"/>
      <c r="D440" s="69"/>
      <c r="E440" s="69"/>
      <c r="F440" s="69"/>
      <c r="G440" s="69"/>
      <c r="H440" s="69"/>
      <c r="I440" s="69"/>
      <c r="J440" s="69"/>
      <c r="K440" s="69"/>
      <c r="L440" s="69"/>
      <c r="M440" s="69"/>
      <c r="N440" s="69"/>
      <c r="O440" s="69"/>
      <c r="P440" s="69"/>
      <c r="Q440" s="69"/>
      <c r="R440" s="22"/>
      <c r="S440" s="22"/>
      <c r="T440" s="22"/>
      <c r="U440" s="22"/>
      <c r="V440" s="22"/>
      <c r="W440" s="22"/>
      <c r="X440" s="22"/>
      <c r="Y440" s="22"/>
      <c r="Z440" s="22"/>
      <c r="AA440" s="22"/>
      <c r="AB440" s="22"/>
      <c r="AC440" s="69"/>
    </row>
    <row r="441" spans="1:29" ht="15.75" customHeight="1">
      <c r="A441" s="69"/>
      <c r="B441" s="69"/>
      <c r="C441" s="69"/>
      <c r="D441" s="69"/>
      <c r="E441" s="69"/>
      <c r="F441" s="69"/>
      <c r="G441" s="69"/>
      <c r="H441" s="69"/>
      <c r="I441" s="69"/>
      <c r="J441" s="69"/>
      <c r="K441" s="69"/>
      <c r="L441" s="69"/>
      <c r="M441" s="69"/>
      <c r="N441" s="69"/>
      <c r="O441" s="69"/>
      <c r="P441" s="69"/>
      <c r="Q441" s="69"/>
      <c r="R441" s="22"/>
      <c r="S441" s="22"/>
      <c r="T441" s="22"/>
      <c r="U441" s="22"/>
      <c r="V441" s="22"/>
      <c r="W441" s="22"/>
      <c r="X441" s="22"/>
      <c r="Y441" s="22"/>
      <c r="Z441" s="22"/>
      <c r="AA441" s="22"/>
      <c r="AB441" s="22"/>
      <c r="AC441" s="69"/>
    </row>
    <row r="442" spans="1:29" ht="15.75" customHeight="1">
      <c r="A442" s="69"/>
      <c r="B442" s="69"/>
      <c r="C442" s="69"/>
      <c r="D442" s="69"/>
      <c r="E442" s="69"/>
      <c r="F442" s="69"/>
      <c r="G442" s="69"/>
      <c r="H442" s="69"/>
      <c r="I442" s="69"/>
      <c r="J442" s="69"/>
      <c r="K442" s="69"/>
      <c r="L442" s="69"/>
      <c r="M442" s="69"/>
      <c r="N442" s="69"/>
      <c r="O442" s="69"/>
      <c r="P442" s="69"/>
      <c r="Q442" s="69"/>
      <c r="R442" s="22"/>
      <c r="S442" s="22"/>
      <c r="T442" s="22"/>
      <c r="U442" s="22"/>
      <c r="V442" s="22"/>
      <c r="W442" s="22"/>
      <c r="X442" s="22"/>
      <c r="Y442" s="22"/>
      <c r="Z442" s="22"/>
      <c r="AA442" s="22"/>
      <c r="AB442" s="22"/>
      <c r="AC442" s="69"/>
    </row>
    <row r="443" spans="1:29" ht="15.75" customHeight="1">
      <c r="A443" s="69"/>
      <c r="B443" s="69"/>
      <c r="C443" s="69"/>
      <c r="D443" s="69"/>
      <c r="E443" s="69"/>
      <c r="F443" s="69"/>
      <c r="G443" s="69"/>
      <c r="H443" s="69"/>
      <c r="I443" s="69"/>
      <c r="J443" s="69"/>
      <c r="K443" s="69"/>
      <c r="L443" s="69"/>
      <c r="M443" s="69"/>
      <c r="N443" s="69"/>
      <c r="O443" s="69"/>
      <c r="P443" s="69"/>
      <c r="Q443" s="69"/>
      <c r="R443" s="22"/>
      <c r="S443" s="22"/>
      <c r="T443" s="22"/>
      <c r="U443" s="22"/>
      <c r="V443" s="22"/>
      <c r="W443" s="22"/>
      <c r="X443" s="22"/>
      <c r="Y443" s="22"/>
      <c r="Z443" s="22"/>
      <c r="AA443" s="22"/>
      <c r="AB443" s="22"/>
      <c r="AC443" s="69"/>
    </row>
    <row r="444" spans="1:29" ht="15.75" customHeight="1">
      <c r="A444" s="69"/>
      <c r="B444" s="69"/>
      <c r="C444" s="69"/>
      <c r="D444" s="69"/>
      <c r="E444" s="69"/>
      <c r="F444" s="69"/>
      <c r="G444" s="69"/>
      <c r="H444" s="69"/>
      <c r="I444" s="69"/>
      <c r="J444" s="69"/>
      <c r="K444" s="69"/>
      <c r="L444" s="69"/>
      <c r="M444" s="69"/>
      <c r="N444" s="69"/>
      <c r="O444" s="69"/>
      <c r="P444" s="69"/>
      <c r="Q444" s="69"/>
      <c r="R444" s="22"/>
      <c r="S444" s="22"/>
      <c r="T444" s="22"/>
      <c r="U444" s="22"/>
      <c r="V444" s="22"/>
      <c r="W444" s="22"/>
      <c r="X444" s="22"/>
      <c r="Y444" s="22"/>
      <c r="Z444" s="22"/>
      <c r="AA444" s="22"/>
      <c r="AB444" s="22"/>
      <c r="AC444" s="69"/>
    </row>
    <row r="445" spans="1:29" ht="15.75" customHeight="1">
      <c r="A445" s="69"/>
      <c r="B445" s="69"/>
      <c r="C445" s="69"/>
      <c r="D445" s="69"/>
      <c r="E445" s="69"/>
      <c r="F445" s="69"/>
      <c r="G445" s="69"/>
      <c r="H445" s="69"/>
      <c r="I445" s="69"/>
      <c r="J445" s="69"/>
      <c r="K445" s="69"/>
      <c r="L445" s="69"/>
      <c r="M445" s="69"/>
      <c r="N445" s="69"/>
      <c r="O445" s="69"/>
      <c r="P445" s="69"/>
      <c r="Q445" s="69"/>
      <c r="R445" s="22"/>
      <c r="S445" s="22"/>
      <c r="T445" s="22"/>
      <c r="U445" s="22"/>
      <c r="V445" s="22"/>
      <c r="W445" s="22"/>
      <c r="X445" s="22"/>
      <c r="Y445" s="22"/>
      <c r="Z445" s="22"/>
      <c r="AA445" s="22"/>
      <c r="AB445" s="22"/>
      <c r="AC445" s="69"/>
    </row>
    <row r="446" spans="1:29" ht="15.75" customHeight="1">
      <c r="A446" s="69"/>
      <c r="B446" s="69"/>
      <c r="C446" s="69"/>
      <c r="D446" s="69"/>
      <c r="E446" s="69"/>
      <c r="F446" s="69"/>
      <c r="G446" s="69"/>
      <c r="H446" s="69"/>
      <c r="I446" s="69"/>
      <c r="J446" s="69"/>
      <c r="K446" s="69"/>
      <c r="L446" s="69"/>
      <c r="M446" s="69"/>
      <c r="N446" s="69"/>
      <c r="O446" s="69"/>
      <c r="P446" s="69"/>
      <c r="Q446" s="69"/>
      <c r="R446" s="22"/>
      <c r="S446" s="22"/>
      <c r="T446" s="22"/>
      <c r="U446" s="22"/>
      <c r="V446" s="22"/>
      <c r="W446" s="22"/>
      <c r="X446" s="22"/>
      <c r="Y446" s="22"/>
      <c r="Z446" s="22"/>
      <c r="AA446" s="22"/>
      <c r="AB446" s="22"/>
      <c r="AC446" s="69"/>
    </row>
    <row r="447" spans="1:29" ht="15.75" customHeight="1">
      <c r="A447" s="69"/>
      <c r="B447" s="69"/>
      <c r="C447" s="69"/>
      <c r="D447" s="69"/>
      <c r="E447" s="69"/>
      <c r="F447" s="69"/>
      <c r="G447" s="69"/>
      <c r="H447" s="69"/>
      <c r="I447" s="69"/>
      <c r="J447" s="69"/>
      <c r="K447" s="69"/>
      <c r="L447" s="69"/>
      <c r="M447" s="69"/>
      <c r="N447" s="69"/>
      <c r="O447" s="69"/>
      <c r="P447" s="69"/>
      <c r="Q447" s="69"/>
      <c r="R447" s="22"/>
      <c r="S447" s="22"/>
      <c r="T447" s="22"/>
      <c r="U447" s="22"/>
      <c r="V447" s="22"/>
      <c r="W447" s="22"/>
      <c r="X447" s="22"/>
      <c r="Y447" s="22"/>
      <c r="Z447" s="22"/>
      <c r="AA447" s="22"/>
      <c r="AB447" s="22"/>
      <c r="AC447" s="69"/>
    </row>
    <row r="448" spans="1:29" ht="15.75" customHeight="1">
      <c r="A448" s="69"/>
      <c r="B448" s="69"/>
      <c r="C448" s="69"/>
      <c r="D448" s="69"/>
      <c r="E448" s="69"/>
      <c r="F448" s="69"/>
      <c r="G448" s="69"/>
      <c r="H448" s="69"/>
      <c r="I448" s="69"/>
      <c r="J448" s="69"/>
      <c r="K448" s="69"/>
      <c r="L448" s="69"/>
      <c r="M448" s="69"/>
      <c r="N448" s="69"/>
      <c r="O448" s="69"/>
      <c r="P448" s="69"/>
      <c r="Q448" s="69"/>
      <c r="R448" s="22"/>
      <c r="S448" s="22"/>
      <c r="T448" s="22"/>
      <c r="U448" s="22"/>
      <c r="V448" s="22"/>
      <c r="W448" s="22"/>
      <c r="X448" s="22"/>
      <c r="Y448" s="22"/>
      <c r="Z448" s="22"/>
      <c r="AA448" s="22"/>
      <c r="AB448" s="22"/>
      <c r="AC448" s="69"/>
    </row>
    <row r="449" spans="1:29" ht="15.75" customHeight="1">
      <c r="A449" s="69"/>
      <c r="B449" s="69"/>
      <c r="C449" s="69"/>
      <c r="D449" s="69"/>
      <c r="E449" s="69"/>
      <c r="F449" s="69"/>
      <c r="G449" s="69"/>
      <c r="H449" s="69"/>
      <c r="I449" s="69"/>
      <c r="J449" s="69"/>
      <c r="K449" s="69"/>
      <c r="L449" s="69"/>
      <c r="M449" s="69"/>
      <c r="N449" s="69"/>
      <c r="O449" s="69"/>
      <c r="P449" s="69"/>
      <c r="Q449" s="69"/>
      <c r="R449" s="22"/>
      <c r="S449" s="22"/>
      <c r="T449" s="22"/>
      <c r="U449" s="22"/>
      <c r="V449" s="22"/>
      <c r="W449" s="22"/>
      <c r="X449" s="22"/>
      <c r="Y449" s="22"/>
      <c r="Z449" s="22"/>
      <c r="AA449" s="22"/>
      <c r="AB449" s="22"/>
      <c r="AC449" s="69"/>
    </row>
    <row r="450" spans="1:29" ht="15.75" customHeight="1">
      <c r="A450" s="69"/>
      <c r="B450" s="69"/>
      <c r="C450" s="69"/>
      <c r="D450" s="69"/>
      <c r="E450" s="69"/>
      <c r="F450" s="69"/>
      <c r="G450" s="69"/>
      <c r="H450" s="69"/>
      <c r="I450" s="69"/>
      <c r="J450" s="69"/>
      <c r="K450" s="69"/>
      <c r="L450" s="69"/>
      <c r="M450" s="69"/>
      <c r="N450" s="69"/>
      <c r="O450" s="69"/>
      <c r="P450" s="69"/>
      <c r="Q450" s="69"/>
      <c r="R450" s="22"/>
      <c r="S450" s="22"/>
      <c r="T450" s="22"/>
      <c r="U450" s="22"/>
      <c r="V450" s="22"/>
      <c r="W450" s="22"/>
      <c r="X450" s="22"/>
      <c r="Y450" s="22"/>
      <c r="Z450" s="22"/>
      <c r="AA450" s="22"/>
      <c r="AB450" s="22"/>
      <c r="AC450" s="69"/>
    </row>
    <row r="451" spans="1:29" ht="15.75" customHeight="1">
      <c r="A451" s="69"/>
      <c r="B451" s="69"/>
      <c r="C451" s="69"/>
      <c r="D451" s="69"/>
      <c r="E451" s="69"/>
      <c r="F451" s="69"/>
      <c r="G451" s="69"/>
      <c r="H451" s="69"/>
      <c r="I451" s="69"/>
      <c r="J451" s="69"/>
      <c r="K451" s="69"/>
      <c r="L451" s="69"/>
      <c r="M451" s="69"/>
      <c r="N451" s="69"/>
      <c r="O451" s="69"/>
      <c r="P451" s="69"/>
      <c r="Q451" s="69"/>
      <c r="R451" s="22"/>
      <c r="S451" s="22"/>
      <c r="T451" s="22"/>
      <c r="U451" s="22"/>
      <c r="V451" s="22"/>
      <c r="W451" s="22"/>
      <c r="X451" s="22"/>
      <c r="Y451" s="22"/>
      <c r="Z451" s="22"/>
      <c r="AA451" s="22"/>
      <c r="AB451" s="22"/>
      <c r="AC451" s="69"/>
    </row>
    <row r="452" spans="1:29" ht="15.75" customHeight="1">
      <c r="A452" s="69"/>
      <c r="B452" s="69"/>
      <c r="C452" s="69"/>
      <c r="D452" s="69"/>
      <c r="E452" s="69"/>
      <c r="F452" s="69"/>
      <c r="G452" s="69"/>
      <c r="H452" s="69"/>
      <c r="I452" s="69"/>
      <c r="J452" s="69"/>
      <c r="K452" s="69"/>
      <c r="L452" s="69"/>
      <c r="M452" s="69"/>
      <c r="N452" s="69"/>
      <c r="O452" s="69"/>
      <c r="P452" s="69"/>
      <c r="Q452" s="69"/>
      <c r="R452" s="22"/>
      <c r="S452" s="22"/>
      <c r="T452" s="22"/>
      <c r="U452" s="22"/>
      <c r="V452" s="22"/>
      <c r="W452" s="22"/>
      <c r="X452" s="22"/>
      <c r="Y452" s="22"/>
      <c r="Z452" s="22"/>
      <c r="AA452" s="22"/>
      <c r="AB452" s="22"/>
      <c r="AC452" s="69"/>
    </row>
    <row r="453" spans="1:29" ht="15.75" customHeight="1">
      <c r="A453" s="69"/>
      <c r="B453" s="69"/>
      <c r="C453" s="69"/>
      <c r="D453" s="69"/>
      <c r="E453" s="69"/>
      <c r="F453" s="69"/>
      <c r="G453" s="69"/>
      <c r="H453" s="69"/>
      <c r="I453" s="69"/>
      <c r="J453" s="69"/>
      <c r="K453" s="69"/>
      <c r="L453" s="69"/>
      <c r="M453" s="69"/>
      <c r="N453" s="69"/>
      <c r="O453" s="69"/>
      <c r="P453" s="69"/>
      <c r="Q453" s="69"/>
      <c r="R453" s="22"/>
      <c r="S453" s="22"/>
      <c r="T453" s="22"/>
      <c r="U453" s="22"/>
      <c r="V453" s="22"/>
      <c r="W453" s="22"/>
      <c r="X453" s="22"/>
      <c r="Y453" s="22"/>
      <c r="Z453" s="22"/>
      <c r="AA453" s="22"/>
      <c r="AB453" s="22"/>
      <c r="AC453" s="69"/>
    </row>
    <row r="454" spans="1:29" ht="15.75" customHeight="1">
      <c r="A454" s="69"/>
      <c r="B454" s="69"/>
      <c r="C454" s="69"/>
      <c r="D454" s="69"/>
      <c r="E454" s="69"/>
      <c r="F454" s="69"/>
      <c r="G454" s="69"/>
      <c r="H454" s="69"/>
      <c r="I454" s="69"/>
      <c r="J454" s="69"/>
      <c r="K454" s="69"/>
      <c r="L454" s="69"/>
      <c r="M454" s="69"/>
      <c r="N454" s="69"/>
      <c r="O454" s="69"/>
      <c r="P454" s="69"/>
      <c r="Q454" s="69"/>
      <c r="R454" s="22"/>
      <c r="S454" s="22"/>
      <c r="T454" s="22"/>
      <c r="U454" s="22"/>
      <c r="V454" s="22"/>
      <c r="W454" s="22"/>
      <c r="X454" s="22"/>
      <c r="Y454" s="22"/>
      <c r="Z454" s="22"/>
      <c r="AA454" s="22"/>
      <c r="AB454" s="22"/>
      <c r="AC454" s="69"/>
    </row>
    <row r="455" spans="1:29" ht="15.75" customHeight="1">
      <c r="A455" s="69"/>
      <c r="B455" s="69"/>
      <c r="C455" s="69"/>
      <c r="D455" s="69"/>
      <c r="E455" s="69"/>
      <c r="F455" s="69"/>
      <c r="G455" s="69"/>
      <c r="H455" s="69"/>
      <c r="I455" s="69"/>
      <c r="J455" s="69"/>
      <c r="K455" s="69"/>
      <c r="L455" s="69"/>
      <c r="M455" s="69"/>
      <c r="N455" s="69"/>
      <c r="O455" s="69"/>
      <c r="P455" s="69"/>
      <c r="Q455" s="69"/>
      <c r="R455" s="22"/>
      <c r="S455" s="22"/>
      <c r="T455" s="22"/>
      <c r="U455" s="22"/>
      <c r="V455" s="22"/>
      <c r="W455" s="22"/>
      <c r="X455" s="22"/>
      <c r="Y455" s="22"/>
      <c r="Z455" s="22"/>
      <c r="AA455" s="22"/>
      <c r="AB455" s="22"/>
      <c r="AC455" s="69"/>
    </row>
    <row r="456" spans="1:29" ht="15.75" customHeight="1">
      <c r="A456" s="69"/>
      <c r="B456" s="69"/>
      <c r="C456" s="69"/>
      <c r="D456" s="69"/>
      <c r="E456" s="69"/>
      <c r="F456" s="69"/>
      <c r="G456" s="69"/>
      <c r="H456" s="69"/>
      <c r="I456" s="69"/>
      <c r="J456" s="69"/>
      <c r="K456" s="69"/>
      <c r="L456" s="69"/>
      <c r="M456" s="69"/>
      <c r="N456" s="69"/>
      <c r="O456" s="69"/>
      <c r="P456" s="69"/>
      <c r="Q456" s="69"/>
      <c r="R456" s="22"/>
      <c r="S456" s="22"/>
      <c r="T456" s="22"/>
      <c r="U456" s="22"/>
      <c r="V456" s="22"/>
      <c r="W456" s="22"/>
      <c r="X456" s="22"/>
      <c r="Y456" s="22"/>
      <c r="Z456" s="22"/>
      <c r="AA456" s="22"/>
      <c r="AB456" s="22"/>
      <c r="AC456" s="69"/>
    </row>
    <row r="457" spans="1:29" ht="15.75" customHeight="1">
      <c r="A457" s="69"/>
      <c r="B457" s="69"/>
      <c r="C457" s="69"/>
      <c r="D457" s="69"/>
      <c r="E457" s="69"/>
      <c r="F457" s="69"/>
      <c r="G457" s="69"/>
      <c r="H457" s="69"/>
      <c r="I457" s="69"/>
      <c r="J457" s="69"/>
      <c r="K457" s="69"/>
      <c r="L457" s="69"/>
      <c r="M457" s="69"/>
      <c r="N457" s="69"/>
      <c r="O457" s="69"/>
      <c r="P457" s="69"/>
      <c r="Q457" s="69"/>
      <c r="R457" s="22"/>
      <c r="S457" s="22"/>
      <c r="T457" s="22"/>
      <c r="U457" s="22"/>
      <c r="V457" s="22"/>
      <c r="W457" s="22"/>
      <c r="X457" s="22"/>
      <c r="Y457" s="22"/>
      <c r="Z457" s="22"/>
      <c r="AA457" s="22"/>
      <c r="AB457" s="22"/>
      <c r="AC457" s="69"/>
    </row>
    <row r="458" spans="1:29" ht="15.75" customHeight="1">
      <c r="A458" s="69"/>
      <c r="B458" s="69"/>
      <c r="C458" s="69"/>
      <c r="D458" s="69"/>
      <c r="E458" s="69"/>
      <c r="F458" s="69"/>
      <c r="G458" s="69"/>
      <c r="H458" s="69"/>
      <c r="I458" s="69"/>
      <c r="J458" s="69"/>
      <c r="K458" s="69"/>
      <c r="L458" s="69"/>
      <c r="M458" s="69"/>
      <c r="N458" s="69"/>
      <c r="O458" s="69"/>
      <c r="P458" s="69"/>
      <c r="Q458" s="69"/>
      <c r="R458" s="22"/>
      <c r="S458" s="22"/>
      <c r="T458" s="22"/>
      <c r="U458" s="22"/>
      <c r="V458" s="22"/>
      <c r="W458" s="22"/>
      <c r="X458" s="22"/>
      <c r="Y458" s="22"/>
      <c r="Z458" s="22"/>
      <c r="AA458" s="22"/>
      <c r="AB458" s="22"/>
      <c r="AC458" s="69"/>
    </row>
    <row r="459" spans="1:29" ht="15.75" customHeight="1">
      <c r="A459" s="69"/>
      <c r="B459" s="69"/>
      <c r="C459" s="69"/>
      <c r="D459" s="69"/>
      <c r="E459" s="69"/>
      <c r="F459" s="69"/>
      <c r="G459" s="69"/>
      <c r="H459" s="69"/>
      <c r="I459" s="69"/>
      <c r="J459" s="69"/>
      <c r="K459" s="69"/>
      <c r="L459" s="69"/>
      <c r="M459" s="69"/>
      <c r="N459" s="69"/>
      <c r="O459" s="69"/>
      <c r="P459" s="69"/>
      <c r="Q459" s="69"/>
      <c r="R459" s="22"/>
      <c r="S459" s="22"/>
      <c r="T459" s="22"/>
      <c r="U459" s="22"/>
      <c r="V459" s="22"/>
      <c r="W459" s="22"/>
      <c r="X459" s="22"/>
      <c r="Y459" s="22"/>
      <c r="Z459" s="22"/>
      <c r="AA459" s="22"/>
      <c r="AB459" s="22"/>
      <c r="AC459" s="69"/>
    </row>
    <row r="460" spans="1:29" ht="15.75" customHeight="1">
      <c r="A460" s="69"/>
      <c r="B460" s="69"/>
      <c r="C460" s="69"/>
      <c r="D460" s="69"/>
      <c r="E460" s="69"/>
      <c r="F460" s="69"/>
      <c r="G460" s="69"/>
      <c r="H460" s="69"/>
      <c r="I460" s="69"/>
      <c r="J460" s="69"/>
      <c r="K460" s="69"/>
      <c r="L460" s="69"/>
      <c r="M460" s="69"/>
      <c r="N460" s="69"/>
      <c r="O460" s="69"/>
      <c r="P460" s="69"/>
      <c r="Q460" s="69"/>
      <c r="R460" s="22"/>
      <c r="S460" s="22"/>
      <c r="T460" s="22"/>
      <c r="U460" s="22"/>
      <c r="V460" s="22"/>
      <c r="W460" s="22"/>
      <c r="X460" s="22"/>
      <c r="Y460" s="22"/>
      <c r="Z460" s="22"/>
      <c r="AA460" s="22"/>
      <c r="AB460" s="22"/>
      <c r="AC460" s="69"/>
    </row>
    <row r="461" spans="1:29" ht="15.75" customHeight="1">
      <c r="A461" s="69"/>
      <c r="B461" s="69"/>
      <c r="C461" s="69"/>
      <c r="D461" s="69"/>
      <c r="E461" s="69"/>
      <c r="F461" s="69"/>
      <c r="G461" s="69"/>
      <c r="H461" s="69"/>
      <c r="I461" s="69"/>
      <c r="J461" s="69"/>
      <c r="K461" s="69"/>
      <c r="L461" s="69"/>
      <c r="M461" s="69"/>
      <c r="N461" s="69"/>
      <c r="O461" s="69"/>
      <c r="P461" s="69"/>
      <c r="Q461" s="69"/>
      <c r="R461" s="22"/>
      <c r="S461" s="22"/>
      <c r="T461" s="22"/>
      <c r="U461" s="22"/>
      <c r="V461" s="22"/>
      <c r="W461" s="22"/>
      <c r="X461" s="22"/>
      <c r="Y461" s="22"/>
      <c r="Z461" s="22"/>
      <c r="AA461" s="22"/>
      <c r="AB461" s="22"/>
      <c r="AC461" s="69"/>
    </row>
    <row r="462" spans="1:29" ht="15.75" customHeight="1">
      <c r="A462" s="69"/>
      <c r="B462" s="69"/>
      <c r="C462" s="69"/>
      <c r="D462" s="69"/>
      <c r="E462" s="69"/>
      <c r="F462" s="69"/>
      <c r="G462" s="69"/>
      <c r="H462" s="69"/>
      <c r="I462" s="69"/>
      <c r="J462" s="69"/>
      <c r="K462" s="69"/>
      <c r="L462" s="69"/>
      <c r="M462" s="69"/>
      <c r="N462" s="69"/>
      <c r="O462" s="69"/>
      <c r="P462" s="69"/>
      <c r="Q462" s="69"/>
      <c r="R462" s="22"/>
      <c r="S462" s="22"/>
      <c r="T462" s="22"/>
      <c r="U462" s="22"/>
      <c r="V462" s="22"/>
      <c r="W462" s="22"/>
      <c r="X462" s="22"/>
      <c r="Y462" s="22"/>
      <c r="Z462" s="22"/>
      <c r="AA462" s="22"/>
      <c r="AB462" s="22"/>
      <c r="AC462" s="69"/>
    </row>
    <row r="463" spans="1:29" ht="15.75" customHeight="1">
      <c r="A463" s="69"/>
      <c r="B463" s="69"/>
      <c r="C463" s="69"/>
      <c r="D463" s="69"/>
      <c r="E463" s="69"/>
      <c r="F463" s="69"/>
      <c r="G463" s="69"/>
      <c r="H463" s="69"/>
      <c r="I463" s="69"/>
      <c r="J463" s="69"/>
      <c r="K463" s="69"/>
      <c r="L463" s="69"/>
      <c r="M463" s="69"/>
      <c r="N463" s="69"/>
      <c r="O463" s="69"/>
      <c r="P463" s="69"/>
      <c r="Q463" s="69"/>
      <c r="R463" s="22"/>
      <c r="S463" s="22"/>
      <c r="T463" s="22"/>
      <c r="U463" s="22"/>
      <c r="V463" s="22"/>
      <c r="W463" s="22"/>
      <c r="X463" s="22"/>
      <c r="Y463" s="22"/>
      <c r="Z463" s="22"/>
      <c r="AA463" s="22"/>
      <c r="AB463" s="22"/>
      <c r="AC463" s="69"/>
    </row>
    <row r="464" spans="1:29" ht="15.75" customHeight="1">
      <c r="A464" s="69"/>
      <c r="B464" s="69"/>
      <c r="C464" s="69"/>
      <c r="D464" s="69"/>
      <c r="E464" s="69"/>
      <c r="F464" s="69"/>
      <c r="G464" s="69"/>
      <c r="H464" s="69"/>
      <c r="I464" s="69"/>
      <c r="J464" s="69"/>
      <c r="K464" s="69"/>
      <c r="L464" s="69"/>
      <c r="M464" s="69"/>
      <c r="N464" s="69"/>
      <c r="O464" s="69"/>
      <c r="P464" s="69"/>
      <c r="Q464" s="69"/>
      <c r="R464" s="22"/>
      <c r="S464" s="22"/>
      <c r="T464" s="22"/>
      <c r="U464" s="22"/>
      <c r="V464" s="22"/>
      <c r="W464" s="22"/>
      <c r="X464" s="22"/>
      <c r="Y464" s="22"/>
      <c r="Z464" s="22"/>
      <c r="AA464" s="22"/>
      <c r="AB464" s="22"/>
      <c r="AC464" s="69"/>
    </row>
    <row r="465" spans="1:29" ht="15.75" customHeight="1">
      <c r="A465" s="69"/>
      <c r="B465" s="69"/>
      <c r="C465" s="69"/>
      <c r="D465" s="69"/>
      <c r="E465" s="69"/>
      <c r="F465" s="69"/>
      <c r="G465" s="69"/>
      <c r="H465" s="69"/>
      <c r="I465" s="69"/>
      <c r="J465" s="69"/>
      <c r="K465" s="69"/>
      <c r="L465" s="69"/>
      <c r="M465" s="69"/>
      <c r="N465" s="69"/>
      <c r="O465" s="69"/>
      <c r="P465" s="69"/>
      <c r="Q465" s="69"/>
      <c r="R465" s="22"/>
      <c r="S465" s="22"/>
      <c r="T465" s="22"/>
      <c r="U465" s="22"/>
      <c r="V465" s="22"/>
      <c r="W465" s="22"/>
      <c r="X465" s="22"/>
      <c r="Y465" s="22"/>
      <c r="Z465" s="22"/>
      <c r="AA465" s="22"/>
      <c r="AB465" s="22"/>
      <c r="AC465" s="69"/>
    </row>
    <row r="466" spans="1:29" ht="15.75" customHeight="1">
      <c r="A466" s="69"/>
      <c r="B466" s="69"/>
      <c r="C466" s="69"/>
      <c r="D466" s="69"/>
      <c r="E466" s="69"/>
      <c r="F466" s="69"/>
      <c r="G466" s="69"/>
      <c r="H466" s="69"/>
      <c r="I466" s="69"/>
      <c r="J466" s="69"/>
      <c r="K466" s="69"/>
      <c r="L466" s="69"/>
      <c r="M466" s="69"/>
      <c r="N466" s="69"/>
      <c r="O466" s="69"/>
      <c r="P466" s="69"/>
      <c r="Q466" s="69"/>
      <c r="R466" s="22"/>
      <c r="S466" s="22"/>
      <c r="T466" s="22"/>
      <c r="U466" s="22"/>
      <c r="V466" s="22"/>
      <c r="W466" s="22"/>
      <c r="X466" s="22"/>
      <c r="Y466" s="22"/>
      <c r="Z466" s="22"/>
      <c r="AA466" s="22"/>
      <c r="AB466" s="22"/>
      <c r="AC466" s="69"/>
    </row>
    <row r="467" spans="1:29" ht="15.75" customHeight="1">
      <c r="A467" s="69"/>
      <c r="B467" s="69"/>
      <c r="C467" s="69"/>
      <c r="D467" s="69"/>
      <c r="E467" s="69"/>
      <c r="F467" s="69"/>
      <c r="G467" s="69"/>
      <c r="H467" s="69"/>
      <c r="I467" s="69"/>
      <c r="J467" s="69"/>
      <c r="K467" s="69"/>
      <c r="L467" s="69"/>
      <c r="M467" s="69"/>
      <c r="N467" s="69"/>
      <c r="O467" s="69"/>
      <c r="P467" s="69"/>
      <c r="Q467" s="69"/>
      <c r="R467" s="22"/>
      <c r="S467" s="22"/>
      <c r="T467" s="22"/>
      <c r="U467" s="22"/>
      <c r="V467" s="22"/>
      <c r="W467" s="22"/>
      <c r="X467" s="22"/>
      <c r="Y467" s="22"/>
      <c r="Z467" s="22"/>
      <c r="AA467" s="22"/>
      <c r="AB467" s="22"/>
      <c r="AC467" s="69"/>
    </row>
    <row r="468" spans="1:29" ht="15.75" customHeight="1">
      <c r="A468" s="69"/>
      <c r="B468" s="69"/>
      <c r="C468" s="69"/>
      <c r="D468" s="69"/>
      <c r="E468" s="69"/>
      <c r="F468" s="69"/>
      <c r="G468" s="69"/>
      <c r="H468" s="69"/>
      <c r="I468" s="69"/>
      <c r="J468" s="69"/>
      <c r="K468" s="69"/>
      <c r="L468" s="69"/>
      <c r="M468" s="69"/>
      <c r="N468" s="69"/>
      <c r="O468" s="69"/>
      <c r="P468" s="69"/>
      <c r="Q468" s="69"/>
      <c r="R468" s="22"/>
      <c r="S468" s="22"/>
      <c r="T468" s="22"/>
      <c r="U468" s="22"/>
      <c r="V468" s="22"/>
      <c r="W468" s="22"/>
      <c r="X468" s="22"/>
      <c r="Y468" s="22"/>
      <c r="Z468" s="22"/>
      <c r="AA468" s="22"/>
      <c r="AB468" s="22"/>
      <c r="AC468" s="69"/>
    </row>
    <row r="469" spans="1:29" ht="15.75" customHeight="1">
      <c r="A469" s="69"/>
      <c r="B469" s="69"/>
      <c r="C469" s="69"/>
      <c r="D469" s="69"/>
      <c r="E469" s="69"/>
      <c r="F469" s="69"/>
      <c r="G469" s="69"/>
      <c r="H469" s="69"/>
      <c r="I469" s="69"/>
      <c r="J469" s="69"/>
      <c r="K469" s="69"/>
      <c r="L469" s="69"/>
      <c r="M469" s="69"/>
      <c r="N469" s="69"/>
      <c r="O469" s="69"/>
      <c r="P469" s="69"/>
      <c r="Q469" s="69"/>
      <c r="R469" s="22"/>
      <c r="S469" s="22"/>
      <c r="T469" s="22"/>
      <c r="U469" s="22"/>
      <c r="V469" s="22"/>
      <c r="W469" s="22"/>
      <c r="X469" s="22"/>
      <c r="Y469" s="22"/>
      <c r="Z469" s="22"/>
      <c r="AA469" s="22"/>
      <c r="AB469" s="22"/>
      <c r="AC469" s="69"/>
    </row>
    <row r="470" spans="1:29" ht="15.75" customHeight="1">
      <c r="A470" s="69"/>
      <c r="B470" s="69"/>
      <c r="C470" s="69"/>
      <c r="D470" s="69"/>
      <c r="E470" s="69"/>
      <c r="F470" s="69"/>
      <c r="G470" s="69"/>
      <c r="H470" s="69"/>
      <c r="I470" s="69"/>
      <c r="J470" s="69"/>
      <c r="K470" s="69"/>
      <c r="L470" s="69"/>
      <c r="M470" s="69"/>
      <c r="N470" s="69"/>
      <c r="O470" s="69"/>
      <c r="P470" s="69"/>
      <c r="Q470" s="69"/>
      <c r="R470" s="22"/>
      <c r="S470" s="22"/>
      <c r="T470" s="22"/>
      <c r="U470" s="22"/>
      <c r="V470" s="22"/>
      <c r="W470" s="22"/>
      <c r="X470" s="22"/>
      <c r="Y470" s="22"/>
      <c r="Z470" s="22"/>
      <c r="AA470" s="22"/>
      <c r="AB470" s="22"/>
      <c r="AC470" s="69"/>
    </row>
    <row r="471" spans="1:29" ht="15.75" customHeight="1">
      <c r="A471" s="69"/>
      <c r="B471" s="69"/>
      <c r="C471" s="69"/>
      <c r="D471" s="69"/>
      <c r="E471" s="69"/>
      <c r="F471" s="69"/>
      <c r="G471" s="69"/>
      <c r="H471" s="69"/>
      <c r="I471" s="69"/>
      <c r="J471" s="69"/>
      <c r="K471" s="69"/>
      <c r="L471" s="69"/>
      <c r="M471" s="69"/>
      <c r="N471" s="69"/>
      <c r="O471" s="69"/>
      <c r="P471" s="69"/>
      <c r="Q471" s="69"/>
      <c r="R471" s="22"/>
      <c r="S471" s="22"/>
      <c r="T471" s="22"/>
      <c r="U471" s="22"/>
      <c r="V471" s="22"/>
      <c r="W471" s="22"/>
      <c r="X471" s="22"/>
      <c r="Y471" s="22"/>
      <c r="Z471" s="22"/>
      <c r="AA471" s="22"/>
      <c r="AB471" s="22"/>
      <c r="AC471" s="69"/>
    </row>
    <row r="472" spans="1:29" ht="15.75" customHeight="1">
      <c r="A472" s="69"/>
      <c r="B472" s="69"/>
      <c r="C472" s="69"/>
      <c r="D472" s="69"/>
      <c r="E472" s="69"/>
      <c r="F472" s="69"/>
      <c r="G472" s="69"/>
      <c r="H472" s="69"/>
      <c r="I472" s="69"/>
      <c r="J472" s="69"/>
      <c r="K472" s="69"/>
      <c r="L472" s="69"/>
      <c r="M472" s="69"/>
      <c r="N472" s="69"/>
      <c r="O472" s="69"/>
      <c r="P472" s="69"/>
      <c r="Q472" s="69"/>
      <c r="R472" s="22"/>
      <c r="S472" s="22"/>
      <c r="T472" s="22"/>
      <c r="U472" s="22"/>
      <c r="V472" s="22"/>
      <c r="W472" s="22"/>
      <c r="X472" s="22"/>
      <c r="Y472" s="22"/>
      <c r="Z472" s="22"/>
      <c r="AA472" s="22"/>
      <c r="AB472" s="22"/>
      <c r="AC472" s="69"/>
    </row>
    <row r="473" spans="1:29" ht="15.75" customHeight="1">
      <c r="A473" s="69"/>
      <c r="B473" s="69"/>
      <c r="C473" s="69"/>
      <c r="D473" s="69"/>
      <c r="E473" s="69"/>
      <c r="F473" s="69"/>
      <c r="G473" s="69"/>
      <c r="H473" s="69"/>
      <c r="I473" s="69"/>
      <c r="J473" s="69"/>
      <c r="K473" s="69"/>
      <c r="L473" s="69"/>
      <c r="M473" s="69"/>
      <c r="N473" s="69"/>
      <c r="O473" s="69"/>
      <c r="P473" s="69"/>
      <c r="Q473" s="69"/>
      <c r="R473" s="22"/>
      <c r="S473" s="22"/>
      <c r="T473" s="22"/>
      <c r="U473" s="22"/>
      <c r="V473" s="22"/>
      <c r="W473" s="22"/>
      <c r="X473" s="22"/>
      <c r="Y473" s="22"/>
      <c r="Z473" s="22"/>
      <c r="AA473" s="22"/>
      <c r="AB473" s="22"/>
      <c r="AC473" s="69"/>
    </row>
    <row r="474" spans="1:29" ht="15.75" customHeight="1">
      <c r="A474" s="69"/>
      <c r="B474" s="69"/>
      <c r="C474" s="69"/>
      <c r="D474" s="69"/>
      <c r="E474" s="69"/>
      <c r="F474" s="69"/>
      <c r="G474" s="69"/>
      <c r="H474" s="69"/>
      <c r="I474" s="69"/>
      <c r="J474" s="69"/>
      <c r="K474" s="69"/>
      <c r="L474" s="69"/>
      <c r="M474" s="69"/>
      <c r="N474" s="69"/>
      <c r="O474" s="69"/>
      <c r="P474" s="69"/>
      <c r="Q474" s="69"/>
      <c r="R474" s="22"/>
      <c r="S474" s="22"/>
      <c r="T474" s="22"/>
      <c r="U474" s="22"/>
      <c r="V474" s="22"/>
      <c r="W474" s="22"/>
      <c r="X474" s="22"/>
      <c r="Y474" s="22"/>
      <c r="Z474" s="22"/>
      <c r="AA474" s="22"/>
      <c r="AB474" s="22"/>
      <c r="AC474" s="69"/>
    </row>
    <row r="475" spans="1:29" ht="15.75" customHeight="1">
      <c r="A475" s="69"/>
      <c r="B475" s="69"/>
      <c r="C475" s="69"/>
      <c r="D475" s="69"/>
      <c r="E475" s="69"/>
      <c r="F475" s="69"/>
      <c r="G475" s="69"/>
      <c r="H475" s="69"/>
      <c r="I475" s="69"/>
      <c r="J475" s="69"/>
      <c r="K475" s="69"/>
      <c r="L475" s="69"/>
      <c r="M475" s="69"/>
      <c r="N475" s="69"/>
      <c r="O475" s="69"/>
      <c r="P475" s="69"/>
      <c r="Q475" s="69"/>
      <c r="R475" s="22"/>
      <c r="S475" s="22"/>
      <c r="T475" s="22"/>
      <c r="U475" s="22"/>
      <c r="V475" s="22"/>
      <c r="W475" s="22"/>
      <c r="X475" s="22"/>
      <c r="Y475" s="22"/>
      <c r="Z475" s="22"/>
      <c r="AA475" s="22"/>
      <c r="AB475" s="22"/>
      <c r="AC475" s="69"/>
    </row>
    <row r="476" spans="1:29" ht="15.75" customHeight="1">
      <c r="A476" s="69"/>
      <c r="B476" s="69"/>
      <c r="C476" s="69"/>
      <c r="D476" s="69"/>
      <c r="E476" s="69"/>
      <c r="F476" s="69"/>
      <c r="G476" s="69"/>
      <c r="H476" s="69"/>
      <c r="I476" s="69"/>
      <c r="J476" s="69"/>
      <c r="K476" s="69"/>
      <c r="L476" s="69"/>
      <c r="M476" s="69"/>
      <c r="N476" s="69"/>
      <c r="O476" s="69"/>
      <c r="P476" s="69"/>
      <c r="Q476" s="69"/>
      <c r="R476" s="22"/>
      <c r="S476" s="22"/>
      <c r="T476" s="22"/>
      <c r="U476" s="22"/>
      <c r="V476" s="22"/>
      <c r="W476" s="22"/>
      <c r="X476" s="22"/>
      <c r="Y476" s="22"/>
      <c r="Z476" s="22"/>
      <c r="AA476" s="22"/>
      <c r="AB476" s="22"/>
      <c r="AC476" s="69"/>
    </row>
    <row r="477" spans="1:29" ht="15.75" customHeight="1">
      <c r="A477" s="69"/>
      <c r="B477" s="69"/>
      <c r="C477" s="69"/>
      <c r="D477" s="69"/>
      <c r="E477" s="69"/>
      <c r="F477" s="69"/>
      <c r="G477" s="69"/>
      <c r="H477" s="69"/>
      <c r="I477" s="69"/>
      <c r="J477" s="69"/>
      <c r="K477" s="69"/>
      <c r="L477" s="69"/>
      <c r="M477" s="69"/>
      <c r="N477" s="69"/>
      <c r="O477" s="69"/>
      <c r="P477" s="69"/>
      <c r="Q477" s="69"/>
      <c r="R477" s="22"/>
      <c r="S477" s="22"/>
      <c r="T477" s="22"/>
      <c r="U477" s="22"/>
      <c r="V477" s="22"/>
      <c r="W477" s="22"/>
      <c r="X477" s="22"/>
      <c r="Y477" s="22"/>
      <c r="Z477" s="22"/>
      <c r="AA477" s="22"/>
      <c r="AB477" s="22"/>
      <c r="AC477" s="69"/>
    </row>
    <row r="478" spans="1:29" ht="15.75" customHeight="1">
      <c r="A478" s="69"/>
      <c r="B478" s="69"/>
      <c r="C478" s="69"/>
      <c r="D478" s="69"/>
      <c r="E478" s="69"/>
      <c r="F478" s="69"/>
      <c r="G478" s="69"/>
      <c r="H478" s="69"/>
      <c r="I478" s="69"/>
      <c r="J478" s="69"/>
      <c r="K478" s="69"/>
      <c r="L478" s="69"/>
      <c r="M478" s="69"/>
      <c r="N478" s="69"/>
      <c r="O478" s="69"/>
      <c r="P478" s="69"/>
      <c r="Q478" s="69"/>
      <c r="R478" s="22"/>
      <c r="S478" s="22"/>
      <c r="T478" s="22"/>
      <c r="U478" s="22"/>
      <c r="V478" s="22"/>
      <c r="W478" s="22"/>
      <c r="X478" s="22"/>
      <c r="Y478" s="22"/>
      <c r="Z478" s="22"/>
      <c r="AA478" s="22"/>
      <c r="AB478" s="22"/>
      <c r="AC478" s="69"/>
    </row>
    <row r="479" spans="1:29" ht="15.75" customHeight="1">
      <c r="A479" s="69"/>
      <c r="B479" s="69"/>
      <c r="C479" s="69"/>
      <c r="D479" s="69"/>
      <c r="E479" s="69"/>
      <c r="F479" s="69"/>
      <c r="G479" s="69"/>
      <c r="H479" s="69"/>
      <c r="I479" s="69"/>
      <c r="J479" s="69"/>
      <c r="K479" s="69"/>
      <c r="L479" s="69"/>
      <c r="M479" s="69"/>
      <c r="N479" s="69"/>
      <c r="O479" s="69"/>
      <c r="P479" s="69"/>
      <c r="Q479" s="69"/>
      <c r="R479" s="22"/>
      <c r="S479" s="22"/>
      <c r="T479" s="22"/>
      <c r="U479" s="22"/>
      <c r="V479" s="22"/>
      <c r="W479" s="22"/>
      <c r="X479" s="22"/>
      <c r="Y479" s="22"/>
      <c r="Z479" s="22"/>
      <c r="AA479" s="22"/>
      <c r="AB479" s="22"/>
      <c r="AC479" s="69"/>
    </row>
    <row r="480" spans="1:29" ht="15.75" customHeight="1">
      <c r="A480" s="69"/>
      <c r="B480" s="69"/>
      <c r="C480" s="69"/>
      <c r="D480" s="69"/>
      <c r="E480" s="69"/>
      <c r="F480" s="69"/>
      <c r="G480" s="69"/>
      <c r="H480" s="69"/>
      <c r="I480" s="69"/>
      <c r="J480" s="69"/>
      <c r="K480" s="69"/>
      <c r="L480" s="69"/>
      <c r="M480" s="69"/>
      <c r="N480" s="69"/>
      <c r="O480" s="69"/>
      <c r="P480" s="69"/>
      <c r="Q480" s="69"/>
      <c r="R480" s="22"/>
      <c r="S480" s="22"/>
      <c r="T480" s="22"/>
      <c r="U480" s="22"/>
      <c r="V480" s="22"/>
      <c r="W480" s="22"/>
      <c r="X480" s="22"/>
      <c r="Y480" s="22"/>
      <c r="Z480" s="22"/>
      <c r="AA480" s="22"/>
      <c r="AB480" s="22"/>
      <c r="AC480" s="69"/>
    </row>
    <row r="481" spans="1:29" ht="15.75" customHeight="1">
      <c r="A481" s="69"/>
      <c r="B481" s="69"/>
      <c r="C481" s="69"/>
      <c r="D481" s="69"/>
      <c r="E481" s="69"/>
      <c r="F481" s="69"/>
      <c r="G481" s="69"/>
      <c r="H481" s="69"/>
      <c r="I481" s="69"/>
      <c r="J481" s="69"/>
      <c r="K481" s="69"/>
      <c r="L481" s="69"/>
      <c r="M481" s="69"/>
      <c r="N481" s="69"/>
      <c r="O481" s="69"/>
      <c r="P481" s="69"/>
      <c r="Q481" s="69"/>
      <c r="R481" s="22"/>
      <c r="S481" s="22"/>
      <c r="T481" s="22"/>
      <c r="U481" s="22"/>
      <c r="V481" s="22"/>
      <c r="W481" s="22"/>
      <c r="X481" s="22"/>
      <c r="Y481" s="22"/>
      <c r="Z481" s="22"/>
      <c r="AA481" s="22"/>
      <c r="AB481" s="22"/>
      <c r="AC481" s="69"/>
    </row>
    <row r="482" spans="1:29" ht="15.75" customHeight="1">
      <c r="A482" s="69"/>
      <c r="B482" s="69"/>
      <c r="C482" s="69"/>
      <c r="D482" s="69"/>
      <c r="E482" s="69"/>
      <c r="F482" s="69"/>
      <c r="G482" s="69"/>
      <c r="H482" s="69"/>
      <c r="I482" s="69"/>
      <c r="J482" s="69"/>
      <c r="K482" s="69"/>
      <c r="L482" s="69"/>
      <c r="M482" s="69"/>
      <c r="N482" s="69"/>
      <c r="O482" s="69"/>
      <c r="P482" s="69"/>
      <c r="Q482" s="69"/>
      <c r="R482" s="22"/>
      <c r="S482" s="22"/>
      <c r="T482" s="22"/>
      <c r="U482" s="22"/>
      <c r="V482" s="22"/>
      <c r="W482" s="22"/>
      <c r="X482" s="22"/>
      <c r="Y482" s="22"/>
      <c r="Z482" s="22"/>
      <c r="AA482" s="22"/>
      <c r="AB482" s="22"/>
      <c r="AC482" s="69"/>
    </row>
    <row r="483" spans="1:29" ht="15.75" customHeight="1">
      <c r="A483" s="69"/>
      <c r="B483" s="69"/>
      <c r="C483" s="69"/>
      <c r="D483" s="69"/>
      <c r="E483" s="69"/>
      <c r="F483" s="69"/>
      <c r="G483" s="69"/>
      <c r="H483" s="69"/>
      <c r="I483" s="69"/>
      <c r="J483" s="69"/>
      <c r="K483" s="69"/>
      <c r="L483" s="69"/>
      <c r="M483" s="69"/>
      <c r="N483" s="69"/>
      <c r="O483" s="69"/>
      <c r="P483" s="69"/>
      <c r="Q483" s="69"/>
      <c r="R483" s="22"/>
      <c r="S483" s="22"/>
      <c r="T483" s="22"/>
      <c r="U483" s="22"/>
      <c r="V483" s="22"/>
      <c r="W483" s="22"/>
      <c r="X483" s="22"/>
      <c r="Y483" s="22"/>
      <c r="Z483" s="22"/>
      <c r="AA483" s="22"/>
      <c r="AB483" s="22"/>
      <c r="AC483" s="69"/>
    </row>
    <row r="484" spans="1:29" ht="15.75" customHeight="1">
      <c r="A484" s="69"/>
      <c r="B484" s="69"/>
      <c r="C484" s="69"/>
      <c r="D484" s="69"/>
      <c r="E484" s="69"/>
      <c r="F484" s="69"/>
      <c r="G484" s="69"/>
      <c r="H484" s="69"/>
      <c r="I484" s="69"/>
      <c r="J484" s="69"/>
      <c r="K484" s="69"/>
      <c r="L484" s="69"/>
      <c r="M484" s="69"/>
      <c r="N484" s="69"/>
      <c r="O484" s="69"/>
      <c r="P484" s="69"/>
      <c r="Q484" s="69"/>
      <c r="R484" s="22"/>
      <c r="S484" s="22"/>
      <c r="T484" s="22"/>
      <c r="U484" s="22"/>
      <c r="V484" s="22"/>
      <c r="W484" s="22"/>
      <c r="X484" s="22"/>
      <c r="Y484" s="22"/>
      <c r="Z484" s="22"/>
      <c r="AA484" s="22"/>
      <c r="AB484" s="22"/>
      <c r="AC484" s="69"/>
    </row>
    <row r="485" spans="1:29" ht="15.75" customHeight="1">
      <c r="A485" s="69"/>
      <c r="B485" s="69"/>
      <c r="C485" s="69"/>
      <c r="D485" s="69"/>
      <c r="E485" s="69"/>
      <c r="F485" s="69"/>
      <c r="G485" s="69"/>
      <c r="H485" s="69"/>
      <c r="I485" s="69"/>
      <c r="J485" s="69"/>
      <c r="K485" s="69"/>
      <c r="L485" s="69"/>
      <c r="M485" s="69"/>
      <c r="N485" s="69"/>
      <c r="O485" s="69"/>
      <c r="P485" s="69"/>
      <c r="Q485" s="69"/>
      <c r="R485" s="22"/>
      <c r="S485" s="22"/>
      <c r="T485" s="22"/>
      <c r="U485" s="22"/>
      <c r="V485" s="22"/>
      <c r="W485" s="22"/>
      <c r="X485" s="22"/>
      <c r="Y485" s="22"/>
      <c r="Z485" s="22"/>
      <c r="AA485" s="22"/>
      <c r="AB485" s="22"/>
      <c r="AC485" s="69"/>
    </row>
    <row r="486" spans="1:29" ht="15.75" customHeight="1">
      <c r="A486" s="69"/>
      <c r="B486" s="69"/>
      <c r="C486" s="69"/>
      <c r="D486" s="69"/>
      <c r="E486" s="69"/>
      <c r="F486" s="69"/>
      <c r="G486" s="69"/>
      <c r="H486" s="69"/>
      <c r="I486" s="69"/>
      <c r="J486" s="69"/>
      <c r="K486" s="69"/>
      <c r="L486" s="69"/>
      <c r="M486" s="69"/>
      <c r="N486" s="69"/>
      <c r="O486" s="69"/>
      <c r="P486" s="69"/>
      <c r="Q486" s="69"/>
      <c r="R486" s="22"/>
      <c r="S486" s="22"/>
      <c r="T486" s="22"/>
      <c r="U486" s="22"/>
      <c r="V486" s="22"/>
      <c r="W486" s="22"/>
      <c r="X486" s="22"/>
      <c r="Y486" s="22"/>
      <c r="Z486" s="22"/>
      <c r="AA486" s="22"/>
      <c r="AB486" s="22"/>
      <c r="AC486" s="69"/>
    </row>
    <row r="487" spans="1:29" ht="15.75" customHeight="1">
      <c r="A487" s="69"/>
      <c r="B487" s="69"/>
      <c r="C487" s="69"/>
      <c r="D487" s="69"/>
      <c r="E487" s="69"/>
      <c r="F487" s="69"/>
      <c r="G487" s="69"/>
      <c r="H487" s="69"/>
      <c r="I487" s="69"/>
      <c r="J487" s="69"/>
      <c r="K487" s="69"/>
      <c r="L487" s="69"/>
      <c r="M487" s="69"/>
      <c r="N487" s="69"/>
      <c r="O487" s="69"/>
      <c r="P487" s="69"/>
      <c r="Q487" s="69"/>
      <c r="R487" s="22"/>
      <c r="S487" s="22"/>
      <c r="T487" s="22"/>
      <c r="U487" s="22"/>
      <c r="V487" s="22"/>
      <c r="W487" s="22"/>
      <c r="X487" s="22"/>
      <c r="Y487" s="22"/>
      <c r="Z487" s="22"/>
      <c r="AA487" s="22"/>
      <c r="AB487" s="22"/>
      <c r="AC487" s="69"/>
    </row>
    <row r="488" spans="1:29" ht="15.75" customHeight="1">
      <c r="A488" s="69"/>
      <c r="B488" s="69"/>
      <c r="C488" s="69"/>
      <c r="D488" s="69"/>
      <c r="E488" s="69"/>
      <c r="F488" s="69"/>
      <c r="G488" s="69"/>
      <c r="H488" s="69"/>
      <c r="I488" s="69"/>
      <c r="J488" s="69"/>
      <c r="K488" s="69"/>
      <c r="L488" s="69"/>
      <c r="M488" s="69"/>
      <c r="N488" s="69"/>
      <c r="O488" s="69"/>
      <c r="P488" s="69"/>
      <c r="Q488" s="69"/>
      <c r="R488" s="22"/>
      <c r="S488" s="22"/>
      <c r="T488" s="22"/>
      <c r="U488" s="22"/>
      <c r="V488" s="22"/>
      <c r="W488" s="22"/>
      <c r="X488" s="22"/>
      <c r="Y488" s="22"/>
      <c r="Z488" s="22"/>
      <c r="AA488" s="22"/>
      <c r="AB488" s="22"/>
      <c r="AC488" s="69"/>
    </row>
    <row r="489" spans="1:29" ht="15.75" customHeight="1">
      <c r="A489" s="69"/>
      <c r="B489" s="69"/>
      <c r="C489" s="69"/>
      <c r="D489" s="69"/>
      <c r="E489" s="69"/>
      <c r="F489" s="69"/>
      <c r="G489" s="69"/>
      <c r="H489" s="69"/>
      <c r="I489" s="69"/>
      <c r="J489" s="69"/>
      <c r="K489" s="69"/>
      <c r="L489" s="69"/>
      <c r="M489" s="69"/>
      <c r="N489" s="69"/>
      <c r="O489" s="69"/>
      <c r="P489" s="69"/>
      <c r="Q489" s="69"/>
      <c r="R489" s="22"/>
      <c r="S489" s="22"/>
      <c r="T489" s="22"/>
      <c r="U489" s="22"/>
      <c r="V489" s="22"/>
      <c r="W489" s="22"/>
      <c r="X489" s="22"/>
      <c r="Y489" s="22"/>
      <c r="Z489" s="22"/>
      <c r="AA489" s="22"/>
      <c r="AB489" s="22"/>
      <c r="AC489" s="69"/>
    </row>
    <row r="490" spans="1:29" ht="15.75" customHeight="1">
      <c r="A490" s="69"/>
      <c r="B490" s="69"/>
      <c r="C490" s="69"/>
      <c r="D490" s="69"/>
      <c r="E490" s="69"/>
      <c r="F490" s="69"/>
      <c r="G490" s="69"/>
      <c r="H490" s="69"/>
      <c r="I490" s="69"/>
      <c r="J490" s="69"/>
      <c r="K490" s="69"/>
      <c r="L490" s="69"/>
      <c r="M490" s="69"/>
      <c r="N490" s="69"/>
      <c r="O490" s="69"/>
      <c r="P490" s="69"/>
      <c r="Q490" s="69"/>
      <c r="R490" s="22"/>
      <c r="S490" s="22"/>
      <c r="T490" s="22"/>
      <c r="U490" s="22"/>
      <c r="V490" s="22"/>
      <c r="W490" s="22"/>
      <c r="X490" s="22"/>
      <c r="Y490" s="22"/>
      <c r="Z490" s="22"/>
      <c r="AA490" s="22"/>
      <c r="AB490" s="22"/>
      <c r="AC490" s="69"/>
    </row>
    <row r="491" spans="1:29" ht="15.75" customHeight="1">
      <c r="A491" s="69"/>
      <c r="B491" s="69"/>
      <c r="C491" s="69"/>
      <c r="D491" s="69"/>
      <c r="E491" s="69"/>
      <c r="F491" s="69"/>
      <c r="G491" s="69"/>
      <c r="H491" s="69"/>
      <c r="I491" s="69"/>
      <c r="J491" s="69"/>
      <c r="K491" s="69"/>
      <c r="L491" s="69"/>
      <c r="M491" s="69"/>
      <c r="N491" s="69"/>
      <c r="O491" s="69"/>
      <c r="P491" s="69"/>
      <c r="Q491" s="69"/>
      <c r="R491" s="22"/>
      <c r="S491" s="22"/>
      <c r="T491" s="22"/>
      <c r="U491" s="22"/>
      <c r="V491" s="22"/>
      <c r="W491" s="22"/>
      <c r="X491" s="22"/>
      <c r="Y491" s="22"/>
      <c r="Z491" s="22"/>
      <c r="AA491" s="22"/>
      <c r="AB491" s="22"/>
      <c r="AC491" s="69"/>
    </row>
    <row r="492" spans="1:29" ht="15.75" customHeight="1">
      <c r="A492" s="69"/>
      <c r="B492" s="69"/>
      <c r="C492" s="69"/>
      <c r="D492" s="69"/>
      <c r="E492" s="69"/>
      <c r="F492" s="69"/>
      <c r="G492" s="69"/>
      <c r="H492" s="69"/>
      <c r="I492" s="69"/>
      <c r="J492" s="69"/>
      <c r="K492" s="69"/>
      <c r="L492" s="69"/>
      <c r="M492" s="69"/>
      <c r="N492" s="69"/>
      <c r="O492" s="69"/>
      <c r="P492" s="69"/>
      <c r="Q492" s="69"/>
      <c r="R492" s="22"/>
      <c r="S492" s="22"/>
      <c r="T492" s="22"/>
      <c r="U492" s="22"/>
      <c r="V492" s="22"/>
      <c r="W492" s="22"/>
      <c r="X492" s="22"/>
      <c r="Y492" s="22"/>
      <c r="Z492" s="22"/>
      <c r="AA492" s="22"/>
      <c r="AB492" s="22"/>
      <c r="AC492" s="69"/>
    </row>
    <row r="493" spans="1:29" ht="15.75" customHeight="1">
      <c r="A493" s="69"/>
      <c r="B493" s="69"/>
      <c r="C493" s="69"/>
      <c r="D493" s="69"/>
      <c r="E493" s="69"/>
      <c r="F493" s="69"/>
      <c r="G493" s="69"/>
      <c r="H493" s="69"/>
      <c r="I493" s="69"/>
      <c r="J493" s="69"/>
      <c r="K493" s="69"/>
      <c r="L493" s="69"/>
      <c r="M493" s="69"/>
      <c r="N493" s="69"/>
      <c r="O493" s="69"/>
      <c r="P493" s="69"/>
      <c r="Q493" s="69"/>
      <c r="R493" s="22"/>
      <c r="S493" s="22"/>
      <c r="T493" s="22"/>
      <c r="U493" s="22"/>
      <c r="V493" s="22"/>
      <c r="W493" s="22"/>
      <c r="X493" s="22"/>
      <c r="Y493" s="22"/>
      <c r="Z493" s="22"/>
      <c r="AA493" s="22"/>
      <c r="AB493" s="22"/>
      <c r="AC493" s="69"/>
    </row>
    <row r="494" spans="1:29" ht="15.75" customHeight="1">
      <c r="A494" s="69"/>
      <c r="B494" s="69"/>
      <c r="C494" s="69"/>
      <c r="D494" s="69"/>
      <c r="E494" s="69"/>
      <c r="F494" s="69"/>
      <c r="G494" s="69"/>
      <c r="H494" s="69"/>
      <c r="I494" s="69"/>
      <c r="J494" s="69"/>
      <c r="K494" s="69"/>
      <c r="L494" s="69"/>
      <c r="M494" s="69"/>
      <c r="N494" s="69"/>
      <c r="O494" s="69"/>
      <c r="P494" s="69"/>
      <c r="Q494" s="69"/>
      <c r="R494" s="22"/>
      <c r="S494" s="22"/>
      <c r="T494" s="22"/>
      <c r="U494" s="22"/>
      <c r="V494" s="22"/>
      <c r="W494" s="22"/>
      <c r="X494" s="22"/>
      <c r="Y494" s="22"/>
      <c r="Z494" s="22"/>
      <c r="AA494" s="22"/>
      <c r="AB494" s="22"/>
      <c r="AC494" s="69"/>
    </row>
    <row r="495" spans="1:29" ht="15.75" customHeight="1">
      <c r="A495" s="69"/>
      <c r="B495" s="69"/>
      <c r="C495" s="69"/>
      <c r="D495" s="69"/>
      <c r="E495" s="69"/>
      <c r="F495" s="69"/>
      <c r="G495" s="69"/>
      <c r="H495" s="69"/>
      <c r="I495" s="69"/>
      <c r="J495" s="69"/>
      <c r="K495" s="69"/>
      <c r="L495" s="69"/>
      <c r="M495" s="69"/>
      <c r="N495" s="69"/>
      <c r="O495" s="69"/>
      <c r="P495" s="69"/>
      <c r="Q495" s="69"/>
      <c r="R495" s="22"/>
      <c r="S495" s="22"/>
      <c r="T495" s="22"/>
      <c r="U495" s="22"/>
      <c r="V495" s="22"/>
      <c r="W495" s="22"/>
      <c r="X495" s="22"/>
      <c r="Y495" s="22"/>
      <c r="Z495" s="22"/>
      <c r="AA495" s="22"/>
      <c r="AB495" s="22"/>
      <c r="AC495" s="69"/>
    </row>
    <row r="496" spans="1:29" ht="15.75" customHeight="1">
      <c r="A496" s="69"/>
      <c r="B496" s="69"/>
      <c r="C496" s="69"/>
      <c r="D496" s="69"/>
      <c r="E496" s="69"/>
      <c r="F496" s="69"/>
      <c r="G496" s="69"/>
      <c r="H496" s="69"/>
      <c r="I496" s="69"/>
      <c r="J496" s="69"/>
      <c r="K496" s="69"/>
      <c r="L496" s="69"/>
      <c r="M496" s="69"/>
      <c r="N496" s="69"/>
      <c r="O496" s="69"/>
      <c r="P496" s="69"/>
      <c r="Q496" s="69"/>
      <c r="R496" s="22"/>
      <c r="S496" s="22"/>
      <c r="T496" s="22"/>
      <c r="U496" s="22"/>
      <c r="V496" s="22"/>
      <c r="W496" s="22"/>
      <c r="X496" s="22"/>
      <c r="Y496" s="22"/>
      <c r="Z496" s="22"/>
      <c r="AA496" s="22"/>
      <c r="AB496" s="22"/>
      <c r="AC496" s="69"/>
    </row>
    <row r="497" spans="1:29" ht="15.75" customHeight="1">
      <c r="A497" s="69"/>
      <c r="B497" s="69"/>
      <c r="C497" s="69"/>
      <c r="D497" s="69"/>
      <c r="E497" s="69"/>
      <c r="F497" s="69"/>
      <c r="G497" s="69"/>
      <c r="H497" s="69"/>
      <c r="I497" s="69"/>
      <c r="J497" s="69"/>
      <c r="K497" s="69"/>
      <c r="L497" s="69"/>
      <c r="M497" s="69"/>
      <c r="N497" s="69"/>
      <c r="O497" s="69"/>
      <c r="P497" s="69"/>
      <c r="Q497" s="69"/>
      <c r="R497" s="22"/>
      <c r="S497" s="22"/>
      <c r="T497" s="22"/>
      <c r="U497" s="22"/>
      <c r="V497" s="22"/>
      <c r="W497" s="22"/>
      <c r="X497" s="22"/>
      <c r="Y497" s="22"/>
      <c r="Z497" s="22"/>
      <c r="AA497" s="22"/>
      <c r="AB497" s="22"/>
      <c r="AC497" s="69"/>
    </row>
    <row r="498" spans="1:29" ht="15.75" customHeight="1">
      <c r="A498" s="69"/>
      <c r="B498" s="69"/>
      <c r="C498" s="69"/>
      <c r="D498" s="69"/>
      <c r="E498" s="69"/>
      <c r="F498" s="69"/>
      <c r="G498" s="69"/>
      <c r="H498" s="69"/>
      <c r="I498" s="69"/>
      <c r="J498" s="69"/>
      <c r="K498" s="69"/>
      <c r="L498" s="69"/>
      <c r="M498" s="69"/>
      <c r="N498" s="69"/>
      <c r="O498" s="69"/>
      <c r="P498" s="69"/>
      <c r="Q498" s="69"/>
      <c r="R498" s="22"/>
      <c r="S498" s="22"/>
      <c r="T498" s="22"/>
      <c r="U498" s="22"/>
      <c r="V498" s="22"/>
      <c r="W498" s="22"/>
      <c r="X498" s="22"/>
      <c r="Y498" s="22"/>
      <c r="Z498" s="22"/>
      <c r="AA498" s="22"/>
      <c r="AB498" s="22"/>
      <c r="AC498" s="69"/>
    </row>
    <row r="499" spans="1:29" ht="15.75" customHeight="1">
      <c r="A499" s="69"/>
      <c r="B499" s="69"/>
      <c r="C499" s="69"/>
      <c r="D499" s="69"/>
      <c r="E499" s="69"/>
      <c r="F499" s="69"/>
      <c r="G499" s="69"/>
      <c r="H499" s="69"/>
      <c r="I499" s="69"/>
      <c r="J499" s="69"/>
      <c r="K499" s="69"/>
      <c r="L499" s="69"/>
      <c r="M499" s="69"/>
      <c r="N499" s="69"/>
      <c r="O499" s="69"/>
      <c r="P499" s="69"/>
      <c r="Q499" s="69"/>
      <c r="R499" s="22"/>
      <c r="S499" s="22"/>
      <c r="T499" s="22"/>
      <c r="U499" s="22"/>
      <c r="V499" s="22"/>
      <c r="W499" s="22"/>
      <c r="X499" s="22"/>
      <c r="Y499" s="22"/>
      <c r="Z499" s="22"/>
      <c r="AA499" s="22"/>
      <c r="AB499" s="22"/>
      <c r="AC499" s="69"/>
    </row>
    <row r="500" spans="1:29" ht="15.75" customHeight="1">
      <c r="A500" s="69"/>
      <c r="B500" s="69"/>
      <c r="C500" s="69"/>
      <c r="D500" s="69"/>
      <c r="E500" s="69"/>
      <c r="F500" s="69"/>
      <c r="G500" s="69"/>
      <c r="H500" s="69"/>
      <c r="I500" s="69"/>
      <c r="J500" s="69"/>
      <c r="K500" s="69"/>
      <c r="L500" s="69"/>
      <c r="M500" s="69"/>
      <c r="N500" s="69"/>
      <c r="O500" s="69"/>
      <c r="P500" s="69"/>
      <c r="Q500" s="69"/>
      <c r="R500" s="22"/>
      <c r="S500" s="22"/>
      <c r="T500" s="22"/>
      <c r="U500" s="22"/>
      <c r="V500" s="22"/>
      <c r="W500" s="22"/>
      <c r="X500" s="22"/>
      <c r="Y500" s="22"/>
      <c r="Z500" s="22"/>
      <c r="AA500" s="22"/>
      <c r="AB500" s="22"/>
      <c r="AC500" s="69"/>
    </row>
    <row r="501" spans="1:29" ht="15.75" customHeight="1">
      <c r="A501" s="69"/>
      <c r="B501" s="69"/>
      <c r="C501" s="69"/>
      <c r="D501" s="69"/>
      <c r="E501" s="69"/>
      <c r="F501" s="69"/>
      <c r="G501" s="69"/>
      <c r="H501" s="69"/>
      <c r="I501" s="69"/>
      <c r="J501" s="69"/>
      <c r="K501" s="69"/>
      <c r="L501" s="69"/>
      <c r="M501" s="69"/>
      <c r="N501" s="69"/>
      <c r="O501" s="69"/>
      <c r="P501" s="69"/>
      <c r="Q501" s="69"/>
      <c r="R501" s="22"/>
      <c r="S501" s="22"/>
      <c r="T501" s="22"/>
      <c r="U501" s="22"/>
      <c r="V501" s="22"/>
      <c r="W501" s="22"/>
      <c r="X501" s="22"/>
      <c r="Y501" s="22"/>
      <c r="Z501" s="22"/>
      <c r="AA501" s="22"/>
      <c r="AB501" s="22"/>
      <c r="AC501" s="69"/>
    </row>
    <row r="502" spans="1:29" ht="15.75" customHeight="1">
      <c r="A502" s="69"/>
      <c r="B502" s="69"/>
      <c r="C502" s="69"/>
      <c r="D502" s="69"/>
      <c r="E502" s="69"/>
      <c r="F502" s="69"/>
      <c r="G502" s="69"/>
      <c r="H502" s="69"/>
      <c r="I502" s="69"/>
      <c r="J502" s="69"/>
      <c r="K502" s="69"/>
      <c r="L502" s="69"/>
      <c r="M502" s="69"/>
      <c r="N502" s="69"/>
      <c r="O502" s="69"/>
      <c r="P502" s="69"/>
      <c r="Q502" s="69"/>
      <c r="R502" s="22"/>
      <c r="S502" s="22"/>
      <c r="T502" s="22"/>
      <c r="U502" s="22"/>
      <c r="V502" s="22"/>
      <c r="W502" s="22"/>
      <c r="X502" s="22"/>
      <c r="Y502" s="22"/>
      <c r="Z502" s="22"/>
      <c r="AA502" s="22"/>
      <c r="AB502" s="22"/>
      <c r="AC502" s="69"/>
    </row>
    <row r="503" spans="1:29" ht="15.75" customHeight="1">
      <c r="A503" s="69"/>
      <c r="B503" s="69"/>
      <c r="C503" s="69"/>
      <c r="D503" s="69"/>
      <c r="E503" s="69"/>
      <c r="F503" s="69"/>
      <c r="G503" s="69"/>
      <c r="H503" s="69"/>
      <c r="I503" s="69"/>
      <c r="J503" s="69"/>
      <c r="K503" s="69"/>
      <c r="L503" s="69"/>
      <c r="M503" s="69"/>
      <c r="N503" s="69"/>
      <c r="O503" s="69"/>
      <c r="P503" s="69"/>
      <c r="Q503" s="69"/>
      <c r="R503" s="22"/>
      <c r="S503" s="22"/>
      <c r="T503" s="22"/>
      <c r="U503" s="22"/>
      <c r="V503" s="22"/>
      <c r="W503" s="22"/>
      <c r="X503" s="22"/>
      <c r="Y503" s="22"/>
      <c r="Z503" s="22"/>
      <c r="AA503" s="22"/>
      <c r="AB503" s="22"/>
      <c r="AC503" s="69"/>
    </row>
    <row r="504" spans="1:29" ht="15.75" customHeight="1">
      <c r="A504" s="69"/>
      <c r="B504" s="69"/>
      <c r="C504" s="69"/>
      <c r="D504" s="69"/>
      <c r="E504" s="69"/>
      <c r="F504" s="69"/>
      <c r="G504" s="69"/>
      <c r="H504" s="69"/>
      <c r="I504" s="69"/>
      <c r="J504" s="69"/>
      <c r="K504" s="69"/>
      <c r="L504" s="69"/>
      <c r="M504" s="69"/>
      <c r="N504" s="69"/>
      <c r="O504" s="69"/>
      <c r="P504" s="69"/>
      <c r="Q504" s="69"/>
      <c r="R504" s="22"/>
      <c r="S504" s="22"/>
      <c r="T504" s="22"/>
      <c r="U504" s="22"/>
      <c r="V504" s="22"/>
      <c r="W504" s="22"/>
      <c r="X504" s="22"/>
      <c r="Y504" s="22"/>
      <c r="Z504" s="22"/>
      <c r="AA504" s="22"/>
      <c r="AB504" s="22"/>
      <c r="AC504" s="69"/>
    </row>
    <row r="505" spans="1:29" ht="15.75" customHeight="1">
      <c r="A505" s="69"/>
      <c r="B505" s="69"/>
      <c r="C505" s="69"/>
      <c r="D505" s="69"/>
      <c r="E505" s="69"/>
      <c r="F505" s="69"/>
      <c r="G505" s="69"/>
      <c r="H505" s="69"/>
      <c r="I505" s="69"/>
      <c r="J505" s="69"/>
      <c r="K505" s="69"/>
      <c r="L505" s="69"/>
      <c r="M505" s="69"/>
      <c r="N505" s="69"/>
      <c r="O505" s="69"/>
      <c r="P505" s="69"/>
      <c r="Q505" s="69"/>
      <c r="R505" s="22"/>
      <c r="S505" s="22"/>
      <c r="T505" s="22"/>
      <c r="U505" s="22"/>
      <c r="V505" s="22"/>
      <c r="W505" s="22"/>
      <c r="X505" s="22"/>
      <c r="Y505" s="22"/>
      <c r="Z505" s="22"/>
      <c r="AA505" s="22"/>
      <c r="AB505" s="22"/>
      <c r="AC505" s="69"/>
    </row>
    <row r="506" spans="1:29" ht="15.75" customHeight="1">
      <c r="A506" s="69"/>
      <c r="B506" s="69"/>
      <c r="C506" s="69"/>
      <c r="D506" s="69"/>
      <c r="E506" s="69"/>
      <c r="F506" s="69"/>
      <c r="G506" s="69"/>
      <c r="H506" s="69"/>
      <c r="I506" s="69"/>
      <c r="J506" s="69"/>
      <c r="K506" s="69"/>
      <c r="L506" s="69"/>
      <c r="M506" s="69"/>
      <c r="N506" s="69"/>
      <c r="O506" s="69"/>
      <c r="P506" s="69"/>
      <c r="Q506" s="69"/>
      <c r="R506" s="22"/>
      <c r="S506" s="22"/>
      <c r="T506" s="22"/>
      <c r="U506" s="22"/>
      <c r="V506" s="22"/>
      <c r="W506" s="22"/>
      <c r="X506" s="22"/>
      <c r="Y506" s="22"/>
      <c r="Z506" s="22"/>
      <c r="AA506" s="22"/>
      <c r="AB506" s="22"/>
      <c r="AC506" s="69"/>
    </row>
    <row r="507" spans="1:29" ht="15.75" customHeight="1">
      <c r="A507" s="69"/>
      <c r="B507" s="69"/>
      <c r="C507" s="69"/>
      <c r="D507" s="69"/>
      <c r="E507" s="69"/>
      <c r="F507" s="69"/>
      <c r="G507" s="69"/>
      <c r="H507" s="69"/>
      <c r="I507" s="69"/>
      <c r="J507" s="69"/>
      <c r="K507" s="69"/>
      <c r="L507" s="69"/>
      <c r="M507" s="69"/>
      <c r="N507" s="69"/>
      <c r="O507" s="69"/>
      <c r="P507" s="69"/>
      <c r="Q507" s="69"/>
      <c r="R507" s="22"/>
      <c r="S507" s="22"/>
      <c r="T507" s="22"/>
      <c r="U507" s="22"/>
      <c r="V507" s="22"/>
      <c r="W507" s="22"/>
      <c r="X507" s="22"/>
      <c r="Y507" s="22"/>
      <c r="Z507" s="22"/>
      <c r="AA507" s="22"/>
      <c r="AB507" s="22"/>
      <c r="AC507" s="69"/>
    </row>
    <row r="508" spans="1:29" ht="15.75" customHeight="1">
      <c r="A508" s="69"/>
      <c r="B508" s="69"/>
      <c r="C508" s="69"/>
      <c r="D508" s="69"/>
      <c r="E508" s="69"/>
      <c r="F508" s="69"/>
      <c r="G508" s="69"/>
      <c r="H508" s="69"/>
      <c r="I508" s="69"/>
      <c r="J508" s="69"/>
      <c r="K508" s="69"/>
      <c r="L508" s="69"/>
      <c r="M508" s="69"/>
      <c r="N508" s="69"/>
      <c r="O508" s="69"/>
      <c r="P508" s="69"/>
      <c r="Q508" s="69"/>
      <c r="R508" s="22"/>
      <c r="S508" s="22"/>
      <c r="T508" s="22"/>
      <c r="U508" s="22"/>
      <c r="V508" s="22"/>
      <c r="W508" s="22"/>
      <c r="X508" s="22"/>
      <c r="Y508" s="22"/>
      <c r="Z508" s="22"/>
      <c r="AA508" s="22"/>
      <c r="AB508" s="22"/>
      <c r="AC508" s="69"/>
    </row>
    <row r="509" spans="1:29" ht="15.75" customHeight="1">
      <c r="A509" s="69"/>
      <c r="B509" s="69"/>
      <c r="C509" s="69"/>
      <c r="D509" s="69"/>
      <c r="E509" s="69"/>
      <c r="F509" s="69"/>
      <c r="G509" s="69"/>
      <c r="H509" s="69"/>
      <c r="I509" s="69"/>
      <c r="J509" s="69"/>
      <c r="K509" s="69"/>
      <c r="L509" s="69"/>
      <c r="M509" s="69"/>
      <c r="N509" s="69"/>
      <c r="O509" s="69"/>
      <c r="P509" s="69"/>
      <c r="Q509" s="69"/>
      <c r="R509" s="22"/>
      <c r="S509" s="22"/>
      <c r="T509" s="22"/>
      <c r="U509" s="22"/>
      <c r="V509" s="22"/>
      <c r="W509" s="22"/>
      <c r="X509" s="22"/>
      <c r="Y509" s="22"/>
      <c r="Z509" s="22"/>
      <c r="AA509" s="22"/>
      <c r="AB509" s="22"/>
      <c r="AC509" s="69"/>
    </row>
    <row r="510" spans="1:29" ht="15.75" customHeight="1">
      <c r="A510" s="69"/>
      <c r="B510" s="69"/>
      <c r="C510" s="69"/>
      <c r="D510" s="69"/>
      <c r="E510" s="69"/>
      <c r="F510" s="69"/>
      <c r="G510" s="69"/>
      <c r="H510" s="69"/>
      <c r="I510" s="69"/>
      <c r="J510" s="69"/>
      <c r="K510" s="69"/>
      <c r="L510" s="69"/>
      <c r="M510" s="69"/>
      <c r="N510" s="69"/>
      <c r="O510" s="69"/>
      <c r="P510" s="69"/>
      <c r="Q510" s="69"/>
      <c r="R510" s="22"/>
      <c r="S510" s="22"/>
      <c r="T510" s="22"/>
      <c r="U510" s="22"/>
      <c r="V510" s="22"/>
      <c r="W510" s="22"/>
      <c r="X510" s="22"/>
      <c r="Y510" s="22"/>
      <c r="Z510" s="22"/>
      <c r="AA510" s="22"/>
      <c r="AB510" s="22"/>
      <c r="AC510" s="69"/>
    </row>
    <row r="511" spans="1:29" ht="15.75" customHeight="1">
      <c r="A511" s="69"/>
      <c r="B511" s="69"/>
      <c r="C511" s="69"/>
      <c r="D511" s="69"/>
      <c r="E511" s="69"/>
      <c r="F511" s="69"/>
      <c r="G511" s="69"/>
      <c r="H511" s="69"/>
      <c r="I511" s="69"/>
      <c r="J511" s="69"/>
      <c r="K511" s="69"/>
      <c r="L511" s="69"/>
      <c r="M511" s="69"/>
      <c r="N511" s="69"/>
      <c r="O511" s="69"/>
      <c r="P511" s="69"/>
      <c r="Q511" s="69"/>
      <c r="R511" s="22"/>
      <c r="S511" s="22"/>
      <c r="T511" s="22"/>
      <c r="U511" s="22"/>
      <c r="V511" s="22"/>
      <c r="W511" s="22"/>
      <c r="X511" s="22"/>
      <c r="Y511" s="22"/>
      <c r="Z511" s="22"/>
      <c r="AA511" s="22"/>
      <c r="AB511" s="22"/>
      <c r="AC511" s="69"/>
    </row>
    <row r="512" spans="1:29" ht="15.75" customHeight="1">
      <c r="A512" s="69"/>
      <c r="B512" s="69"/>
      <c r="C512" s="69"/>
      <c r="D512" s="69"/>
      <c r="E512" s="69"/>
      <c r="F512" s="69"/>
      <c r="G512" s="69"/>
      <c r="H512" s="69"/>
      <c r="I512" s="69"/>
      <c r="J512" s="69"/>
      <c r="K512" s="69"/>
      <c r="L512" s="69"/>
      <c r="M512" s="69"/>
      <c r="N512" s="69"/>
      <c r="O512" s="69"/>
      <c r="P512" s="69"/>
      <c r="Q512" s="69"/>
      <c r="R512" s="22"/>
      <c r="S512" s="22"/>
      <c r="T512" s="22"/>
      <c r="U512" s="22"/>
      <c r="V512" s="22"/>
      <c r="W512" s="22"/>
      <c r="X512" s="22"/>
      <c r="Y512" s="22"/>
      <c r="Z512" s="22"/>
      <c r="AA512" s="22"/>
      <c r="AB512" s="22"/>
      <c r="AC512" s="69"/>
    </row>
    <row r="513" spans="1:29" ht="15.75" customHeight="1">
      <c r="A513" s="69"/>
      <c r="B513" s="69"/>
      <c r="C513" s="69"/>
      <c r="D513" s="69"/>
      <c r="E513" s="69"/>
      <c r="F513" s="69"/>
      <c r="G513" s="69"/>
      <c r="H513" s="69"/>
      <c r="I513" s="69"/>
      <c r="J513" s="69"/>
      <c r="K513" s="69"/>
      <c r="L513" s="69"/>
      <c r="M513" s="69"/>
      <c r="N513" s="69"/>
      <c r="O513" s="69"/>
      <c r="P513" s="69"/>
      <c r="Q513" s="69"/>
      <c r="R513" s="22"/>
      <c r="S513" s="22"/>
      <c r="T513" s="22"/>
      <c r="U513" s="22"/>
      <c r="V513" s="22"/>
      <c r="W513" s="22"/>
      <c r="X513" s="22"/>
      <c r="Y513" s="22"/>
      <c r="Z513" s="22"/>
      <c r="AA513" s="22"/>
      <c r="AB513" s="22"/>
      <c r="AC513" s="69"/>
    </row>
    <row r="514" spans="1:29" ht="15.75" customHeight="1">
      <c r="A514" s="69"/>
      <c r="B514" s="69"/>
      <c r="C514" s="69"/>
      <c r="D514" s="69"/>
      <c r="E514" s="69"/>
      <c r="F514" s="69"/>
      <c r="G514" s="69"/>
      <c r="H514" s="69"/>
      <c r="I514" s="69"/>
      <c r="J514" s="69"/>
      <c r="K514" s="69"/>
      <c r="L514" s="69"/>
      <c r="M514" s="69"/>
      <c r="N514" s="69"/>
      <c r="O514" s="69"/>
      <c r="P514" s="69"/>
      <c r="Q514" s="69"/>
      <c r="R514" s="22"/>
      <c r="S514" s="22"/>
      <c r="T514" s="22"/>
      <c r="U514" s="22"/>
      <c r="V514" s="22"/>
      <c r="W514" s="22"/>
      <c r="X514" s="22"/>
      <c r="Y514" s="22"/>
      <c r="Z514" s="22"/>
      <c r="AA514" s="22"/>
      <c r="AB514" s="22"/>
      <c r="AC514" s="69"/>
    </row>
    <row r="515" spans="1:29" ht="15.75" customHeight="1">
      <c r="A515" s="69"/>
      <c r="B515" s="69"/>
      <c r="C515" s="69"/>
      <c r="D515" s="69"/>
      <c r="E515" s="69"/>
      <c r="F515" s="69"/>
      <c r="G515" s="69"/>
      <c r="H515" s="69"/>
      <c r="I515" s="69"/>
      <c r="J515" s="69"/>
      <c r="K515" s="69"/>
      <c r="L515" s="69"/>
      <c r="M515" s="69"/>
      <c r="N515" s="69"/>
      <c r="O515" s="69"/>
      <c r="P515" s="69"/>
      <c r="Q515" s="69"/>
      <c r="R515" s="22"/>
      <c r="S515" s="22"/>
      <c r="T515" s="22"/>
      <c r="U515" s="22"/>
      <c r="V515" s="22"/>
      <c r="W515" s="22"/>
      <c r="X515" s="22"/>
      <c r="Y515" s="22"/>
      <c r="Z515" s="22"/>
      <c r="AA515" s="22"/>
      <c r="AB515" s="22"/>
      <c r="AC515" s="69"/>
    </row>
    <row r="516" spans="1:29" ht="15.75" customHeight="1">
      <c r="A516" s="69"/>
      <c r="B516" s="69"/>
      <c r="C516" s="69"/>
      <c r="D516" s="69"/>
      <c r="E516" s="69"/>
      <c r="F516" s="69"/>
      <c r="G516" s="69"/>
      <c r="H516" s="69"/>
      <c r="I516" s="69"/>
      <c r="J516" s="69"/>
      <c r="K516" s="69"/>
      <c r="L516" s="69"/>
      <c r="M516" s="69"/>
      <c r="N516" s="69"/>
      <c r="O516" s="69"/>
      <c r="P516" s="69"/>
      <c r="Q516" s="69"/>
      <c r="R516" s="22"/>
      <c r="S516" s="22"/>
      <c r="T516" s="22"/>
      <c r="U516" s="22"/>
      <c r="V516" s="22"/>
      <c r="W516" s="22"/>
      <c r="X516" s="22"/>
      <c r="Y516" s="22"/>
      <c r="Z516" s="22"/>
      <c r="AA516" s="22"/>
      <c r="AB516" s="22"/>
      <c r="AC516" s="69"/>
    </row>
    <row r="517" spans="1:29" ht="15.75" customHeight="1">
      <c r="A517" s="69"/>
      <c r="B517" s="69"/>
      <c r="C517" s="69"/>
      <c r="D517" s="69"/>
      <c r="E517" s="69"/>
      <c r="F517" s="69"/>
      <c r="G517" s="69"/>
      <c r="H517" s="69"/>
      <c r="I517" s="69"/>
      <c r="J517" s="69"/>
      <c r="K517" s="69"/>
      <c r="L517" s="69"/>
      <c r="M517" s="69"/>
      <c r="N517" s="69"/>
      <c r="O517" s="69"/>
      <c r="P517" s="69"/>
      <c r="Q517" s="69"/>
      <c r="R517" s="22"/>
      <c r="S517" s="22"/>
      <c r="T517" s="22"/>
      <c r="U517" s="22"/>
      <c r="V517" s="22"/>
      <c r="W517" s="22"/>
      <c r="X517" s="22"/>
      <c r="Y517" s="22"/>
      <c r="Z517" s="22"/>
      <c r="AA517" s="22"/>
      <c r="AB517" s="22"/>
      <c r="AC517" s="69"/>
    </row>
    <row r="518" spans="1:29" ht="15.75" customHeight="1">
      <c r="A518" s="69"/>
      <c r="B518" s="69"/>
      <c r="C518" s="69"/>
      <c r="D518" s="69"/>
      <c r="E518" s="69"/>
      <c r="F518" s="69"/>
      <c r="G518" s="69"/>
      <c r="H518" s="69"/>
      <c r="I518" s="69"/>
      <c r="J518" s="69"/>
      <c r="K518" s="69"/>
      <c r="L518" s="69"/>
      <c r="M518" s="69"/>
      <c r="N518" s="69"/>
      <c r="O518" s="69"/>
      <c r="P518" s="69"/>
      <c r="Q518" s="69"/>
      <c r="R518" s="22"/>
      <c r="S518" s="22"/>
      <c r="T518" s="22"/>
      <c r="U518" s="22"/>
      <c r="V518" s="22"/>
      <c r="W518" s="22"/>
      <c r="X518" s="22"/>
      <c r="Y518" s="22"/>
      <c r="Z518" s="22"/>
      <c r="AA518" s="22"/>
      <c r="AB518" s="22"/>
      <c r="AC518" s="69"/>
    </row>
    <row r="519" spans="1:29" ht="15.75" customHeight="1">
      <c r="A519" s="69"/>
      <c r="B519" s="69"/>
      <c r="C519" s="69"/>
      <c r="D519" s="69"/>
      <c r="E519" s="69"/>
      <c r="F519" s="69"/>
      <c r="G519" s="69"/>
      <c r="H519" s="69"/>
      <c r="I519" s="69"/>
      <c r="J519" s="69"/>
      <c r="K519" s="69"/>
      <c r="L519" s="69"/>
      <c r="M519" s="69"/>
      <c r="N519" s="69"/>
      <c r="O519" s="69"/>
      <c r="P519" s="69"/>
      <c r="Q519" s="69"/>
      <c r="R519" s="22"/>
      <c r="S519" s="22"/>
      <c r="T519" s="22"/>
      <c r="U519" s="22"/>
      <c r="V519" s="22"/>
      <c r="W519" s="22"/>
      <c r="X519" s="22"/>
      <c r="Y519" s="22"/>
      <c r="Z519" s="22"/>
      <c r="AA519" s="22"/>
      <c r="AB519" s="22"/>
      <c r="AC519" s="69"/>
    </row>
    <row r="520" spans="1:29" ht="15.75" customHeight="1">
      <c r="A520" s="69"/>
      <c r="B520" s="69"/>
      <c r="C520" s="69"/>
      <c r="D520" s="69"/>
      <c r="E520" s="69"/>
      <c r="F520" s="69"/>
      <c r="G520" s="69"/>
      <c r="H520" s="69"/>
      <c r="I520" s="69"/>
      <c r="J520" s="69"/>
      <c r="K520" s="69"/>
      <c r="L520" s="69"/>
      <c r="M520" s="69"/>
      <c r="N520" s="69"/>
      <c r="O520" s="69"/>
      <c r="P520" s="69"/>
      <c r="Q520" s="69"/>
      <c r="R520" s="22"/>
      <c r="S520" s="22"/>
      <c r="T520" s="22"/>
      <c r="U520" s="22"/>
      <c r="V520" s="22"/>
      <c r="W520" s="22"/>
      <c r="X520" s="22"/>
      <c r="Y520" s="22"/>
      <c r="Z520" s="22"/>
      <c r="AA520" s="22"/>
      <c r="AB520" s="22"/>
      <c r="AC520" s="69"/>
    </row>
    <row r="521" spans="1:29" ht="15.75" customHeight="1">
      <c r="A521" s="69"/>
      <c r="B521" s="69"/>
      <c r="C521" s="69"/>
      <c r="D521" s="69"/>
      <c r="E521" s="69"/>
      <c r="F521" s="69"/>
      <c r="G521" s="69"/>
      <c r="H521" s="69"/>
      <c r="I521" s="69"/>
      <c r="J521" s="69"/>
      <c r="K521" s="69"/>
      <c r="L521" s="69"/>
      <c r="M521" s="69"/>
      <c r="N521" s="69"/>
      <c r="O521" s="69"/>
      <c r="P521" s="69"/>
      <c r="Q521" s="69"/>
      <c r="R521" s="22"/>
      <c r="S521" s="22"/>
      <c r="T521" s="22"/>
      <c r="U521" s="22"/>
      <c r="V521" s="22"/>
      <c r="W521" s="22"/>
      <c r="X521" s="22"/>
      <c r="Y521" s="22"/>
      <c r="Z521" s="22"/>
      <c r="AA521" s="22"/>
      <c r="AB521" s="22"/>
      <c r="AC521" s="69"/>
    </row>
    <row r="522" spans="1:29" ht="15.75" customHeight="1">
      <c r="A522" s="69"/>
      <c r="B522" s="69"/>
      <c r="C522" s="69"/>
      <c r="D522" s="69"/>
      <c r="E522" s="69"/>
      <c r="F522" s="69"/>
      <c r="G522" s="69"/>
      <c r="H522" s="69"/>
      <c r="I522" s="69"/>
      <c r="J522" s="69"/>
      <c r="K522" s="69"/>
      <c r="L522" s="69"/>
      <c r="M522" s="69"/>
      <c r="N522" s="69"/>
      <c r="O522" s="69"/>
      <c r="P522" s="69"/>
      <c r="Q522" s="69"/>
      <c r="R522" s="22"/>
      <c r="S522" s="22"/>
      <c r="T522" s="22"/>
      <c r="U522" s="22"/>
      <c r="V522" s="22"/>
      <c r="W522" s="22"/>
      <c r="X522" s="22"/>
      <c r="Y522" s="22"/>
      <c r="Z522" s="22"/>
      <c r="AA522" s="22"/>
      <c r="AB522" s="22"/>
      <c r="AC522" s="69"/>
    </row>
    <row r="523" spans="1:29" ht="15.75" customHeight="1">
      <c r="A523" s="69"/>
      <c r="B523" s="69"/>
      <c r="C523" s="69"/>
      <c r="D523" s="69"/>
      <c r="E523" s="69"/>
      <c r="F523" s="69"/>
      <c r="G523" s="69"/>
      <c r="H523" s="69"/>
      <c r="I523" s="69"/>
      <c r="J523" s="69"/>
      <c r="K523" s="69"/>
      <c r="L523" s="69"/>
      <c r="M523" s="69"/>
      <c r="N523" s="69"/>
      <c r="O523" s="69"/>
      <c r="P523" s="69"/>
      <c r="Q523" s="69"/>
      <c r="R523" s="22"/>
      <c r="S523" s="22"/>
      <c r="T523" s="22"/>
      <c r="U523" s="22"/>
      <c r="V523" s="22"/>
      <c r="W523" s="22"/>
      <c r="X523" s="22"/>
      <c r="Y523" s="22"/>
      <c r="Z523" s="22"/>
      <c r="AA523" s="22"/>
      <c r="AB523" s="22"/>
      <c r="AC523" s="69"/>
    </row>
    <row r="524" spans="1:29" ht="15.75" customHeight="1">
      <c r="A524" s="69"/>
      <c r="B524" s="69"/>
      <c r="C524" s="69"/>
      <c r="D524" s="69"/>
      <c r="E524" s="69"/>
      <c r="F524" s="69"/>
      <c r="G524" s="69"/>
      <c r="H524" s="69"/>
      <c r="I524" s="69"/>
      <c r="J524" s="69"/>
      <c r="K524" s="69"/>
      <c r="L524" s="69"/>
      <c r="M524" s="69"/>
      <c r="N524" s="69"/>
      <c r="O524" s="69"/>
      <c r="P524" s="69"/>
      <c r="Q524" s="69"/>
      <c r="R524" s="22"/>
      <c r="S524" s="22"/>
      <c r="T524" s="22"/>
      <c r="U524" s="22"/>
      <c r="V524" s="22"/>
      <c r="W524" s="22"/>
      <c r="X524" s="22"/>
      <c r="Y524" s="22"/>
      <c r="Z524" s="22"/>
      <c r="AA524" s="22"/>
      <c r="AB524" s="22"/>
      <c r="AC524" s="69"/>
    </row>
    <row r="525" spans="1:29" ht="15.75" customHeight="1">
      <c r="A525" s="69"/>
      <c r="B525" s="69"/>
      <c r="C525" s="69"/>
      <c r="D525" s="69"/>
      <c r="E525" s="69"/>
      <c r="F525" s="69"/>
      <c r="G525" s="69"/>
      <c r="H525" s="69"/>
      <c r="I525" s="69"/>
      <c r="J525" s="69"/>
      <c r="K525" s="69"/>
      <c r="L525" s="69"/>
      <c r="M525" s="69"/>
      <c r="N525" s="69"/>
      <c r="O525" s="69"/>
      <c r="P525" s="69"/>
      <c r="Q525" s="69"/>
      <c r="R525" s="22"/>
      <c r="S525" s="22"/>
      <c r="T525" s="22"/>
      <c r="U525" s="22"/>
      <c r="V525" s="22"/>
      <c r="W525" s="22"/>
      <c r="X525" s="22"/>
      <c r="Y525" s="22"/>
      <c r="Z525" s="22"/>
      <c r="AA525" s="22"/>
      <c r="AB525" s="22"/>
      <c r="AC525" s="69"/>
    </row>
    <row r="526" spans="1:29" ht="15.75" customHeight="1">
      <c r="A526" s="69"/>
      <c r="B526" s="69"/>
      <c r="C526" s="69"/>
      <c r="D526" s="69"/>
      <c r="E526" s="69"/>
      <c r="F526" s="69"/>
      <c r="G526" s="69"/>
      <c r="H526" s="69"/>
      <c r="I526" s="69"/>
      <c r="J526" s="69"/>
      <c r="K526" s="69"/>
      <c r="L526" s="69"/>
      <c r="M526" s="69"/>
      <c r="N526" s="69"/>
      <c r="O526" s="69"/>
      <c r="P526" s="69"/>
      <c r="Q526" s="69"/>
      <c r="R526" s="22"/>
      <c r="S526" s="22"/>
      <c r="T526" s="22"/>
      <c r="U526" s="22"/>
      <c r="V526" s="22"/>
      <c r="W526" s="22"/>
      <c r="X526" s="22"/>
      <c r="Y526" s="22"/>
      <c r="Z526" s="22"/>
      <c r="AA526" s="22"/>
      <c r="AB526" s="22"/>
      <c r="AC526" s="69"/>
    </row>
    <row r="527" spans="1:29" ht="15.75" customHeight="1">
      <c r="A527" s="69"/>
      <c r="B527" s="69"/>
      <c r="C527" s="69"/>
      <c r="D527" s="69"/>
      <c r="E527" s="69"/>
      <c r="F527" s="69"/>
      <c r="G527" s="69"/>
      <c r="H527" s="69"/>
      <c r="I527" s="69"/>
      <c r="J527" s="69"/>
      <c r="K527" s="69"/>
      <c r="L527" s="69"/>
      <c r="M527" s="69"/>
      <c r="N527" s="69"/>
      <c r="O527" s="69"/>
      <c r="P527" s="69"/>
      <c r="Q527" s="69"/>
      <c r="R527" s="22"/>
      <c r="S527" s="22"/>
      <c r="T527" s="22"/>
      <c r="U527" s="22"/>
      <c r="V527" s="22"/>
      <c r="W527" s="22"/>
      <c r="X527" s="22"/>
      <c r="Y527" s="22"/>
      <c r="Z527" s="22"/>
      <c r="AA527" s="22"/>
      <c r="AB527" s="22"/>
      <c r="AC527" s="69"/>
    </row>
    <row r="528" spans="1:29" ht="15.75" customHeight="1">
      <c r="A528" s="69"/>
      <c r="B528" s="69"/>
      <c r="C528" s="69"/>
      <c r="D528" s="69"/>
      <c r="E528" s="69"/>
      <c r="F528" s="69"/>
      <c r="G528" s="69"/>
      <c r="H528" s="69"/>
      <c r="I528" s="69"/>
      <c r="J528" s="69"/>
      <c r="K528" s="69"/>
      <c r="L528" s="69"/>
      <c r="M528" s="69"/>
      <c r="N528" s="69"/>
      <c r="O528" s="69"/>
      <c r="P528" s="69"/>
      <c r="Q528" s="69"/>
      <c r="R528" s="22"/>
      <c r="S528" s="22"/>
      <c r="T528" s="22"/>
      <c r="U528" s="22"/>
      <c r="V528" s="22"/>
      <c r="W528" s="22"/>
      <c r="X528" s="22"/>
      <c r="Y528" s="22"/>
      <c r="Z528" s="22"/>
      <c r="AA528" s="22"/>
      <c r="AB528" s="22"/>
      <c r="AC528" s="69"/>
    </row>
    <row r="529" spans="1:29" ht="15.75" customHeight="1">
      <c r="A529" s="69"/>
      <c r="B529" s="69"/>
      <c r="C529" s="69"/>
      <c r="D529" s="69"/>
      <c r="E529" s="69"/>
      <c r="F529" s="69"/>
      <c r="G529" s="69"/>
      <c r="H529" s="69"/>
      <c r="I529" s="69"/>
      <c r="J529" s="69"/>
      <c r="K529" s="69"/>
      <c r="L529" s="69"/>
      <c r="M529" s="69"/>
      <c r="N529" s="69"/>
      <c r="O529" s="69"/>
      <c r="P529" s="69"/>
      <c r="Q529" s="69"/>
      <c r="R529" s="22"/>
      <c r="S529" s="22"/>
      <c r="T529" s="22"/>
      <c r="U529" s="22"/>
      <c r="V529" s="22"/>
      <c r="W529" s="22"/>
      <c r="X529" s="22"/>
      <c r="Y529" s="22"/>
      <c r="Z529" s="22"/>
      <c r="AA529" s="22"/>
      <c r="AB529" s="22"/>
      <c r="AC529" s="69"/>
    </row>
    <row r="530" spans="1:29" ht="15.75" customHeight="1">
      <c r="A530" s="69"/>
      <c r="B530" s="69"/>
      <c r="C530" s="69"/>
      <c r="D530" s="69"/>
      <c r="E530" s="69"/>
      <c r="F530" s="69"/>
      <c r="G530" s="69"/>
      <c r="H530" s="69"/>
      <c r="I530" s="69"/>
      <c r="J530" s="69"/>
      <c r="K530" s="69"/>
      <c r="L530" s="69"/>
      <c r="M530" s="69"/>
      <c r="N530" s="69"/>
      <c r="O530" s="69"/>
      <c r="P530" s="69"/>
      <c r="Q530" s="69"/>
      <c r="R530" s="22"/>
      <c r="S530" s="22"/>
      <c r="T530" s="22"/>
      <c r="U530" s="22"/>
      <c r="V530" s="22"/>
      <c r="W530" s="22"/>
      <c r="X530" s="22"/>
      <c r="Y530" s="22"/>
      <c r="Z530" s="22"/>
      <c r="AA530" s="22"/>
      <c r="AB530" s="22"/>
      <c r="AC530" s="69"/>
    </row>
    <row r="531" spans="1:29" ht="15.75" customHeight="1">
      <c r="A531" s="69"/>
      <c r="B531" s="69"/>
      <c r="C531" s="69"/>
      <c r="D531" s="69"/>
      <c r="E531" s="69"/>
      <c r="F531" s="69"/>
      <c r="G531" s="69"/>
      <c r="H531" s="69"/>
      <c r="I531" s="69"/>
      <c r="J531" s="69"/>
      <c r="K531" s="69"/>
      <c r="L531" s="69"/>
      <c r="M531" s="69"/>
      <c r="N531" s="69"/>
      <c r="O531" s="69"/>
      <c r="P531" s="69"/>
      <c r="Q531" s="69"/>
      <c r="R531" s="22"/>
      <c r="S531" s="22"/>
      <c r="T531" s="22"/>
      <c r="U531" s="22"/>
      <c r="V531" s="22"/>
      <c r="W531" s="22"/>
      <c r="X531" s="22"/>
      <c r="Y531" s="22"/>
      <c r="Z531" s="22"/>
      <c r="AA531" s="22"/>
      <c r="AB531" s="22"/>
      <c r="AC531" s="69"/>
    </row>
    <row r="532" spans="1:29" ht="15.75" customHeight="1">
      <c r="A532" s="69"/>
      <c r="B532" s="69"/>
      <c r="C532" s="69"/>
      <c r="D532" s="69"/>
      <c r="E532" s="69"/>
      <c r="F532" s="69"/>
      <c r="G532" s="69"/>
      <c r="H532" s="69"/>
      <c r="I532" s="69"/>
      <c r="J532" s="69"/>
      <c r="K532" s="69"/>
      <c r="L532" s="69"/>
      <c r="M532" s="69"/>
      <c r="N532" s="69"/>
      <c r="O532" s="69"/>
      <c r="P532" s="69"/>
      <c r="Q532" s="69"/>
      <c r="R532" s="22"/>
      <c r="S532" s="22"/>
      <c r="T532" s="22"/>
      <c r="U532" s="22"/>
      <c r="V532" s="22"/>
      <c r="W532" s="22"/>
      <c r="X532" s="22"/>
      <c r="Y532" s="22"/>
      <c r="Z532" s="22"/>
      <c r="AA532" s="22"/>
      <c r="AB532" s="22"/>
      <c r="AC532" s="69"/>
    </row>
    <row r="533" spans="1:29" ht="15.75" customHeight="1">
      <c r="A533" s="69"/>
      <c r="B533" s="69"/>
      <c r="C533" s="69"/>
      <c r="D533" s="69"/>
      <c r="E533" s="69"/>
      <c r="F533" s="69"/>
      <c r="G533" s="69"/>
      <c r="H533" s="69"/>
      <c r="I533" s="69"/>
      <c r="J533" s="69"/>
      <c r="K533" s="69"/>
      <c r="L533" s="69"/>
      <c r="M533" s="69"/>
      <c r="N533" s="69"/>
      <c r="O533" s="69"/>
      <c r="P533" s="69"/>
      <c r="Q533" s="69"/>
      <c r="R533" s="22"/>
      <c r="S533" s="22"/>
      <c r="T533" s="22"/>
      <c r="U533" s="22"/>
      <c r="V533" s="22"/>
      <c r="W533" s="22"/>
      <c r="X533" s="22"/>
      <c r="Y533" s="22"/>
      <c r="Z533" s="22"/>
      <c r="AA533" s="22"/>
      <c r="AB533" s="22"/>
      <c r="AC533" s="69"/>
    </row>
    <row r="534" spans="1:29" ht="15.75" customHeight="1">
      <c r="A534" s="69"/>
      <c r="B534" s="69"/>
      <c r="C534" s="69"/>
      <c r="D534" s="69"/>
      <c r="E534" s="69"/>
      <c r="F534" s="69"/>
      <c r="G534" s="69"/>
      <c r="H534" s="69"/>
      <c r="I534" s="69"/>
      <c r="J534" s="69"/>
      <c r="K534" s="69"/>
      <c r="L534" s="69"/>
      <c r="M534" s="69"/>
      <c r="N534" s="69"/>
      <c r="O534" s="69"/>
      <c r="P534" s="69"/>
      <c r="Q534" s="69"/>
      <c r="R534" s="22"/>
      <c r="S534" s="22"/>
      <c r="T534" s="22"/>
      <c r="U534" s="22"/>
      <c r="V534" s="22"/>
      <c r="W534" s="22"/>
      <c r="X534" s="22"/>
      <c r="Y534" s="22"/>
      <c r="Z534" s="22"/>
      <c r="AA534" s="22"/>
      <c r="AB534" s="22"/>
      <c r="AC534" s="69"/>
    </row>
    <row r="535" spans="1:29" ht="15.75" customHeight="1">
      <c r="A535" s="69"/>
      <c r="B535" s="69"/>
      <c r="C535" s="69"/>
      <c r="D535" s="69"/>
      <c r="E535" s="69"/>
      <c r="F535" s="69"/>
      <c r="G535" s="69"/>
      <c r="H535" s="69"/>
      <c r="I535" s="69"/>
      <c r="J535" s="69"/>
      <c r="K535" s="69"/>
      <c r="L535" s="69"/>
      <c r="M535" s="69"/>
      <c r="N535" s="69"/>
      <c r="O535" s="69"/>
      <c r="P535" s="69"/>
      <c r="Q535" s="69"/>
      <c r="R535" s="22"/>
      <c r="S535" s="22"/>
      <c r="T535" s="22"/>
      <c r="U535" s="22"/>
      <c r="V535" s="22"/>
      <c r="W535" s="22"/>
      <c r="X535" s="22"/>
      <c r="Y535" s="22"/>
      <c r="Z535" s="22"/>
      <c r="AA535" s="22"/>
      <c r="AB535" s="22"/>
      <c r="AC535" s="69"/>
    </row>
    <row r="536" spans="1:29" ht="15.75" customHeight="1">
      <c r="A536" s="69"/>
      <c r="B536" s="69"/>
      <c r="C536" s="69"/>
      <c r="D536" s="69"/>
      <c r="E536" s="69"/>
      <c r="F536" s="69"/>
      <c r="G536" s="69"/>
      <c r="H536" s="69"/>
      <c r="I536" s="69"/>
      <c r="J536" s="69"/>
      <c r="K536" s="69"/>
      <c r="L536" s="69"/>
      <c r="M536" s="69"/>
      <c r="N536" s="69"/>
      <c r="O536" s="69"/>
      <c r="P536" s="69"/>
      <c r="Q536" s="69"/>
      <c r="R536" s="22"/>
      <c r="S536" s="22"/>
      <c r="T536" s="22"/>
      <c r="U536" s="22"/>
      <c r="V536" s="22"/>
      <c r="W536" s="22"/>
      <c r="X536" s="22"/>
      <c r="Y536" s="22"/>
      <c r="Z536" s="22"/>
      <c r="AA536" s="22"/>
      <c r="AB536" s="22"/>
      <c r="AC536" s="69"/>
    </row>
    <row r="537" spans="1:29" ht="15.75" customHeight="1">
      <c r="A537" s="69"/>
      <c r="B537" s="69"/>
      <c r="C537" s="69"/>
      <c r="D537" s="69"/>
      <c r="E537" s="69"/>
      <c r="F537" s="69"/>
      <c r="G537" s="69"/>
      <c r="H537" s="69"/>
      <c r="I537" s="69"/>
      <c r="J537" s="69"/>
      <c r="K537" s="69"/>
      <c r="L537" s="69"/>
      <c r="M537" s="69"/>
      <c r="N537" s="69"/>
      <c r="O537" s="69"/>
      <c r="P537" s="69"/>
      <c r="Q537" s="69"/>
      <c r="R537" s="22"/>
      <c r="S537" s="22"/>
      <c r="T537" s="22"/>
      <c r="U537" s="22"/>
      <c r="V537" s="22"/>
      <c r="W537" s="22"/>
      <c r="X537" s="22"/>
      <c r="Y537" s="22"/>
      <c r="Z537" s="22"/>
      <c r="AA537" s="22"/>
      <c r="AB537" s="22"/>
      <c r="AC537" s="69"/>
    </row>
    <row r="538" spans="1:29" ht="15.75" customHeight="1">
      <c r="A538" s="69"/>
      <c r="B538" s="69"/>
      <c r="C538" s="69"/>
      <c r="D538" s="69"/>
      <c r="E538" s="69"/>
      <c r="F538" s="69"/>
      <c r="G538" s="69"/>
      <c r="H538" s="69"/>
      <c r="I538" s="69"/>
      <c r="J538" s="69"/>
      <c r="K538" s="69"/>
      <c r="L538" s="69"/>
      <c r="M538" s="69"/>
      <c r="N538" s="69"/>
      <c r="O538" s="69"/>
      <c r="P538" s="69"/>
      <c r="Q538" s="69"/>
      <c r="R538" s="22"/>
      <c r="S538" s="22"/>
      <c r="T538" s="22"/>
      <c r="U538" s="22"/>
      <c r="V538" s="22"/>
      <c r="W538" s="22"/>
      <c r="X538" s="22"/>
      <c r="Y538" s="22"/>
      <c r="Z538" s="22"/>
      <c r="AA538" s="22"/>
      <c r="AB538" s="22"/>
      <c r="AC538" s="69"/>
    </row>
    <row r="539" spans="1:29" ht="15.75" customHeight="1">
      <c r="A539" s="69"/>
      <c r="B539" s="69"/>
      <c r="C539" s="69"/>
      <c r="D539" s="69"/>
      <c r="E539" s="69"/>
      <c r="F539" s="69"/>
      <c r="G539" s="69"/>
      <c r="H539" s="69"/>
      <c r="I539" s="69"/>
      <c r="J539" s="69"/>
      <c r="K539" s="69"/>
      <c r="L539" s="69"/>
      <c r="M539" s="69"/>
      <c r="N539" s="69"/>
      <c r="O539" s="69"/>
      <c r="P539" s="69"/>
      <c r="Q539" s="69"/>
      <c r="R539" s="22"/>
      <c r="S539" s="22"/>
      <c r="T539" s="22"/>
      <c r="U539" s="22"/>
      <c r="V539" s="22"/>
      <c r="W539" s="22"/>
      <c r="X539" s="22"/>
      <c r="Y539" s="22"/>
      <c r="Z539" s="22"/>
      <c r="AA539" s="22"/>
      <c r="AB539" s="22"/>
      <c r="AC539" s="69"/>
    </row>
    <row r="540" spans="1:29" ht="15.75" customHeight="1">
      <c r="A540" s="69"/>
      <c r="B540" s="69"/>
      <c r="C540" s="69"/>
      <c r="D540" s="69"/>
      <c r="E540" s="69"/>
      <c r="F540" s="69"/>
      <c r="G540" s="69"/>
      <c r="H540" s="69"/>
      <c r="I540" s="69"/>
      <c r="J540" s="69"/>
      <c r="K540" s="69"/>
      <c r="L540" s="69"/>
      <c r="M540" s="69"/>
      <c r="N540" s="69"/>
      <c r="O540" s="69"/>
      <c r="P540" s="69"/>
      <c r="Q540" s="69"/>
      <c r="R540" s="22"/>
      <c r="S540" s="22"/>
      <c r="T540" s="22"/>
      <c r="U540" s="22"/>
      <c r="V540" s="22"/>
      <c r="W540" s="22"/>
      <c r="X540" s="22"/>
      <c r="Y540" s="22"/>
      <c r="Z540" s="22"/>
      <c r="AA540" s="22"/>
      <c r="AB540" s="22"/>
      <c r="AC540" s="69"/>
    </row>
    <row r="541" spans="1:29" ht="15.75" customHeight="1">
      <c r="A541" s="69"/>
      <c r="B541" s="69"/>
      <c r="C541" s="69"/>
      <c r="D541" s="69"/>
      <c r="E541" s="69"/>
      <c r="F541" s="69"/>
      <c r="G541" s="69"/>
      <c r="H541" s="69"/>
      <c r="I541" s="69"/>
      <c r="J541" s="69"/>
      <c r="K541" s="69"/>
      <c r="L541" s="69"/>
      <c r="M541" s="69"/>
      <c r="N541" s="69"/>
      <c r="O541" s="69"/>
      <c r="P541" s="69"/>
      <c r="Q541" s="69"/>
      <c r="R541" s="22"/>
      <c r="S541" s="22"/>
      <c r="T541" s="22"/>
      <c r="U541" s="22"/>
      <c r="V541" s="22"/>
      <c r="W541" s="22"/>
      <c r="X541" s="22"/>
      <c r="Y541" s="22"/>
      <c r="Z541" s="22"/>
      <c r="AA541" s="22"/>
      <c r="AB541" s="22"/>
      <c r="AC541" s="69"/>
    </row>
    <row r="542" spans="1:29" ht="15.75" customHeight="1">
      <c r="A542" s="69"/>
      <c r="B542" s="69"/>
      <c r="C542" s="69"/>
      <c r="D542" s="69"/>
      <c r="E542" s="69"/>
      <c r="F542" s="69"/>
      <c r="G542" s="69"/>
      <c r="H542" s="69"/>
      <c r="I542" s="69"/>
      <c r="J542" s="69"/>
      <c r="K542" s="69"/>
      <c r="L542" s="69"/>
      <c r="M542" s="69"/>
      <c r="N542" s="69"/>
      <c r="O542" s="69"/>
      <c r="P542" s="69"/>
      <c r="Q542" s="69"/>
      <c r="R542" s="22"/>
      <c r="S542" s="22"/>
      <c r="T542" s="22"/>
      <c r="U542" s="22"/>
      <c r="V542" s="22"/>
      <c r="W542" s="22"/>
      <c r="X542" s="22"/>
      <c r="Y542" s="22"/>
      <c r="Z542" s="22"/>
      <c r="AA542" s="22"/>
      <c r="AB542" s="22"/>
      <c r="AC542" s="69"/>
    </row>
    <row r="543" spans="1:29" ht="15.75" customHeight="1">
      <c r="A543" s="69"/>
      <c r="B543" s="69"/>
      <c r="C543" s="69"/>
      <c r="D543" s="69"/>
      <c r="E543" s="69"/>
      <c r="F543" s="69"/>
      <c r="G543" s="69"/>
      <c r="H543" s="69"/>
      <c r="I543" s="69"/>
      <c r="J543" s="69"/>
      <c r="K543" s="69"/>
      <c r="L543" s="69"/>
      <c r="M543" s="69"/>
      <c r="N543" s="69"/>
      <c r="O543" s="69"/>
      <c r="P543" s="69"/>
      <c r="Q543" s="69"/>
      <c r="R543" s="22"/>
      <c r="S543" s="22"/>
      <c r="T543" s="22"/>
      <c r="U543" s="22"/>
      <c r="V543" s="22"/>
      <c r="W543" s="22"/>
      <c r="X543" s="22"/>
      <c r="Y543" s="22"/>
      <c r="Z543" s="22"/>
      <c r="AA543" s="22"/>
      <c r="AB543" s="22"/>
      <c r="AC543" s="69"/>
    </row>
    <row r="544" spans="1:29" ht="15.75" customHeight="1">
      <c r="A544" s="69"/>
      <c r="B544" s="69"/>
      <c r="C544" s="69"/>
      <c r="D544" s="69"/>
      <c r="E544" s="69"/>
      <c r="F544" s="69"/>
      <c r="G544" s="69"/>
      <c r="H544" s="69"/>
      <c r="I544" s="69"/>
      <c r="J544" s="69"/>
      <c r="K544" s="69"/>
      <c r="L544" s="69"/>
      <c r="M544" s="69"/>
      <c r="N544" s="69"/>
      <c r="O544" s="69"/>
      <c r="P544" s="69"/>
      <c r="Q544" s="69"/>
      <c r="R544" s="22"/>
      <c r="S544" s="22"/>
      <c r="T544" s="22"/>
      <c r="U544" s="22"/>
      <c r="V544" s="22"/>
      <c r="W544" s="22"/>
      <c r="X544" s="22"/>
      <c r="Y544" s="22"/>
      <c r="Z544" s="22"/>
      <c r="AA544" s="22"/>
      <c r="AB544" s="22"/>
      <c r="AC544" s="69"/>
    </row>
    <row r="545" spans="1:29" ht="15.75" customHeight="1">
      <c r="A545" s="69"/>
      <c r="B545" s="69"/>
      <c r="C545" s="69"/>
      <c r="D545" s="69"/>
      <c r="E545" s="69"/>
      <c r="F545" s="69"/>
      <c r="G545" s="69"/>
      <c r="H545" s="69"/>
      <c r="I545" s="69"/>
      <c r="J545" s="69"/>
      <c r="K545" s="69"/>
      <c r="L545" s="69"/>
      <c r="M545" s="69"/>
      <c r="N545" s="69"/>
      <c r="O545" s="69"/>
      <c r="P545" s="69"/>
      <c r="Q545" s="69"/>
      <c r="R545" s="22"/>
      <c r="S545" s="22"/>
      <c r="T545" s="22"/>
      <c r="U545" s="22"/>
      <c r="V545" s="22"/>
      <c r="W545" s="22"/>
      <c r="X545" s="22"/>
      <c r="Y545" s="22"/>
      <c r="Z545" s="22"/>
      <c r="AA545" s="22"/>
      <c r="AB545" s="22"/>
      <c r="AC545" s="69"/>
    </row>
    <row r="546" spans="1:29" ht="15.75" customHeight="1">
      <c r="A546" s="69"/>
      <c r="B546" s="69"/>
      <c r="C546" s="69"/>
      <c r="D546" s="69"/>
      <c r="E546" s="69"/>
      <c r="F546" s="69"/>
      <c r="G546" s="69"/>
      <c r="H546" s="69"/>
      <c r="I546" s="69"/>
      <c r="J546" s="69"/>
      <c r="K546" s="69"/>
      <c r="L546" s="69"/>
      <c r="M546" s="69"/>
      <c r="N546" s="69"/>
      <c r="O546" s="69"/>
      <c r="P546" s="69"/>
      <c r="Q546" s="69"/>
      <c r="R546" s="22"/>
      <c r="S546" s="22"/>
      <c r="T546" s="22"/>
      <c r="U546" s="22"/>
      <c r="V546" s="22"/>
      <c r="W546" s="22"/>
      <c r="X546" s="22"/>
      <c r="Y546" s="22"/>
      <c r="Z546" s="22"/>
      <c r="AA546" s="22"/>
      <c r="AB546" s="22"/>
      <c r="AC546" s="69"/>
    </row>
    <row r="547" spans="1:29" ht="15.75" customHeight="1">
      <c r="A547" s="69"/>
      <c r="B547" s="69"/>
      <c r="C547" s="69"/>
      <c r="D547" s="69"/>
      <c r="E547" s="69"/>
      <c r="F547" s="69"/>
      <c r="G547" s="69"/>
      <c r="H547" s="69"/>
      <c r="I547" s="69"/>
      <c r="J547" s="69"/>
      <c r="K547" s="69"/>
      <c r="L547" s="69"/>
      <c r="M547" s="69"/>
      <c r="N547" s="69"/>
      <c r="O547" s="69"/>
      <c r="P547" s="69"/>
      <c r="Q547" s="69"/>
      <c r="R547" s="22"/>
      <c r="S547" s="22"/>
      <c r="T547" s="22"/>
      <c r="U547" s="22"/>
      <c r="V547" s="22"/>
      <c r="W547" s="22"/>
      <c r="X547" s="22"/>
      <c r="Y547" s="22"/>
      <c r="Z547" s="22"/>
      <c r="AA547" s="22"/>
      <c r="AB547" s="22"/>
      <c r="AC547" s="69"/>
    </row>
    <row r="548" spans="1:29" ht="15.75" customHeight="1">
      <c r="A548" s="69"/>
      <c r="B548" s="69"/>
      <c r="C548" s="69"/>
      <c r="D548" s="69"/>
      <c r="E548" s="69"/>
      <c r="F548" s="69"/>
      <c r="G548" s="69"/>
      <c r="H548" s="69"/>
      <c r="I548" s="69"/>
      <c r="J548" s="69"/>
      <c r="K548" s="69"/>
      <c r="L548" s="69"/>
      <c r="M548" s="69"/>
      <c r="N548" s="69"/>
      <c r="O548" s="69"/>
      <c r="P548" s="69"/>
      <c r="Q548" s="69"/>
      <c r="R548" s="22"/>
      <c r="S548" s="22"/>
      <c r="T548" s="22"/>
      <c r="U548" s="22"/>
      <c r="V548" s="22"/>
      <c r="W548" s="22"/>
      <c r="X548" s="22"/>
      <c r="Y548" s="22"/>
      <c r="Z548" s="22"/>
      <c r="AA548" s="22"/>
      <c r="AB548" s="22"/>
      <c r="AC548" s="69"/>
    </row>
    <row r="549" spans="1:29" ht="15.75" customHeight="1">
      <c r="A549" s="69"/>
      <c r="B549" s="69"/>
      <c r="C549" s="69"/>
      <c r="D549" s="69"/>
      <c r="E549" s="69"/>
      <c r="F549" s="69"/>
      <c r="G549" s="69"/>
      <c r="H549" s="69"/>
      <c r="I549" s="69"/>
      <c r="J549" s="69"/>
      <c r="K549" s="69"/>
      <c r="L549" s="69"/>
      <c r="M549" s="69"/>
      <c r="N549" s="69"/>
      <c r="O549" s="69"/>
      <c r="P549" s="69"/>
      <c r="Q549" s="69"/>
      <c r="R549" s="22"/>
      <c r="S549" s="22"/>
      <c r="T549" s="22"/>
      <c r="U549" s="22"/>
      <c r="V549" s="22"/>
      <c r="W549" s="22"/>
      <c r="X549" s="22"/>
      <c r="Y549" s="22"/>
      <c r="Z549" s="22"/>
      <c r="AA549" s="22"/>
      <c r="AB549" s="22"/>
      <c r="AC549" s="69"/>
    </row>
    <row r="550" spans="1:29" ht="15.75" customHeight="1">
      <c r="A550" s="69"/>
      <c r="B550" s="69"/>
      <c r="C550" s="69"/>
      <c r="D550" s="69"/>
      <c r="E550" s="69"/>
      <c r="F550" s="69"/>
      <c r="G550" s="69"/>
      <c r="H550" s="69"/>
      <c r="I550" s="69"/>
      <c r="J550" s="69"/>
      <c r="K550" s="69"/>
      <c r="L550" s="69"/>
      <c r="M550" s="69"/>
      <c r="N550" s="69"/>
      <c r="O550" s="69"/>
      <c r="P550" s="69"/>
      <c r="Q550" s="69"/>
      <c r="R550" s="22"/>
      <c r="S550" s="22"/>
      <c r="T550" s="22"/>
      <c r="U550" s="22"/>
      <c r="V550" s="22"/>
      <c r="W550" s="22"/>
      <c r="X550" s="22"/>
      <c r="Y550" s="22"/>
      <c r="Z550" s="22"/>
      <c r="AA550" s="22"/>
      <c r="AB550" s="22"/>
      <c r="AC550" s="69"/>
    </row>
    <row r="551" spans="1:29" ht="15.75" customHeight="1">
      <c r="A551" s="69"/>
      <c r="B551" s="69"/>
      <c r="C551" s="69"/>
      <c r="D551" s="69"/>
      <c r="E551" s="69"/>
      <c r="F551" s="69"/>
      <c r="G551" s="69"/>
      <c r="H551" s="69"/>
      <c r="I551" s="69"/>
      <c r="J551" s="69"/>
      <c r="K551" s="69"/>
      <c r="L551" s="69"/>
      <c r="M551" s="69"/>
      <c r="N551" s="69"/>
      <c r="O551" s="69"/>
      <c r="P551" s="69"/>
      <c r="Q551" s="69"/>
      <c r="R551" s="22"/>
      <c r="S551" s="22"/>
      <c r="T551" s="22"/>
      <c r="U551" s="22"/>
      <c r="V551" s="22"/>
      <c r="W551" s="22"/>
      <c r="X551" s="22"/>
      <c r="Y551" s="22"/>
      <c r="Z551" s="22"/>
      <c r="AA551" s="22"/>
      <c r="AB551" s="22"/>
      <c r="AC551" s="69"/>
    </row>
    <row r="552" spans="1:29" ht="15.75" customHeight="1">
      <c r="A552" s="69"/>
      <c r="B552" s="69"/>
      <c r="C552" s="69"/>
      <c r="D552" s="69"/>
      <c r="E552" s="69"/>
      <c r="F552" s="69"/>
      <c r="G552" s="69"/>
      <c r="H552" s="69"/>
      <c r="I552" s="69"/>
      <c r="J552" s="69"/>
      <c r="K552" s="69"/>
      <c r="L552" s="69"/>
      <c r="M552" s="69"/>
      <c r="N552" s="69"/>
      <c r="O552" s="69"/>
      <c r="P552" s="69"/>
      <c r="Q552" s="69"/>
      <c r="R552" s="22"/>
      <c r="S552" s="22"/>
      <c r="T552" s="22"/>
      <c r="U552" s="22"/>
      <c r="V552" s="22"/>
      <c r="W552" s="22"/>
      <c r="X552" s="22"/>
      <c r="Y552" s="22"/>
      <c r="Z552" s="22"/>
      <c r="AA552" s="22"/>
      <c r="AB552" s="22"/>
      <c r="AC552" s="69"/>
    </row>
    <row r="553" spans="1:29" ht="15.75" customHeight="1">
      <c r="A553" s="69"/>
      <c r="B553" s="69"/>
      <c r="C553" s="69"/>
      <c r="D553" s="69"/>
      <c r="E553" s="69"/>
      <c r="F553" s="69"/>
      <c r="G553" s="69"/>
      <c r="H553" s="69"/>
      <c r="I553" s="69"/>
      <c r="J553" s="69"/>
      <c r="K553" s="69"/>
      <c r="L553" s="69"/>
      <c r="M553" s="69"/>
      <c r="N553" s="69"/>
      <c r="O553" s="69"/>
      <c r="P553" s="69"/>
      <c r="Q553" s="69"/>
      <c r="R553" s="22"/>
      <c r="S553" s="22"/>
      <c r="T553" s="22"/>
      <c r="U553" s="22"/>
      <c r="V553" s="22"/>
      <c r="W553" s="22"/>
      <c r="X553" s="22"/>
      <c r="Y553" s="22"/>
      <c r="Z553" s="22"/>
      <c r="AA553" s="22"/>
      <c r="AB553" s="22"/>
      <c r="AC553" s="69"/>
    </row>
    <row r="554" spans="1:29" ht="15.75" customHeight="1">
      <c r="A554" s="69"/>
      <c r="B554" s="69"/>
      <c r="C554" s="69"/>
      <c r="D554" s="69"/>
      <c r="E554" s="69"/>
      <c r="F554" s="69"/>
      <c r="G554" s="69"/>
      <c r="H554" s="69"/>
      <c r="I554" s="69"/>
      <c r="J554" s="69"/>
      <c r="K554" s="69"/>
      <c r="L554" s="69"/>
      <c r="M554" s="69"/>
      <c r="N554" s="69"/>
      <c r="O554" s="69"/>
      <c r="P554" s="69"/>
      <c r="Q554" s="69"/>
      <c r="R554" s="22"/>
      <c r="S554" s="22"/>
      <c r="T554" s="22"/>
      <c r="U554" s="22"/>
      <c r="V554" s="22"/>
      <c r="W554" s="22"/>
      <c r="X554" s="22"/>
      <c r="Y554" s="22"/>
      <c r="Z554" s="22"/>
      <c r="AA554" s="22"/>
      <c r="AB554" s="22"/>
      <c r="AC554" s="69"/>
    </row>
    <row r="555" spans="1:29" ht="15.75" customHeight="1">
      <c r="A555" s="69"/>
      <c r="B555" s="69"/>
      <c r="C555" s="69"/>
      <c r="D555" s="69"/>
      <c r="E555" s="69"/>
      <c r="F555" s="69"/>
      <c r="G555" s="69"/>
      <c r="H555" s="69"/>
      <c r="I555" s="69"/>
      <c r="J555" s="69"/>
      <c r="K555" s="69"/>
      <c r="L555" s="69"/>
      <c r="M555" s="69"/>
      <c r="N555" s="69"/>
      <c r="O555" s="69"/>
      <c r="P555" s="69"/>
      <c r="Q555" s="69"/>
      <c r="R555" s="22"/>
      <c r="S555" s="22"/>
      <c r="T555" s="22"/>
      <c r="U555" s="22"/>
      <c r="V555" s="22"/>
      <c r="W555" s="22"/>
      <c r="X555" s="22"/>
      <c r="Y555" s="22"/>
      <c r="Z555" s="22"/>
      <c r="AA555" s="22"/>
      <c r="AB555" s="22"/>
      <c r="AC555" s="69"/>
    </row>
    <row r="556" spans="1:29" ht="15.75" customHeight="1">
      <c r="A556" s="69"/>
      <c r="B556" s="69"/>
      <c r="C556" s="69"/>
      <c r="D556" s="69"/>
      <c r="E556" s="69"/>
      <c r="F556" s="69"/>
      <c r="G556" s="69"/>
      <c r="H556" s="69"/>
      <c r="I556" s="69"/>
      <c r="J556" s="69"/>
      <c r="K556" s="69"/>
      <c r="L556" s="69"/>
      <c r="M556" s="69"/>
      <c r="N556" s="69"/>
      <c r="O556" s="69"/>
      <c r="P556" s="69"/>
      <c r="Q556" s="69"/>
      <c r="R556" s="22"/>
      <c r="S556" s="22"/>
      <c r="T556" s="22"/>
      <c r="U556" s="22"/>
      <c r="V556" s="22"/>
      <c r="W556" s="22"/>
      <c r="X556" s="22"/>
      <c r="Y556" s="22"/>
      <c r="Z556" s="22"/>
      <c r="AA556" s="22"/>
      <c r="AB556" s="22"/>
      <c r="AC556" s="69"/>
    </row>
    <row r="557" spans="1:29" ht="15.75" customHeight="1">
      <c r="A557" s="69"/>
      <c r="B557" s="69"/>
      <c r="C557" s="69"/>
      <c r="D557" s="69"/>
      <c r="E557" s="69"/>
      <c r="F557" s="69"/>
      <c r="G557" s="69"/>
      <c r="H557" s="69"/>
      <c r="I557" s="69"/>
      <c r="J557" s="69"/>
      <c r="K557" s="69"/>
      <c r="L557" s="69"/>
      <c r="M557" s="69"/>
      <c r="N557" s="69"/>
      <c r="O557" s="69"/>
      <c r="P557" s="69"/>
      <c r="Q557" s="69"/>
      <c r="R557" s="22"/>
      <c r="S557" s="22"/>
      <c r="T557" s="22"/>
      <c r="U557" s="22"/>
      <c r="V557" s="22"/>
      <c r="W557" s="22"/>
      <c r="X557" s="22"/>
      <c r="Y557" s="22"/>
      <c r="Z557" s="22"/>
      <c r="AA557" s="22"/>
      <c r="AB557" s="22"/>
      <c r="AC557" s="69"/>
    </row>
    <row r="558" spans="1:29" ht="15.75" customHeight="1">
      <c r="A558" s="69"/>
      <c r="B558" s="69"/>
      <c r="C558" s="69"/>
      <c r="D558" s="69"/>
      <c r="E558" s="69"/>
      <c r="F558" s="69"/>
      <c r="G558" s="69"/>
      <c r="H558" s="69"/>
      <c r="I558" s="69"/>
      <c r="J558" s="69"/>
      <c r="K558" s="69"/>
      <c r="L558" s="69"/>
      <c r="M558" s="69"/>
      <c r="N558" s="69"/>
      <c r="O558" s="69"/>
      <c r="P558" s="69"/>
      <c r="Q558" s="69"/>
      <c r="R558" s="22"/>
      <c r="S558" s="22"/>
      <c r="T558" s="22"/>
      <c r="U558" s="22"/>
      <c r="V558" s="22"/>
      <c r="W558" s="22"/>
      <c r="X558" s="22"/>
      <c r="Y558" s="22"/>
      <c r="Z558" s="22"/>
      <c r="AA558" s="22"/>
      <c r="AB558" s="22"/>
      <c r="AC558" s="69"/>
    </row>
    <row r="559" spans="1:29" ht="15.75" customHeight="1">
      <c r="A559" s="69"/>
      <c r="B559" s="69"/>
      <c r="C559" s="69"/>
      <c r="D559" s="69"/>
      <c r="E559" s="69"/>
      <c r="F559" s="69"/>
      <c r="G559" s="69"/>
      <c r="H559" s="69"/>
      <c r="I559" s="69"/>
      <c r="J559" s="69"/>
      <c r="K559" s="69"/>
      <c r="L559" s="69"/>
      <c r="M559" s="69"/>
      <c r="N559" s="69"/>
      <c r="O559" s="69"/>
      <c r="P559" s="69"/>
      <c r="Q559" s="69"/>
      <c r="R559" s="22"/>
      <c r="S559" s="22"/>
      <c r="T559" s="22"/>
      <c r="U559" s="22"/>
      <c r="V559" s="22"/>
      <c r="W559" s="22"/>
      <c r="X559" s="22"/>
      <c r="Y559" s="22"/>
      <c r="Z559" s="22"/>
      <c r="AA559" s="22"/>
      <c r="AB559" s="22"/>
      <c r="AC559" s="69"/>
    </row>
    <row r="560" spans="1:29" ht="15.75" customHeight="1">
      <c r="A560" s="69"/>
      <c r="B560" s="69"/>
      <c r="C560" s="69"/>
      <c r="D560" s="69"/>
      <c r="E560" s="69"/>
      <c r="F560" s="69"/>
      <c r="G560" s="69"/>
      <c r="H560" s="69"/>
      <c r="I560" s="69"/>
      <c r="J560" s="69"/>
      <c r="K560" s="69"/>
      <c r="L560" s="69"/>
      <c r="M560" s="69"/>
      <c r="N560" s="69"/>
      <c r="O560" s="69"/>
      <c r="P560" s="69"/>
      <c r="Q560" s="69"/>
      <c r="R560" s="22"/>
      <c r="S560" s="22"/>
      <c r="T560" s="22"/>
      <c r="U560" s="22"/>
      <c r="V560" s="22"/>
      <c r="W560" s="22"/>
      <c r="X560" s="22"/>
      <c r="Y560" s="22"/>
      <c r="Z560" s="22"/>
      <c r="AA560" s="22"/>
      <c r="AB560" s="22"/>
      <c r="AC560" s="69"/>
    </row>
    <row r="561" spans="1:29" ht="15.75" customHeight="1">
      <c r="A561" s="69"/>
      <c r="B561" s="69"/>
      <c r="C561" s="69"/>
      <c r="D561" s="69"/>
      <c r="E561" s="69"/>
      <c r="F561" s="69"/>
      <c r="G561" s="69"/>
      <c r="H561" s="69"/>
      <c r="I561" s="69"/>
      <c r="J561" s="69"/>
      <c r="K561" s="69"/>
      <c r="L561" s="69"/>
      <c r="M561" s="69"/>
      <c r="N561" s="69"/>
      <c r="O561" s="69"/>
      <c r="P561" s="69"/>
      <c r="Q561" s="69"/>
      <c r="R561" s="22"/>
      <c r="S561" s="22"/>
      <c r="T561" s="22"/>
      <c r="U561" s="22"/>
      <c r="V561" s="22"/>
      <c r="W561" s="22"/>
      <c r="X561" s="22"/>
      <c r="Y561" s="22"/>
      <c r="Z561" s="22"/>
      <c r="AA561" s="22"/>
      <c r="AB561" s="22"/>
      <c r="AC561" s="69"/>
    </row>
    <row r="562" spans="1:29" ht="15.75" customHeight="1">
      <c r="A562" s="69"/>
      <c r="B562" s="69"/>
      <c r="C562" s="69"/>
      <c r="D562" s="69"/>
      <c r="E562" s="69"/>
      <c r="F562" s="69"/>
      <c r="G562" s="69"/>
      <c r="H562" s="69"/>
      <c r="I562" s="69"/>
      <c r="J562" s="69"/>
      <c r="K562" s="69"/>
      <c r="L562" s="69"/>
      <c r="M562" s="69"/>
      <c r="N562" s="69"/>
      <c r="O562" s="69"/>
      <c r="P562" s="69"/>
      <c r="Q562" s="69"/>
      <c r="R562" s="22"/>
      <c r="S562" s="22"/>
      <c r="T562" s="22"/>
      <c r="U562" s="22"/>
      <c r="V562" s="22"/>
      <c r="W562" s="22"/>
      <c r="X562" s="22"/>
      <c r="Y562" s="22"/>
      <c r="Z562" s="22"/>
      <c r="AA562" s="22"/>
      <c r="AB562" s="22"/>
      <c r="AC562" s="69"/>
    </row>
    <row r="563" spans="1:29" ht="15.75" customHeight="1">
      <c r="A563" s="69"/>
      <c r="B563" s="69"/>
      <c r="C563" s="69"/>
      <c r="D563" s="69"/>
      <c r="E563" s="69"/>
      <c r="F563" s="69"/>
      <c r="G563" s="69"/>
      <c r="H563" s="69"/>
      <c r="I563" s="69"/>
      <c r="J563" s="69"/>
      <c r="K563" s="69"/>
      <c r="L563" s="69"/>
      <c r="M563" s="69"/>
      <c r="N563" s="69"/>
      <c r="O563" s="69"/>
      <c r="P563" s="69"/>
      <c r="Q563" s="69"/>
      <c r="R563" s="22"/>
      <c r="S563" s="22"/>
      <c r="T563" s="22"/>
      <c r="U563" s="22"/>
      <c r="V563" s="22"/>
      <c r="W563" s="22"/>
      <c r="X563" s="22"/>
      <c r="Y563" s="22"/>
      <c r="Z563" s="22"/>
      <c r="AA563" s="22"/>
      <c r="AB563" s="22"/>
      <c r="AC563" s="69"/>
    </row>
    <row r="564" spans="1:29" ht="15.75" customHeight="1">
      <c r="A564" s="69"/>
      <c r="B564" s="69"/>
      <c r="C564" s="69"/>
      <c r="D564" s="69"/>
      <c r="E564" s="69"/>
      <c r="F564" s="69"/>
      <c r="G564" s="69"/>
      <c r="H564" s="69"/>
      <c r="I564" s="69"/>
      <c r="J564" s="69"/>
      <c r="K564" s="69"/>
      <c r="L564" s="69"/>
      <c r="M564" s="69"/>
      <c r="N564" s="69"/>
      <c r="O564" s="69"/>
      <c r="P564" s="69"/>
      <c r="Q564" s="69"/>
      <c r="R564" s="22"/>
      <c r="S564" s="22"/>
      <c r="T564" s="22"/>
      <c r="U564" s="22"/>
      <c r="V564" s="22"/>
      <c r="W564" s="22"/>
      <c r="X564" s="22"/>
      <c r="Y564" s="22"/>
      <c r="Z564" s="22"/>
      <c r="AA564" s="22"/>
      <c r="AB564" s="22"/>
      <c r="AC564" s="69"/>
    </row>
    <row r="565" spans="1:29" ht="15.75" customHeight="1">
      <c r="A565" s="69"/>
      <c r="B565" s="69"/>
      <c r="C565" s="69"/>
      <c r="D565" s="69"/>
      <c r="E565" s="69"/>
      <c r="F565" s="69"/>
      <c r="G565" s="69"/>
      <c r="H565" s="69"/>
      <c r="I565" s="69"/>
      <c r="J565" s="69"/>
      <c r="K565" s="69"/>
      <c r="L565" s="69"/>
      <c r="M565" s="69"/>
      <c r="N565" s="69"/>
      <c r="O565" s="69"/>
      <c r="P565" s="69"/>
      <c r="Q565" s="69"/>
      <c r="R565" s="22"/>
      <c r="S565" s="22"/>
      <c r="T565" s="22"/>
      <c r="U565" s="22"/>
      <c r="V565" s="22"/>
      <c r="W565" s="22"/>
      <c r="X565" s="22"/>
      <c r="Y565" s="22"/>
      <c r="Z565" s="22"/>
      <c r="AA565" s="22"/>
      <c r="AB565" s="22"/>
      <c r="AC565" s="69"/>
    </row>
    <row r="566" spans="1:29" ht="15.75" customHeight="1">
      <c r="A566" s="69"/>
      <c r="B566" s="69"/>
      <c r="C566" s="69"/>
      <c r="D566" s="69"/>
      <c r="E566" s="69"/>
      <c r="F566" s="69"/>
      <c r="G566" s="69"/>
      <c r="H566" s="69"/>
      <c r="I566" s="69"/>
      <c r="J566" s="69"/>
      <c r="K566" s="69"/>
      <c r="L566" s="69"/>
      <c r="M566" s="69"/>
      <c r="N566" s="69"/>
      <c r="O566" s="69"/>
      <c r="P566" s="69"/>
      <c r="Q566" s="69"/>
      <c r="R566" s="22"/>
      <c r="S566" s="22"/>
      <c r="T566" s="22"/>
      <c r="U566" s="22"/>
      <c r="V566" s="22"/>
      <c r="W566" s="22"/>
      <c r="X566" s="22"/>
      <c r="Y566" s="22"/>
      <c r="Z566" s="22"/>
      <c r="AA566" s="22"/>
      <c r="AB566" s="22"/>
      <c r="AC566" s="69"/>
    </row>
    <row r="567" spans="1:29" ht="15.75" customHeight="1">
      <c r="A567" s="69"/>
      <c r="B567" s="69"/>
      <c r="C567" s="69"/>
      <c r="D567" s="69"/>
      <c r="E567" s="69"/>
      <c r="F567" s="69"/>
      <c r="G567" s="69"/>
      <c r="H567" s="69"/>
      <c r="I567" s="69"/>
      <c r="J567" s="69"/>
      <c r="K567" s="69"/>
      <c r="L567" s="69"/>
      <c r="M567" s="69"/>
      <c r="N567" s="69"/>
      <c r="O567" s="69"/>
      <c r="P567" s="69"/>
      <c r="Q567" s="69"/>
      <c r="R567" s="22"/>
      <c r="S567" s="22"/>
      <c r="T567" s="22"/>
      <c r="U567" s="22"/>
      <c r="V567" s="22"/>
      <c r="W567" s="22"/>
      <c r="X567" s="22"/>
      <c r="Y567" s="22"/>
      <c r="Z567" s="22"/>
      <c r="AA567" s="22"/>
      <c r="AB567" s="22"/>
      <c r="AC567" s="69"/>
    </row>
    <row r="568" spans="1:29" ht="15.75" customHeight="1">
      <c r="A568" s="69"/>
      <c r="B568" s="69"/>
      <c r="C568" s="69"/>
      <c r="D568" s="69"/>
      <c r="E568" s="69"/>
      <c r="F568" s="69"/>
      <c r="G568" s="69"/>
      <c r="H568" s="69"/>
      <c r="I568" s="69"/>
      <c r="J568" s="69"/>
      <c r="K568" s="69"/>
      <c r="L568" s="69"/>
      <c r="M568" s="69"/>
      <c r="N568" s="69"/>
      <c r="O568" s="69"/>
      <c r="P568" s="69"/>
      <c r="Q568" s="69"/>
      <c r="R568" s="22"/>
      <c r="S568" s="22"/>
      <c r="T568" s="22"/>
      <c r="U568" s="22"/>
      <c r="V568" s="22"/>
      <c r="W568" s="22"/>
      <c r="X568" s="22"/>
      <c r="Y568" s="22"/>
      <c r="Z568" s="22"/>
      <c r="AA568" s="22"/>
      <c r="AB568" s="22"/>
      <c r="AC568" s="69"/>
    </row>
    <row r="569" spans="1:29" ht="15.75" customHeight="1">
      <c r="A569" s="69"/>
      <c r="B569" s="69"/>
      <c r="C569" s="69"/>
      <c r="D569" s="69"/>
      <c r="E569" s="69"/>
      <c r="F569" s="69"/>
      <c r="G569" s="69"/>
      <c r="H569" s="69"/>
      <c r="I569" s="69"/>
      <c r="J569" s="69"/>
      <c r="K569" s="69"/>
      <c r="L569" s="69"/>
      <c r="M569" s="69"/>
      <c r="N569" s="69"/>
      <c r="O569" s="69"/>
      <c r="P569" s="69"/>
      <c r="Q569" s="69"/>
      <c r="R569" s="22"/>
      <c r="S569" s="22"/>
      <c r="T569" s="22"/>
      <c r="U569" s="22"/>
      <c r="V569" s="22"/>
      <c r="W569" s="22"/>
      <c r="X569" s="22"/>
      <c r="Y569" s="22"/>
      <c r="Z569" s="22"/>
      <c r="AA569" s="22"/>
      <c r="AB569" s="22"/>
      <c r="AC569" s="69"/>
    </row>
    <row r="570" spans="1:29" ht="15.75" customHeight="1">
      <c r="A570" s="69"/>
      <c r="B570" s="69"/>
      <c r="C570" s="69"/>
      <c r="D570" s="69"/>
      <c r="E570" s="69"/>
      <c r="F570" s="69"/>
      <c r="G570" s="69"/>
      <c r="H570" s="69"/>
      <c r="I570" s="69"/>
      <c r="J570" s="69"/>
      <c r="K570" s="69"/>
      <c r="L570" s="69"/>
      <c r="M570" s="69"/>
      <c r="N570" s="69"/>
      <c r="O570" s="69"/>
      <c r="P570" s="69"/>
      <c r="Q570" s="69"/>
      <c r="R570" s="22"/>
      <c r="S570" s="22"/>
      <c r="T570" s="22"/>
      <c r="U570" s="22"/>
      <c r="V570" s="22"/>
      <c r="W570" s="22"/>
      <c r="X570" s="22"/>
      <c r="Y570" s="22"/>
      <c r="Z570" s="22"/>
      <c r="AA570" s="22"/>
      <c r="AB570" s="22"/>
      <c r="AC570" s="69"/>
    </row>
    <row r="571" spans="1:29" ht="15.75" customHeight="1">
      <c r="A571" s="69"/>
      <c r="B571" s="69"/>
      <c r="C571" s="69"/>
      <c r="D571" s="69"/>
      <c r="E571" s="69"/>
      <c r="F571" s="69"/>
      <c r="G571" s="69"/>
      <c r="H571" s="69"/>
      <c r="I571" s="69"/>
      <c r="J571" s="69"/>
      <c r="K571" s="69"/>
      <c r="L571" s="69"/>
      <c r="M571" s="69"/>
      <c r="N571" s="69"/>
      <c r="O571" s="69"/>
      <c r="P571" s="69"/>
      <c r="Q571" s="69"/>
      <c r="R571" s="22"/>
      <c r="S571" s="22"/>
      <c r="T571" s="22"/>
      <c r="U571" s="22"/>
      <c r="V571" s="22"/>
      <c r="W571" s="22"/>
      <c r="X571" s="22"/>
      <c r="Y571" s="22"/>
      <c r="Z571" s="22"/>
      <c r="AA571" s="22"/>
      <c r="AB571" s="22"/>
      <c r="AC571" s="69"/>
    </row>
    <row r="572" spans="1:29" ht="15.75" customHeight="1">
      <c r="A572" s="69"/>
      <c r="B572" s="69"/>
      <c r="C572" s="69"/>
      <c r="D572" s="69"/>
      <c r="E572" s="69"/>
      <c r="F572" s="69"/>
      <c r="G572" s="69"/>
      <c r="H572" s="69"/>
      <c r="I572" s="69"/>
      <c r="J572" s="69"/>
      <c r="K572" s="69"/>
      <c r="L572" s="69"/>
      <c r="M572" s="69"/>
      <c r="N572" s="69"/>
      <c r="O572" s="69"/>
      <c r="P572" s="69"/>
      <c r="Q572" s="69"/>
      <c r="R572" s="22"/>
      <c r="S572" s="22"/>
      <c r="T572" s="22"/>
      <c r="U572" s="22"/>
      <c r="V572" s="22"/>
      <c r="W572" s="22"/>
      <c r="X572" s="22"/>
      <c r="Y572" s="22"/>
      <c r="Z572" s="22"/>
      <c r="AA572" s="22"/>
      <c r="AB572" s="22"/>
      <c r="AC572" s="69"/>
    </row>
    <row r="573" spans="1:29" ht="15.75" customHeight="1">
      <c r="A573" s="69"/>
      <c r="B573" s="69"/>
      <c r="C573" s="69"/>
      <c r="D573" s="69"/>
      <c r="E573" s="69"/>
      <c r="F573" s="69"/>
      <c r="G573" s="69"/>
      <c r="H573" s="69"/>
      <c r="I573" s="69"/>
      <c r="J573" s="69"/>
      <c r="K573" s="69"/>
      <c r="L573" s="69"/>
      <c r="M573" s="69"/>
      <c r="N573" s="69"/>
      <c r="O573" s="69"/>
      <c r="P573" s="69"/>
      <c r="Q573" s="69"/>
      <c r="R573" s="22"/>
      <c r="S573" s="22"/>
      <c r="T573" s="22"/>
      <c r="U573" s="22"/>
      <c r="V573" s="22"/>
      <c r="W573" s="22"/>
      <c r="X573" s="22"/>
      <c r="Y573" s="22"/>
      <c r="Z573" s="22"/>
      <c r="AA573" s="22"/>
      <c r="AB573" s="22"/>
      <c r="AC573" s="69"/>
    </row>
    <row r="574" spans="1:29" ht="15.75" customHeight="1">
      <c r="A574" s="69"/>
      <c r="B574" s="69"/>
      <c r="C574" s="69"/>
      <c r="D574" s="69"/>
      <c r="E574" s="69"/>
      <c r="F574" s="69"/>
      <c r="G574" s="69"/>
      <c r="H574" s="69"/>
      <c r="I574" s="69"/>
      <c r="J574" s="69"/>
      <c r="K574" s="69"/>
      <c r="L574" s="69"/>
      <c r="M574" s="69"/>
      <c r="N574" s="69"/>
      <c r="O574" s="69"/>
      <c r="P574" s="69"/>
      <c r="Q574" s="69"/>
      <c r="R574" s="22"/>
      <c r="S574" s="22"/>
      <c r="T574" s="22"/>
      <c r="U574" s="22"/>
      <c r="V574" s="22"/>
      <c r="W574" s="22"/>
      <c r="X574" s="22"/>
      <c r="Y574" s="22"/>
      <c r="Z574" s="22"/>
      <c r="AA574" s="22"/>
      <c r="AB574" s="22"/>
      <c r="AC574" s="69"/>
    </row>
    <row r="575" spans="1:29" ht="15.75" customHeight="1">
      <c r="A575" s="69"/>
      <c r="B575" s="69"/>
      <c r="C575" s="69"/>
      <c r="D575" s="69"/>
      <c r="E575" s="69"/>
      <c r="F575" s="69"/>
      <c r="G575" s="69"/>
      <c r="H575" s="69"/>
      <c r="I575" s="69"/>
      <c r="J575" s="69"/>
      <c r="K575" s="69"/>
      <c r="L575" s="69"/>
      <c r="M575" s="69"/>
      <c r="N575" s="69"/>
      <c r="O575" s="69"/>
      <c r="P575" s="69"/>
      <c r="Q575" s="69"/>
      <c r="R575" s="22"/>
      <c r="S575" s="22"/>
      <c r="T575" s="22"/>
      <c r="U575" s="22"/>
      <c r="V575" s="22"/>
      <c r="W575" s="22"/>
      <c r="X575" s="22"/>
      <c r="Y575" s="22"/>
      <c r="Z575" s="22"/>
      <c r="AA575" s="22"/>
      <c r="AB575" s="22"/>
      <c r="AC575" s="69"/>
    </row>
    <row r="576" spans="1:29" ht="15.75" customHeight="1">
      <c r="A576" s="69"/>
      <c r="B576" s="69"/>
      <c r="C576" s="69"/>
      <c r="D576" s="69"/>
      <c r="E576" s="69"/>
      <c r="F576" s="69"/>
      <c r="G576" s="69"/>
      <c r="H576" s="69"/>
      <c r="I576" s="69"/>
      <c r="J576" s="69"/>
      <c r="K576" s="69"/>
      <c r="L576" s="69"/>
      <c r="M576" s="69"/>
      <c r="N576" s="69"/>
      <c r="O576" s="69"/>
      <c r="P576" s="69"/>
      <c r="Q576" s="69"/>
      <c r="R576" s="22"/>
      <c r="S576" s="22"/>
      <c r="T576" s="22"/>
      <c r="U576" s="22"/>
      <c r="V576" s="22"/>
      <c r="W576" s="22"/>
      <c r="X576" s="22"/>
      <c r="Y576" s="22"/>
      <c r="Z576" s="22"/>
      <c r="AA576" s="22"/>
      <c r="AB576" s="22"/>
      <c r="AC576" s="69"/>
    </row>
    <row r="577" spans="1:29" ht="15.75" customHeight="1">
      <c r="A577" s="69"/>
      <c r="B577" s="69"/>
      <c r="C577" s="69"/>
      <c r="D577" s="69"/>
      <c r="E577" s="69"/>
      <c r="F577" s="69"/>
      <c r="G577" s="69"/>
      <c r="H577" s="69"/>
      <c r="I577" s="69"/>
      <c r="J577" s="69"/>
      <c r="K577" s="69"/>
      <c r="L577" s="69"/>
      <c r="M577" s="69"/>
      <c r="N577" s="69"/>
      <c r="O577" s="69"/>
      <c r="P577" s="69"/>
      <c r="Q577" s="69"/>
      <c r="R577" s="22"/>
      <c r="S577" s="22"/>
      <c r="T577" s="22"/>
      <c r="U577" s="22"/>
      <c r="V577" s="22"/>
      <c r="W577" s="22"/>
      <c r="X577" s="22"/>
      <c r="Y577" s="22"/>
      <c r="Z577" s="22"/>
      <c r="AA577" s="22"/>
      <c r="AB577" s="22"/>
      <c r="AC577" s="69"/>
    </row>
    <row r="578" spans="1:29" ht="15.75" customHeight="1">
      <c r="A578" s="69"/>
      <c r="B578" s="69"/>
      <c r="C578" s="69"/>
      <c r="D578" s="69"/>
      <c r="E578" s="69"/>
      <c r="F578" s="69"/>
      <c r="G578" s="69"/>
      <c r="H578" s="69"/>
      <c r="I578" s="69"/>
      <c r="J578" s="69"/>
      <c r="K578" s="69"/>
      <c r="L578" s="69"/>
      <c r="M578" s="69"/>
      <c r="N578" s="69"/>
      <c r="O578" s="69"/>
      <c r="P578" s="69"/>
      <c r="Q578" s="69"/>
      <c r="R578" s="22"/>
      <c r="S578" s="22"/>
      <c r="T578" s="22"/>
      <c r="U578" s="22"/>
      <c r="V578" s="22"/>
      <c r="W578" s="22"/>
      <c r="X578" s="22"/>
      <c r="Y578" s="22"/>
      <c r="Z578" s="22"/>
      <c r="AA578" s="22"/>
      <c r="AB578" s="22"/>
      <c r="AC578" s="69"/>
    </row>
    <row r="579" spans="1:29" ht="15.75" customHeight="1">
      <c r="A579" s="69"/>
      <c r="B579" s="69"/>
      <c r="C579" s="69"/>
      <c r="D579" s="69"/>
      <c r="E579" s="69"/>
      <c r="F579" s="69"/>
      <c r="G579" s="69"/>
      <c r="H579" s="69"/>
      <c r="I579" s="69"/>
      <c r="J579" s="69"/>
      <c r="K579" s="69"/>
      <c r="L579" s="69"/>
      <c r="M579" s="69"/>
      <c r="N579" s="69"/>
      <c r="O579" s="69"/>
      <c r="P579" s="69"/>
      <c r="Q579" s="69"/>
      <c r="R579" s="22"/>
      <c r="S579" s="22"/>
      <c r="T579" s="22"/>
      <c r="U579" s="22"/>
      <c r="V579" s="22"/>
      <c r="W579" s="22"/>
      <c r="X579" s="22"/>
      <c r="Y579" s="22"/>
      <c r="Z579" s="22"/>
      <c r="AA579" s="22"/>
      <c r="AB579" s="22"/>
      <c r="AC579" s="69"/>
    </row>
    <row r="580" spans="1:29" ht="15.75" customHeight="1">
      <c r="A580" s="69"/>
      <c r="B580" s="69"/>
      <c r="C580" s="69"/>
      <c r="D580" s="69"/>
      <c r="E580" s="69"/>
      <c r="F580" s="69"/>
      <c r="G580" s="69"/>
      <c r="H580" s="69"/>
      <c r="I580" s="69"/>
      <c r="J580" s="69"/>
      <c r="K580" s="69"/>
      <c r="L580" s="69"/>
      <c r="M580" s="69"/>
      <c r="N580" s="69"/>
      <c r="O580" s="69"/>
      <c r="P580" s="69"/>
      <c r="Q580" s="69"/>
      <c r="R580" s="22"/>
      <c r="S580" s="22"/>
      <c r="T580" s="22"/>
      <c r="U580" s="22"/>
      <c r="V580" s="22"/>
      <c r="W580" s="22"/>
      <c r="X580" s="22"/>
      <c r="Y580" s="22"/>
      <c r="Z580" s="22"/>
      <c r="AA580" s="22"/>
      <c r="AB580" s="22"/>
      <c r="AC580" s="69"/>
    </row>
    <row r="581" spans="1:29" ht="15.75" customHeight="1">
      <c r="A581" s="69"/>
      <c r="B581" s="69"/>
      <c r="C581" s="69"/>
      <c r="D581" s="69"/>
      <c r="E581" s="69"/>
      <c r="F581" s="69"/>
      <c r="G581" s="69"/>
      <c r="H581" s="69"/>
      <c r="I581" s="69"/>
      <c r="J581" s="69"/>
      <c r="K581" s="69"/>
      <c r="L581" s="69"/>
      <c r="M581" s="69"/>
      <c r="N581" s="69"/>
      <c r="O581" s="69"/>
      <c r="P581" s="69"/>
      <c r="Q581" s="69"/>
      <c r="R581" s="22"/>
      <c r="S581" s="22"/>
      <c r="T581" s="22"/>
      <c r="U581" s="22"/>
      <c r="V581" s="22"/>
      <c r="W581" s="22"/>
      <c r="X581" s="22"/>
      <c r="Y581" s="22"/>
      <c r="Z581" s="22"/>
      <c r="AA581" s="22"/>
      <c r="AB581" s="22"/>
      <c r="AC581" s="69"/>
    </row>
    <row r="582" spans="1:29" ht="15.75" customHeight="1">
      <c r="A582" s="69"/>
      <c r="B582" s="69"/>
      <c r="C582" s="69"/>
      <c r="D582" s="69"/>
      <c r="E582" s="69"/>
      <c r="F582" s="69"/>
      <c r="G582" s="69"/>
      <c r="H582" s="69"/>
      <c r="I582" s="69"/>
      <c r="J582" s="69"/>
      <c r="K582" s="69"/>
      <c r="L582" s="69"/>
      <c r="M582" s="69"/>
      <c r="N582" s="69"/>
      <c r="O582" s="69"/>
      <c r="P582" s="69"/>
      <c r="Q582" s="69"/>
      <c r="R582" s="22"/>
      <c r="S582" s="22"/>
      <c r="T582" s="22"/>
      <c r="U582" s="22"/>
      <c r="V582" s="22"/>
      <c r="W582" s="22"/>
      <c r="X582" s="22"/>
      <c r="Y582" s="22"/>
      <c r="Z582" s="22"/>
      <c r="AA582" s="22"/>
      <c r="AB582" s="22"/>
      <c r="AC582" s="69"/>
    </row>
    <row r="583" spans="1:29" ht="15.75" customHeight="1">
      <c r="A583" s="69"/>
      <c r="B583" s="69"/>
      <c r="C583" s="69"/>
      <c r="D583" s="69"/>
      <c r="E583" s="69"/>
      <c r="F583" s="69"/>
      <c r="G583" s="69"/>
      <c r="H583" s="69"/>
      <c r="I583" s="69"/>
      <c r="J583" s="69"/>
      <c r="K583" s="69"/>
      <c r="L583" s="69"/>
      <c r="M583" s="69"/>
      <c r="N583" s="69"/>
      <c r="O583" s="69"/>
      <c r="P583" s="69"/>
      <c r="Q583" s="69"/>
      <c r="R583" s="22"/>
      <c r="S583" s="22"/>
      <c r="T583" s="22"/>
      <c r="U583" s="22"/>
      <c r="V583" s="22"/>
      <c r="W583" s="22"/>
      <c r="X583" s="22"/>
      <c r="Y583" s="22"/>
      <c r="Z583" s="22"/>
      <c r="AA583" s="22"/>
      <c r="AB583" s="22"/>
      <c r="AC583" s="69"/>
    </row>
    <row r="584" spans="1:29" ht="15.75" customHeight="1">
      <c r="A584" s="69"/>
      <c r="B584" s="69"/>
      <c r="C584" s="69"/>
      <c r="D584" s="69"/>
      <c r="E584" s="69"/>
      <c r="F584" s="69"/>
      <c r="G584" s="69"/>
      <c r="H584" s="69"/>
      <c r="I584" s="69"/>
      <c r="J584" s="69"/>
      <c r="K584" s="69"/>
      <c r="L584" s="69"/>
      <c r="M584" s="69"/>
      <c r="N584" s="69"/>
      <c r="O584" s="69"/>
      <c r="P584" s="69"/>
      <c r="Q584" s="69"/>
      <c r="R584" s="22"/>
      <c r="S584" s="22"/>
      <c r="T584" s="22"/>
      <c r="U584" s="22"/>
      <c r="V584" s="22"/>
      <c r="W584" s="22"/>
      <c r="X584" s="22"/>
      <c r="Y584" s="22"/>
      <c r="Z584" s="22"/>
      <c r="AA584" s="22"/>
      <c r="AB584" s="22"/>
      <c r="AC584" s="69"/>
    </row>
    <row r="585" spans="1:29" ht="15.75" customHeight="1">
      <c r="A585" s="69"/>
      <c r="B585" s="69"/>
      <c r="C585" s="69"/>
      <c r="D585" s="69"/>
      <c r="E585" s="69"/>
      <c r="F585" s="69"/>
      <c r="G585" s="69"/>
      <c r="H585" s="69"/>
      <c r="I585" s="69"/>
      <c r="J585" s="69"/>
      <c r="K585" s="69"/>
      <c r="L585" s="69"/>
      <c r="M585" s="69"/>
      <c r="N585" s="69"/>
      <c r="O585" s="69"/>
      <c r="P585" s="69"/>
      <c r="Q585" s="69"/>
      <c r="R585" s="22"/>
      <c r="S585" s="22"/>
      <c r="T585" s="22"/>
      <c r="U585" s="22"/>
      <c r="V585" s="22"/>
      <c r="W585" s="22"/>
      <c r="X585" s="22"/>
      <c r="Y585" s="22"/>
      <c r="Z585" s="22"/>
      <c r="AA585" s="22"/>
      <c r="AB585" s="22"/>
      <c r="AC585" s="69"/>
    </row>
    <row r="586" spans="1:29" ht="15.75" customHeight="1">
      <c r="A586" s="69"/>
      <c r="B586" s="69"/>
      <c r="C586" s="69"/>
      <c r="D586" s="69"/>
      <c r="E586" s="69"/>
      <c r="F586" s="69"/>
      <c r="G586" s="69"/>
      <c r="H586" s="69"/>
      <c r="I586" s="69"/>
      <c r="J586" s="69"/>
      <c r="K586" s="69"/>
      <c r="L586" s="69"/>
      <c r="M586" s="69"/>
      <c r="N586" s="69"/>
      <c r="O586" s="69"/>
      <c r="P586" s="69"/>
      <c r="Q586" s="69"/>
      <c r="R586" s="22"/>
      <c r="S586" s="22"/>
      <c r="T586" s="22"/>
      <c r="U586" s="22"/>
      <c r="V586" s="22"/>
      <c r="W586" s="22"/>
      <c r="X586" s="22"/>
      <c r="Y586" s="22"/>
      <c r="Z586" s="22"/>
      <c r="AA586" s="22"/>
      <c r="AB586" s="22"/>
      <c r="AC586" s="69"/>
    </row>
    <row r="587" spans="1:29" ht="15.75" customHeight="1">
      <c r="A587" s="69"/>
      <c r="B587" s="69"/>
      <c r="C587" s="69"/>
      <c r="D587" s="69"/>
      <c r="E587" s="69"/>
      <c r="F587" s="69"/>
      <c r="G587" s="69"/>
      <c r="H587" s="69"/>
      <c r="I587" s="69"/>
      <c r="J587" s="69"/>
      <c r="K587" s="69"/>
      <c r="L587" s="69"/>
      <c r="M587" s="69"/>
      <c r="N587" s="69"/>
      <c r="O587" s="69"/>
      <c r="P587" s="69"/>
      <c r="Q587" s="69"/>
      <c r="R587" s="22"/>
      <c r="S587" s="22"/>
      <c r="T587" s="22"/>
      <c r="U587" s="22"/>
      <c r="V587" s="22"/>
      <c r="W587" s="22"/>
      <c r="X587" s="22"/>
      <c r="Y587" s="22"/>
      <c r="Z587" s="22"/>
      <c r="AA587" s="22"/>
      <c r="AB587" s="22"/>
      <c r="AC587" s="69"/>
    </row>
    <row r="588" spans="1:29" ht="15.75" customHeight="1">
      <c r="A588" s="69"/>
      <c r="B588" s="69"/>
      <c r="C588" s="69"/>
      <c r="D588" s="69"/>
      <c r="E588" s="69"/>
      <c r="F588" s="69"/>
      <c r="G588" s="69"/>
      <c r="H588" s="69"/>
      <c r="I588" s="69"/>
      <c r="J588" s="69"/>
      <c r="K588" s="69"/>
      <c r="L588" s="69"/>
      <c r="M588" s="69"/>
      <c r="N588" s="69"/>
      <c r="O588" s="69"/>
      <c r="P588" s="69"/>
      <c r="Q588" s="69"/>
      <c r="R588" s="22"/>
      <c r="S588" s="22"/>
      <c r="T588" s="22"/>
      <c r="U588" s="22"/>
      <c r="V588" s="22"/>
      <c r="W588" s="22"/>
      <c r="X588" s="22"/>
      <c r="Y588" s="22"/>
      <c r="Z588" s="22"/>
      <c r="AA588" s="22"/>
      <c r="AB588" s="22"/>
      <c r="AC588" s="69"/>
    </row>
    <row r="589" spans="1:29" ht="15.75" customHeight="1">
      <c r="A589" s="69"/>
      <c r="B589" s="69"/>
      <c r="C589" s="69"/>
      <c r="D589" s="69"/>
      <c r="E589" s="69"/>
      <c r="F589" s="69"/>
      <c r="G589" s="69"/>
      <c r="H589" s="69"/>
      <c r="I589" s="69"/>
      <c r="J589" s="69"/>
      <c r="K589" s="69"/>
      <c r="L589" s="69"/>
      <c r="M589" s="69"/>
      <c r="N589" s="69"/>
      <c r="O589" s="69"/>
      <c r="P589" s="69"/>
      <c r="Q589" s="69"/>
      <c r="R589" s="22"/>
      <c r="S589" s="22"/>
      <c r="T589" s="22"/>
      <c r="U589" s="22"/>
      <c r="V589" s="22"/>
      <c r="W589" s="22"/>
      <c r="X589" s="22"/>
      <c r="Y589" s="22"/>
      <c r="Z589" s="22"/>
      <c r="AA589" s="22"/>
      <c r="AB589" s="22"/>
      <c r="AC589" s="69"/>
    </row>
    <row r="590" spans="1:29" ht="15.75" customHeight="1">
      <c r="A590" s="69"/>
      <c r="B590" s="69"/>
      <c r="C590" s="69"/>
      <c r="D590" s="69"/>
      <c r="E590" s="69"/>
      <c r="F590" s="69"/>
      <c r="G590" s="69"/>
      <c r="H590" s="69"/>
      <c r="I590" s="69"/>
      <c r="J590" s="69"/>
      <c r="K590" s="69"/>
      <c r="L590" s="69"/>
      <c r="M590" s="69"/>
      <c r="N590" s="69"/>
      <c r="O590" s="69"/>
      <c r="P590" s="69"/>
      <c r="Q590" s="69"/>
      <c r="R590" s="22"/>
      <c r="S590" s="22"/>
      <c r="T590" s="22"/>
      <c r="U590" s="22"/>
      <c r="V590" s="22"/>
      <c r="W590" s="22"/>
      <c r="X590" s="22"/>
      <c r="Y590" s="22"/>
      <c r="Z590" s="22"/>
      <c r="AA590" s="22"/>
      <c r="AB590" s="22"/>
      <c r="AC590" s="69"/>
    </row>
    <row r="591" spans="1:29" ht="15.75" customHeight="1">
      <c r="A591" s="69"/>
      <c r="B591" s="69"/>
      <c r="C591" s="69"/>
      <c r="D591" s="69"/>
      <c r="E591" s="69"/>
      <c r="F591" s="69"/>
      <c r="G591" s="69"/>
      <c r="H591" s="69"/>
      <c r="I591" s="69"/>
      <c r="J591" s="69"/>
      <c r="K591" s="69"/>
      <c r="L591" s="69"/>
      <c r="M591" s="69"/>
      <c r="N591" s="69"/>
      <c r="O591" s="69"/>
      <c r="P591" s="69"/>
      <c r="Q591" s="69"/>
      <c r="R591" s="22"/>
      <c r="S591" s="22"/>
      <c r="T591" s="22"/>
      <c r="U591" s="22"/>
      <c r="V591" s="22"/>
      <c r="W591" s="22"/>
      <c r="X591" s="22"/>
      <c r="Y591" s="22"/>
      <c r="Z591" s="22"/>
      <c r="AA591" s="22"/>
      <c r="AB591" s="22"/>
      <c r="AC591" s="69"/>
    </row>
    <row r="592" spans="1:29" ht="15.75" customHeight="1">
      <c r="A592" s="69"/>
      <c r="B592" s="69"/>
      <c r="C592" s="69"/>
      <c r="D592" s="69"/>
      <c r="E592" s="69"/>
      <c r="F592" s="69"/>
      <c r="G592" s="69"/>
      <c r="H592" s="69"/>
      <c r="I592" s="69"/>
      <c r="J592" s="69"/>
      <c r="K592" s="69"/>
      <c r="L592" s="69"/>
      <c r="M592" s="69"/>
      <c r="N592" s="69"/>
      <c r="O592" s="69"/>
      <c r="P592" s="69"/>
      <c r="Q592" s="69"/>
      <c r="R592" s="22"/>
      <c r="S592" s="22"/>
      <c r="T592" s="22"/>
      <c r="U592" s="22"/>
      <c r="V592" s="22"/>
      <c r="W592" s="22"/>
      <c r="X592" s="22"/>
      <c r="Y592" s="22"/>
      <c r="Z592" s="22"/>
      <c r="AA592" s="22"/>
      <c r="AB592" s="22"/>
      <c r="AC592" s="69"/>
    </row>
    <row r="593" spans="1:29" ht="15.75" customHeight="1">
      <c r="A593" s="69"/>
      <c r="B593" s="69"/>
      <c r="C593" s="69"/>
      <c r="D593" s="69"/>
      <c r="E593" s="69"/>
      <c r="F593" s="69"/>
      <c r="G593" s="69"/>
      <c r="H593" s="69"/>
      <c r="I593" s="69"/>
      <c r="J593" s="69"/>
      <c r="K593" s="69"/>
      <c r="L593" s="69"/>
      <c r="M593" s="69"/>
      <c r="N593" s="69"/>
      <c r="O593" s="69"/>
      <c r="P593" s="69"/>
      <c r="Q593" s="69"/>
      <c r="R593" s="22"/>
      <c r="S593" s="22"/>
      <c r="T593" s="22"/>
      <c r="U593" s="22"/>
      <c r="V593" s="22"/>
      <c r="W593" s="22"/>
      <c r="X593" s="22"/>
      <c r="Y593" s="22"/>
      <c r="Z593" s="22"/>
      <c r="AA593" s="22"/>
      <c r="AB593" s="22"/>
      <c r="AC593" s="69"/>
    </row>
    <row r="594" spans="1:29" ht="15.75" customHeight="1">
      <c r="A594" s="69"/>
      <c r="B594" s="69"/>
      <c r="C594" s="69"/>
      <c r="D594" s="69"/>
      <c r="E594" s="69"/>
      <c r="F594" s="69"/>
      <c r="G594" s="69"/>
      <c r="H594" s="69"/>
      <c r="I594" s="69"/>
      <c r="J594" s="69"/>
      <c r="K594" s="69"/>
      <c r="L594" s="69"/>
      <c r="M594" s="69"/>
      <c r="N594" s="69"/>
      <c r="O594" s="69"/>
      <c r="P594" s="69"/>
      <c r="Q594" s="69"/>
      <c r="R594" s="22"/>
      <c r="S594" s="22"/>
      <c r="T594" s="22"/>
      <c r="U594" s="22"/>
      <c r="V594" s="22"/>
      <c r="W594" s="22"/>
      <c r="X594" s="22"/>
      <c r="Y594" s="22"/>
      <c r="Z594" s="22"/>
      <c r="AA594" s="22"/>
      <c r="AB594" s="22"/>
      <c r="AC594" s="69"/>
    </row>
    <row r="595" spans="1:29" ht="15.75" customHeight="1">
      <c r="A595" s="69"/>
      <c r="B595" s="69"/>
      <c r="C595" s="69"/>
      <c r="D595" s="69"/>
      <c r="E595" s="69"/>
      <c r="F595" s="69"/>
      <c r="G595" s="69"/>
      <c r="H595" s="69"/>
      <c r="I595" s="69"/>
      <c r="J595" s="69"/>
      <c r="K595" s="69"/>
      <c r="L595" s="69"/>
      <c r="M595" s="69"/>
      <c r="N595" s="69"/>
      <c r="O595" s="69"/>
      <c r="P595" s="69"/>
      <c r="Q595" s="69"/>
      <c r="R595" s="22"/>
      <c r="S595" s="22"/>
      <c r="T595" s="22"/>
      <c r="U595" s="22"/>
      <c r="V595" s="22"/>
      <c r="W595" s="22"/>
      <c r="X595" s="22"/>
      <c r="Y595" s="22"/>
      <c r="Z595" s="22"/>
      <c r="AA595" s="22"/>
      <c r="AB595" s="22"/>
      <c r="AC595" s="69"/>
    </row>
    <row r="596" spans="1:29" ht="15.75" customHeight="1">
      <c r="A596" s="69"/>
      <c r="B596" s="69"/>
      <c r="C596" s="69"/>
      <c r="D596" s="69"/>
      <c r="E596" s="69"/>
      <c r="F596" s="69"/>
      <c r="G596" s="69"/>
      <c r="H596" s="69"/>
      <c r="I596" s="69"/>
      <c r="J596" s="69"/>
      <c r="K596" s="69"/>
      <c r="L596" s="69"/>
      <c r="M596" s="69"/>
      <c r="N596" s="69"/>
      <c r="O596" s="69"/>
      <c r="P596" s="69"/>
      <c r="Q596" s="69"/>
      <c r="R596" s="22"/>
      <c r="S596" s="22"/>
      <c r="T596" s="22"/>
      <c r="U596" s="22"/>
      <c r="V596" s="22"/>
      <c r="W596" s="22"/>
      <c r="X596" s="22"/>
      <c r="Y596" s="22"/>
      <c r="Z596" s="22"/>
      <c r="AA596" s="22"/>
      <c r="AB596" s="22"/>
      <c r="AC596" s="69"/>
    </row>
    <row r="597" spans="1:29" ht="15.75" customHeight="1">
      <c r="A597" s="69"/>
      <c r="B597" s="69"/>
      <c r="C597" s="69"/>
      <c r="D597" s="69"/>
      <c r="E597" s="69"/>
      <c r="F597" s="69"/>
      <c r="G597" s="69"/>
      <c r="H597" s="69"/>
      <c r="I597" s="69"/>
      <c r="J597" s="69"/>
      <c r="K597" s="69"/>
      <c r="L597" s="69"/>
      <c r="M597" s="69"/>
      <c r="N597" s="69"/>
      <c r="O597" s="69"/>
      <c r="P597" s="69"/>
      <c r="Q597" s="69"/>
      <c r="R597" s="22"/>
      <c r="S597" s="22"/>
      <c r="T597" s="22"/>
      <c r="U597" s="22"/>
      <c r="V597" s="22"/>
      <c r="W597" s="22"/>
      <c r="X597" s="22"/>
      <c r="Y597" s="22"/>
      <c r="Z597" s="22"/>
      <c r="AA597" s="22"/>
      <c r="AB597" s="22"/>
      <c r="AC597" s="69"/>
    </row>
    <row r="598" spans="1:29" ht="15.75" customHeight="1">
      <c r="A598" s="69"/>
      <c r="B598" s="69"/>
      <c r="C598" s="69"/>
      <c r="D598" s="69"/>
      <c r="E598" s="69"/>
      <c r="F598" s="69"/>
      <c r="G598" s="69"/>
      <c r="H598" s="69"/>
      <c r="I598" s="69"/>
      <c r="J598" s="69"/>
      <c r="K598" s="69"/>
      <c r="L598" s="69"/>
      <c r="M598" s="69"/>
      <c r="N598" s="69"/>
      <c r="O598" s="69"/>
      <c r="P598" s="69"/>
      <c r="Q598" s="69"/>
      <c r="R598" s="22"/>
      <c r="S598" s="22"/>
      <c r="T598" s="22"/>
      <c r="U598" s="22"/>
      <c r="V598" s="22"/>
      <c r="W598" s="22"/>
      <c r="X598" s="22"/>
      <c r="Y598" s="22"/>
      <c r="Z598" s="22"/>
      <c r="AA598" s="22"/>
      <c r="AB598" s="22"/>
      <c r="AC598" s="69"/>
    </row>
    <row r="599" spans="1:29" ht="15.75" customHeight="1">
      <c r="A599" s="69"/>
      <c r="B599" s="69"/>
      <c r="C599" s="69"/>
      <c r="D599" s="69"/>
      <c r="E599" s="69"/>
      <c r="F599" s="69"/>
      <c r="G599" s="69"/>
      <c r="H599" s="69"/>
      <c r="I599" s="69"/>
      <c r="J599" s="69"/>
      <c r="K599" s="69"/>
      <c r="L599" s="69"/>
      <c r="M599" s="69"/>
      <c r="N599" s="69"/>
      <c r="O599" s="69"/>
      <c r="P599" s="69"/>
      <c r="Q599" s="69"/>
      <c r="R599" s="22"/>
      <c r="S599" s="22"/>
      <c r="T599" s="22"/>
      <c r="U599" s="22"/>
      <c r="V599" s="22"/>
      <c r="W599" s="22"/>
      <c r="X599" s="22"/>
      <c r="Y599" s="22"/>
      <c r="Z599" s="22"/>
      <c r="AA599" s="22"/>
      <c r="AB599" s="22"/>
      <c r="AC599" s="69"/>
    </row>
    <row r="600" spans="1:29" ht="15.75" customHeight="1">
      <c r="A600" s="69"/>
      <c r="B600" s="69"/>
      <c r="C600" s="69"/>
      <c r="D600" s="69"/>
      <c r="E600" s="69"/>
      <c r="F600" s="69"/>
      <c r="G600" s="69"/>
      <c r="H600" s="69"/>
      <c r="I600" s="69"/>
      <c r="J600" s="69"/>
      <c r="K600" s="69"/>
      <c r="L600" s="69"/>
      <c r="M600" s="69"/>
      <c r="N600" s="69"/>
      <c r="O600" s="69"/>
      <c r="P600" s="69"/>
      <c r="Q600" s="69"/>
      <c r="R600" s="22"/>
      <c r="S600" s="22"/>
      <c r="T600" s="22"/>
      <c r="U600" s="22"/>
      <c r="V600" s="22"/>
      <c r="W600" s="22"/>
      <c r="X600" s="22"/>
      <c r="Y600" s="22"/>
      <c r="Z600" s="22"/>
      <c r="AA600" s="22"/>
      <c r="AB600" s="22"/>
      <c r="AC600" s="69"/>
    </row>
    <row r="601" spans="1:29" ht="15.75" customHeight="1">
      <c r="A601" s="69"/>
      <c r="B601" s="69"/>
      <c r="C601" s="69"/>
      <c r="D601" s="69"/>
      <c r="E601" s="69"/>
      <c r="F601" s="69"/>
      <c r="G601" s="69"/>
      <c r="H601" s="69"/>
      <c r="I601" s="69"/>
      <c r="J601" s="69"/>
      <c r="K601" s="69"/>
      <c r="L601" s="69"/>
      <c r="M601" s="69"/>
      <c r="N601" s="69"/>
      <c r="O601" s="69"/>
      <c r="P601" s="69"/>
      <c r="Q601" s="69"/>
      <c r="R601" s="22"/>
      <c r="S601" s="22"/>
      <c r="T601" s="22"/>
      <c r="U601" s="22"/>
      <c r="V601" s="22"/>
      <c r="W601" s="22"/>
      <c r="X601" s="22"/>
      <c r="Y601" s="22"/>
      <c r="Z601" s="22"/>
      <c r="AA601" s="22"/>
      <c r="AB601" s="22"/>
      <c r="AC601" s="69"/>
    </row>
    <row r="602" spans="1:29" ht="15.75" customHeight="1">
      <c r="A602" s="69"/>
      <c r="B602" s="69"/>
      <c r="C602" s="69"/>
      <c r="D602" s="69"/>
      <c r="E602" s="69"/>
      <c r="F602" s="69"/>
      <c r="G602" s="69"/>
      <c r="H602" s="69"/>
      <c r="I602" s="69"/>
      <c r="J602" s="69"/>
      <c r="K602" s="69"/>
      <c r="L602" s="69"/>
      <c r="M602" s="69"/>
      <c r="N602" s="69"/>
      <c r="O602" s="69"/>
      <c r="P602" s="69"/>
      <c r="Q602" s="69"/>
      <c r="R602" s="22"/>
      <c r="S602" s="22"/>
      <c r="T602" s="22"/>
      <c r="U602" s="22"/>
      <c r="V602" s="22"/>
      <c r="W602" s="22"/>
      <c r="X602" s="22"/>
      <c r="Y602" s="22"/>
      <c r="Z602" s="22"/>
      <c r="AA602" s="22"/>
      <c r="AB602" s="22"/>
      <c r="AC602" s="69"/>
    </row>
    <row r="603" spans="1:29" ht="15.75" customHeight="1">
      <c r="A603" s="69"/>
      <c r="B603" s="69"/>
      <c r="C603" s="69"/>
      <c r="D603" s="69"/>
      <c r="E603" s="69"/>
      <c r="F603" s="69"/>
      <c r="G603" s="69"/>
      <c r="H603" s="69"/>
      <c r="I603" s="69"/>
      <c r="J603" s="69"/>
      <c r="K603" s="69"/>
      <c r="L603" s="69"/>
      <c r="M603" s="69"/>
      <c r="N603" s="69"/>
      <c r="O603" s="69"/>
      <c r="P603" s="69"/>
      <c r="Q603" s="69"/>
      <c r="R603" s="22"/>
      <c r="S603" s="22"/>
      <c r="T603" s="22"/>
      <c r="U603" s="22"/>
      <c r="V603" s="22"/>
      <c r="W603" s="22"/>
      <c r="X603" s="22"/>
      <c r="Y603" s="22"/>
      <c r="Z603" s="22"/>
      <c r="AA603" s="22"/>
      <c r="AB603" s="22"/>
      <c r="AC603" s="69"/>
    </row>
    <row r="604" spans="1:29" ht="15.75" customHeight="1">
      <c r="A604" s="69"/>
      <c r="B604" s="69"/>
      <c r="C604" s="69"/>
      <c r="D604" s="69"/>
      <c r="E604" s="69"/>
      <c r="F604" s="69"/>
      <c r="G604" s="69"/>
      <c r="H604" s="69"/>
      <c r="I604" s="69"/>
      <c r="J604" s="69"/>
      <c r="K604" s="69"/>
      <c r="L604" s="69"/>
      <c r="M604" s="69"/>
      <c r="N604" s="69"/>
      <c r="O604" s="69"/>
      <c r="P604" s="69"/>
      <c r="Q604" s="69"/>
      <c r="R604" s="22"/>
      <c r="S604" s="22"/>
      <c r="T604" s="22"/>
      <c r="U604" s="22"/>
      <c r="V604" s="22"/>
      <c r="W604" s="22"/>
      <c r="X604" s="22"/>
      <c r="Y604" s="22"/>
      <c r="Z604" s="22"/>
      <c r="AA604" s="22"/>
      <c r="AB604" s="22"/>
      <c r="AC604" s="69"/>
    </row>
    <row r="605" spans="1:29" ht="15.75" customHeight="1">
      <c r="A605" s="69"/>
      <c r="B605" s="69"/>
      <c r="C605" s="69"/>
      <c r="D605" s="69"/>
      <c r="E605" s="69"/>
      <c r="F605" s="69"/>
      <c r="G605" s="69"/>
      <c r="H605" s="69"/>
      <c r="I605" s="69"/>
      <c r="J605" s="69"/>
      <c r="K605" s="69"/>
      <c r="L605" s="69"/>
      <c r="M605" s="69"/>
      <c r="N605" s="69"/>
      <c r="O605" s="69"/>
      <c r="P605" s="69"/>
      <c r="Q605" s="69"/>
      <c r="R605" s="22"/>
      <c r="S605" s="22"/>
      <c r="T605" s="22"/>
      <c r="U605" s="22"/>
      <c r="V605" s="22"/>
      <c r="W605" s="22"/>
      <c r="X605" s="22"/>
      <c r="Y605" s="22"/>
      <c r="Z605" s="22"/>
      <c r="AA605" s="22"/>
      <c r="AB605" s="22"/>
      <c r="AC605" s="69"/>
    </row>
    <row r="606" spans="1:29" ht="15.75" customHeight="1">
      <c r="A606" s="69"/>
      <c r="B606" s="69"/>
      <c r="C606" s="69"/>
      <c r="D606" s="69"/>
      <c r="E606" s="69"/>
      <c r="F606" s="69"/>
      <c r="G606" s="69"/>
      <c r="H606" s="69"/>
      <c r="I606" s="69"/>
      <c r="J606" s="69"/>
      <c r="K606" s="69"/>
      <c r="L606" s="69"/>
      <c r="M606" s="69"/>
      <c r="N606" s="69"/>
      <c r="O606" s="69"/>
      <c r="P606" s="69"/>
      <c r="Q606" s="69"/>
      <c r="R606" s="22"/>
      <c r="S606" s="22"/>
      <c r="T606" s="22"/>
      <c r="U606" s="22"/>
      <c r="V606" s="22"/>
      <c r="W606" s="22"/>
      <c r="X606" s="22"/>
      <c r="Y606" s="22"/>
      <c r="Z606" s="22"/>
      <c r="AA606" s="22"/>
      <c r="AB606" s="22"/>
      <c r="AC606" s="69"/>
    </row>
    <row r="607" spans="1:29" ht="15.75" customHeight="1">
      <c r="A607" s="69"/>
      <c r="B607" s="69"/>
      <c r="C607" s="69"/>
      <c r="D607" s="69"/>
      <c r="E607" s="69"/>
      <c r="F607" s="69"/>
      <c r="G607" s="69"/>
      <c r="H607" s="69"/>
      <c r="I607" s="69"/>
      <c r="J607" s="69"/>
      <c r="K607" s="69"/>
      <c r="L607" s="69"/>
      <c r="M607" s="69"/>
      <c r="N607" s="69"/>
      <c r="O607" s="69"/>
      <c r="P607" s="69"/>
      <c r="Q607" s="69"/>
      <c r="R607" s="22"/>
      <c r="S607" s="22"/>
      <c r="T607" s="22"/>
      <c r="U607" s="22"/>
      <c r="V607" s="22"/>
      <c r="W607" s="22"/>
      <c r="X607" s="22"/>
      <c r="Y607" s="22"/>
      <c r="Z607" s="22"/>
      <c r="AA607" s="22"/>
      <c r="AB607" s="22"/>
      <c r="AC607" s="69"/>
    </row>
    <row r="608" spans="1:29" ht="15.75" customHeight="1">
      <c r="A608" s="69"/>
      <c r="B608" s="69"/>
      <c r="C608" s="69"/>
      <c r="D608" s="69"/>
      <c r="E608" s="69"/>
      <c r="F608" s="69"/>
      <c r="G608" s="69"/>
      <c r="H608" s="69"/>
      <c r="I608" s="69"/>
      <c r="J608" s="69"/>
      <c r="K608" s="69"/>
      <c r="L608" s="69"/>
      <c r="M608" s="69"/>
      <c r="N608" s="69"/>
      <c r="O608" s="69"/>
      <c r="P608" s="69"/>
      <c r="Q608" s="69"/>
      <c r="R608" s="22"/>
      <c r="S608" s="22"/>
      <c r="T608" s="22"/>
      <c r="U608" s="22"/>
      <c r="V608" s="22"/>
      <c r="W608" s="22"/>
      <c r="X608" s="22"/>
      <c r="Y608" s="22"/>
      <c r="Z608" s="22"/>
      <c r="AA608" s="22"/>
      <c r="AB608" s="22"/>
      <c r="AC608" s="69"/>
    </row>
    <row r="609" spans="1:29" ht="15.75" customHeight="1">
      <c r="A609" s="69"/>
      <c r="B609" s="69"/>
      <c r="C609" s="69"/>
      <c r="D609" s="69"/>
      <c r="E609" s="69"/>
      <c r="F609" s="69"/>
      <c r="G609" s="69"/>
      <c r="H609" s="69"/>
      <c r="I609" s="69"/>
      <c r="J609" s="69"/>
      <c r="K609" s="69"/>
      <c r="L609" s="69"/>
      <c r="M609" s="69"/>
      <c r="N609" s="69"/>
      <c r="O609" s="69"/>
      <c r="P609" s="69"/>
      <c r="Q609" s="69"/>
      <c r="R609" s="22"/>
      <c r="S609" s="22"/>
      <c r="T609" s="22"/>
      <c r="U609" s="22"/>
      <c r="V609" s="22"/>
      <c r="W609" s="22"/>
      <c r="X609" s="22"/>
      <c r="Y609" s="22"/>
      <c r="Z609" s="22"/>
      <c r="AA609" s="22"/>
      <c r="AB609" s="22"/>
      <c r="AC609" s="69"/>
    </row>
    <row r="610" spans="1:29" ht="15.75" customHeight="1">
      <c r="A610" s="69"/>
      <c r="B610" s="69"/>
      <c r="C610" s="69"/>
      <c r="D610" s="69"/>
      <c r="E610" s="69"/>
      <c r="F610" s="69"/>
      <c r="G610" s="69"/>
      <c r="H610" s="69"/>
      <c r="I610" s="69"/>
      <c r="J610" s="69"/>
      <c r="K610" s="69"/>
      <c r="L610" s="69"/>
      <c r="M610" s="69"/>
      <c r="N610" s="69"/>
      <c r="O610" s="69"/>
      <c r="P610" s="69"/>
      <c r="Q610" s="69"/>
      <c r="R610" s="22"/>
      <c r="S610" s="22"/>
      <c r="T610" s="22"/>
      <c r="U610" s="22"/>
      <c r="V610" s="22"/>
      <c r="W610" s="22"/>
      <c r="X610" s="22"/>
      <c r="Y610" s="22"/>
      <c r="Z610" s="22"/>
      <c r="AA610" s="22"/>
      <c r="AB610" s="22"/>
      <c r="AC610" s="69"/>
    </row>
    <row r="611" spans="1:29" ht="15.75" customHeight="1">
      <c r="A611" s="69"/>
      <c r="B611" s="69"/>
      <c r="C611" s="69"/>
      <c r="D611" s="69"/>
      <c r="E611" s="69"/>
      <c r="F611" s="69"/>
      <c r="G611" s="69"/>
      <c r="H611" s="69"/>
      <c r="I611" s="69"/>
      <c r="J611" s="69"/>
      <c r="K611" s="69"/>
      <c r="L611" s="69"/>
      <c r="M611" s="69"/>
      <c r="N611" s="69"/>
      <c r="O611" s="69"/>
      <c r="P611" s="69"/>
      <c r="Q611" s="69"/>
      <c r="R611" s="22"/>
      <c r="S611" s="22"/>
      <c r="T611" s="22"/>
      <c r="U611" s="22"/>
      <c r="V611" s="22"/>
      <c r="W611" s="22"/>
      <c r="X611" s="22"/>
      <c r="Y611" s="22"/>
      <c r="Z611" s="22"/>
      <c r="AA611" s="22"/>
      <c r="AB611" s="22"/>
      <c r="AC611" s="69"/>
    </row>
    <row r="612" spans="1:29" ht="15.75" customHeight="1">
      <c r="A612" s="69"/>
      <c r="B612" s="69"/>
      <c r="C612" s="69"/>
      <c r="D612" s="69"/>
      <c r="E612" s="69"/>
      <c r="F612" s="69"/>
      <c r="G612" s="69"/>
      <c r="H612" s="69"/>
      <c r="I612" s="69"/>
      <c r="J612" s="69"/>
      <c r="K612" s="69"/>
      <c r="L612" s="69"/>
      <c r="M612" s="69"/>
      <c r="N612" s="69"/>
      <c r="O612" s="69"/>
      <c r="P612" s="69"/>
      <c r="Q612" s="69"/>
      <c r="R612" s="22"/>
      <c r="S612" s="22"/>
      <c r="T612" s="22"/>
      <c r="U612" s="22"/>
      <c r="V612" s="22"/>
      <c r="W612" s="22"/>
      <c r="X612" s="22"/>
      <c r="Y612" s="22"/>
      <c r="Z612" s="22"/>
      <c r="AA612" s="22"/>
      <c r="AB612" s="22"/>
      <c r="AC612" s="69"/>
    </row>
    <row r="613" spans="1:29" ht="15.75" customHeight="1">
      <c r="A613" s="69"/>
      <c r="B613" s="69"/>
      <c r="C613" s="69"/>
      <c r="D613" s="69"/>
      <c r="E613" s="69"/>
      <c r="F613" s="69"/>
      <c r="G613" s="69"/>
      <c r="H613" s="69"/>
      <c r="I613" s="69"/>
      <c r="J613" s="69"/>
      <c r="K613" s="69"/>
      <c r="L613" s="69"/>
      <c r="M613" s="69"/>
      <c r="N613" s="69"/>
      <c r="O613" s="69"/>
      <c r="P613" s="69"/>
      <c r="Q613" s="69"/>
      <c r="R613" s="22"/>
      <c r="S613" s="22"/>
      <c r="T613" s="22"/>
      <c r="U613" s="22"/>
      <c r="V613" s="22"/>
      <c r="W613" s="22"/>
      <c r="X613" s="22"/>
      <c r="Y613" s="22"/>
      <c r="Z613" s="22"/>
      <c r="AA613" s="22"/>
      <c r="AB613" s="22"/>
      <c r="AC613" s="69"/>
    </row>
    <row r="614" spans="1:29" ht="15.75" customHeight="1">
      <c r="A614" s="69"/>
      <c r="B614" s="69"/>
      <c r="C614" s="69"/>
      <c r="D614" s="69"/>
      <c r="E614" s="69"/>
      <c r="F614" s="69"/>
      <c r="G614" s="69"/>
      <c r="H614" s="69"/>
      <c r="I614" s="69"/>
      <c r="J614" s="69"/>
      <c r="K614" s="69"/>
      <c r="L614" s="69"/>
      <c r="M614" s="69"/>
      <c r="N614" s="69"/>
      <c r="O614" s="69"/>
      <c r="P614" s="69"/>
      <c r="Q614" s="69"/>
      <c r="R614" s="22"/>
      <c r="S614" s="22"/>
      <c r="T614" s="22"/>
      <c r="U614" s="22"/>
      <c r="V614" s="22"/>
      <c r="W614" s="22"/>
      <c r="X614" s="22"/>
      <c r="Y614" s="22"/>
      <c r="Z614" s="22"/>
      <c r="AA614" s="22"/>
      <c r="AB614" s="22"/>
      <c r="AC614" s="69"/>
    </row>
    <row r="615" spans="1:29" ht="15.75" customHeight="1">
      <c r="A615" s="69"/>
      <c r="B615" s="69"/>
      <c r="C615" s="69"/>
      <c r="D615" s="69"/>
      <c r="E615" s="69"/>
      <c r="F615" s="69"/>
      <c r="G615" s="69"/>
      <c r="H615" s="69"/>
      <c r="I615" s="69"/>
      <c r="J615" s="69"/>
      <c r="K615" s="69"/>
      <c r="L615" s="69"/>
      <c r="M615" s="69"/>
      <c r="N615" s="69"/>
      <c r="O615" s="69"/>
      <c r="P615" s="69"/>
      <c r="Q615" s="69"/>
      <c r="R615" s="22"/>
      <c r="S615" s="22"/>
      <c r="T615" s="22"/>
      <c r="U615" s="22"/>
      <c r="V615" s="22"/>
      <c r="W615" s="22"/>
      <c r="X615" s="22"/>
      <c r="Y615" s="22"/>
      <c r="Z615" s="22"/>
      <c r="AA615" s="22"/>
      <c r="AB615" s="22"/>
      <c r="AC615" s="69"/>
    </row>
    <row r="616" spans="1:29" ht="15.75" customHeight="1">
      <c r="A616" s="69"/>
      <c r="B616" s="69"/>
      <c r="C616" s="69"/>
      <c r="D616" s="69"/>
      <c r="E616" s="69"/>
      <c r="F616" s="69"/>
      <c r="G616" s="69"/>
      <c r="H616" s="69"/>
      <c r="I616" s="69"/>
      <c r="J616" s="69"/>
      <c r="K616" s="69"/>
      <c r="L616" s="69"/>
      <c r="M616" s="69"/>
      <c r="N616" s="69"/>
      <c r="O616" s="69"/>
      <c r="P616" s="69"/>
      <c r="Q616" s="69"/>
      <c r="R616" s="22"/>
      <c r="S616" s="22"/>
      <c r="T616" s="22"/>
      <c r="U616" s="22"/>
      <c r="V616" s="22"/>
      <c r="W616" s="22"/>
      <c r="X616" s="22"/>
      <c r="Y616" s="22"/>
      <c r="Z616" s="22"/>
      <c r="AA616" s="22"/>
      <c r="AB616" s="22"/>
      <c r="AC616" s="69"/>
    </row>
    <row r="617" spans="1:29" ht="15.75" customHeight="1">
      <c r="A617" s="69"/>
      <c r="B617" s="69"/>
      <c r="C617" s="69"/>
      <c r="D617" s="69"/>
      <c r="E617" s="69"/>
      <c r="F617" s="69"/>
      <c r="G617" s="69"/>
      <c r="H617" s="69"/>
      <c r="I617" s="69"/>
      <c r="J617" s="69"/>
      <c r="K617" s="69"/>
      <c r="L617" s="69"/>
      <c r="M617" s="69"/>
      <c r="N617" s="69"/>
      <c r="O617" s="69"/>
      <c r="P617" s="69"/>
      <c r="Q617" s="69"/>
      <c r="R617" s="22"/>
      <c r="S617" s="22"/>
      <c r="T617" s="22"/>
      <c r="U617" s="22"/>
      <c r="V617" s="22"/>
      <c r="W617" s="22"/>
      <c r="X617" s="22"/>
      <c r="Y617" s="22"/>
      <c r="Z617" s="22"/>
      <c r="AA617" s="22"/>
      <c r="AB617" s="22"/>
      <c r="AC617" s="69"/>
    </row>
    <row r="618" spans="1:29" ht="15.75" customHeight="1">
      <c r="A618" s="69"/>
      <c r="B618" s="69"/>
      <c r="C618" s="69"/>
      <c r="D618" s="69"/>
      <c r="E618" s="69"/>
      <c r="F618" s="69"/>
      <c r="G618" s="69"/>
      <c r="H618" s="69"/>
      <c r="I618" s="69"/>
      <c r="J618" s="69"/>
      <c r="K618" s="69"/>
      <c r="L618" s="69"/>
      <c r="M618" s="69"/>
      <c r="N618" s="69"/>
      <c r="O618" s="69"/>
      <c r="P618" s="69"/>
      <c r="Q618" s="69"/>
      <c r="R618" s="22"/>
      <c r="S618" s="22"/>
      <c r="T618" s="22"/>
      <c r="U618" s="22"/>
      <c r="V618" s="22"/>
      <c r="W618" s="22"/>
      <c r="X618" s="22"/>
      <c r="Y618" s="22"/>
      <c r="Z618" s="22"/>
      <c r="AA618" s="22"/>
      <c r="AB618" s="22"/>
      <c r="AC618" s="69"/>
    </row>
    <row r="619" spans="1:29" ht="15.75" customHeight="1">
      <c r="A619" s="69"/>
      <c r="B619" s="69"/>
      <c r="C619" s="69"/>
      <c r="D619" s="69"/>
      <c r="E619" s="69"/>
      <c r="F619" s="69"/>
      <c r="G619" s="69"/>
      <c r="H619" s="69"/>
      <c r="I619" s="69"/>
      <c r="J619" s="69"/>
      <c r="K619" s="69"/>
      <c r="L619" s="69"/>
      <c r="M619" s="69"/>
      <c r="N619" s="69"/>
      <c r="O619" s="69"/>
      <c r="P619" s="69"/>
      <c r="Q619" s="69"/>
      <c r="R619" s="22"/>
      <c r="S619" s="22"/>
      <c r="T619" s="22"/>
      <c r="U619" s="22"/>
      <c r="V619" s="22"/>
      <c r="W619" s="22"/>
      <c r="X619" s="22"/>
      <c r="Y619" s="22"/>
      <c r="Z619" s="22"/>
      <c r="AA619" s="22"/>
      <c r="AB619" s="22"/>
      <c r="AC619" s="69"/>
    </row>
    <row r="620" spans="1:29" ht="15.75" customHeight="1">
      <c r="A620" s="69"/>
      <c r="B620" s="69"/>
      <c r="C620" s="69"/>
      <c r="D620" s="69"/>
      <c r="E620" s="69"/>
      <c r="F620" s="69"/>
      <c r="G620" s="69"/>
      <c r="H620" s="69"/>
      <c r="I620" s="69"/>
      <c r="J620" s="69"/>
      <c r="K620" s="69"/>
      <c r="L620" s="69"/>
      <c r="M620" s="69"/>
      <c r="N620" s="69"/>
      <c r="O620" s="69"/>
      <c r="P620" s="69"/>
      <c r="Q620" s="69"/>
      <c r="R620" s="22"/>
      <c r="S620" s="22"/>
      <c r="T620" s="22"/>
      <c r="U620" s="22"/>
      <c r="V620" s="22"/>
      <c r="W620" s="22"/>
      <c r="X620" s="22"/>
      <c r="Y620" s="22"/>
      <c r="Z620" s="22"/>
      <c r="AA620" s="22"/>
      <c r="AB620" s="22"/>
      <c r="AC620" s="69"/>
    </row>
    <row r="621" spans="1:29" ht="15.75" customHeight="1">
      <c r="A621" s="69"/>
      <c r="B621" s="69"/>
      <c r="C621" s="69"/>
      <c r="D621" s="69"/>
      <c r="E621" s="69"/>
      <c r="F621" s="69"/>
      <c r="G621" s="69"/>
      <c r="H621" s="69"/>
      <c r="I621" s="69"/>
      <c r="J621" s="69"/>
      <c r="K621" s="69"/>
      <c r="L621" s="69"/>
      <c r="M621" s="69"/>
      <c r="N621" s="69"/>
      <c r="O621" s="69"/>
      <c r="P621" s="69"/>
      <c r="Q621" s="69"/>
      <c r="R621" s="22"/>
      <c r="S621" s="22"/>
      <c r="T621" s="22"/>
      <c r="U621" s="22"/>
      <c r="V621" s="22"/>
      <c r="W621" s="22"/>
      <c r="X621" s="22"/>
      <c r="Y621" s="22"/>
      <c r="Z621" s="22"/>
      <c r="AA621" s="22"/>
      <c r="AB621" s="22"/>
      <c r="AC621" s="69"/>
    </row>
    <row r="622" spans="1:29" ht="15.75" customHeight="1">
      <c r="A622" s="69"/>
      <c r="B622" s="69"/>
      <c r="C622" s="69"/>
      <c r="D622" s="69"/>
      <c r="E622" s="69"/>
      <c r="F622" s="69"/>
      <c r="G622" s="69"/>
      <c r="H622" s="69"/>
      <c r="I622" s="69"/>
      <c r="J622" s="69"/>
      <c r="K622" s="69"/>
      <c r="L622" s="69"/>
      <c r="M622" s="69"/>
      <c r="N622" s="69"/>
      <c r="O622" s="69"/>
      <c r="P622" s="69"/>
      <c r="Q622" s="69"/>
      <c r="R622" s="22"/>
      <c r="S622" s="22"/>
      <c r="T622" s="22"/>
      <c r="U622" s="22"/>
      <c r="V622" s="22"/>
      <c r="W622" s="22"/>
      <c r="X622" s="22"/>
      <c r="Y622" s="22"/>
      <c r="Z622" s="22"/>
      <c r="AA622" s="22"/>
      <c r="AB622" s="22"/>
      <c r="AC622" s="69"/>
    </row>
    <row r="623" spans="1:29" ht="15.75" customHeight="1">
      <c r="A623" s="69"/>
      <c r="B623" s="69"/>
      <c r="C623" s="69"/>
      <c r="D623" s="69"/>
      <c r="E623" s="69"/>
      <c r="F623" s="69"/>
      <c r="G623" s="69"/>
      <c r="H623" s="69"/>
      <c r="I623" s="69"/>
      <c r="J623" s="69"/>
      <c r="K623" s="69"/>
      <c r="L623" s="69"/>
      <c r="M623" s="69"/>
      <c r="N623" s="69"/>
      <c r="O623" s="69"/>
      <c r="P623" s="69"/>
      <c r="Q623" s="69"/>
      <c r="R623" s="22"/>
      <c r="S623" s="22"/>
      <c r="T623" s="22"/>
      <c r="U623" s="22"/>
      <c r="V623" s="22"/>
      <c r="W623" s="22"/>
      <c r="X623" s="22"/>
      <c r="Y623" s="22"/>
      <c r="Z623" s="22"/>
      <c r="AA623" s="22"/>
      <c r="AB623" s="22"/>
      <c r="AC623" s="69"/>
    </row>
    <row r="624" spans="1:29" ht="15.75" customHeight="1">
      <c r="A624" s="69"/>
      <c r="B624" s="69"/>
      <c r="C624" s="69"/>
      <c r="D624" s="69"/>
      <c r="E624" s="69"/>
      <c r="F624" s="69"/>
      <c r="G624" s="69"/>
      <c r="H624" s="69"/>
      <c r="I624" s="69"/>
      <c r="J624" s="69"/>
      <c r="K624" s="69"/>
      <c r="L624" s="69"/>
      <c r="M624" s="69"/>
      <c r="N624" s="69"/>
      <c r="O624" s="69"/>
      <c r="P624" s="69"/>
      <c r="Q624" s="69"/>
      <c r="R624" s="22"/>
      <c r="S624" s="22"/>
      <c r="T624" s="22"/>
      <c r="U624" s="22"/>
      <c r="V624" s="22"/>
      <c r="W624" s="22"/>
      <c r="X624" s="22"/>
      <c r="Y624" s="22"/>
      <c r="Z624" s="22"/>
      <c r="AA624" s="22"/>
      <c r="AB624" s="22"/>
      <c r="AC624" s="69"/>
    </row>
    <row r="625" spans="1:29" ht="15.75" customHeight="1">
      <c r="A625" s="69"/>
      <c r="B625" s="69"/>
      <c r="C625" s="69"/>
      <c r="D625" s="69"/>
      <c r="E625" s="69"/>
      <c r="F625" s="69"/>
      <c r="G625" s="69"/>
      <c r="H625" s="69"/>
      <c r="I625" s="69"/>
      <c r="J625" s="69"/>
      <c r="K625" s="69"/>
      <c r="L625" s="69"/>
      <c r="M625" s="69"/>
      <c r="N625" s="69"/>
      <c r="O625" s="69"/>
      <c r="P625" s="69"/>
      <c r="Q625" s="69"/>
      <c r="R625" s="22"/>
      <c r="S625" s="22"/>
      <c r="T625" s="22"/>
      <c r="U625" s="22"/>
      <c r="V625" s="22"/>
      <c r="W625" s="22"/>
      <c r="X625" s="22"/>
      <c r="Y625" s="22"/>
      <c r="Z625" s="22"/>
      <c r="AA625" s="22"/>
      <c r="AB625" s="22"/>
      <c r="AC625" s="69"/>
    </row>
    <row r="626" spans="1:29" ht="15.75" customHeight="1">
      <c r="A626" s="69"/>
      <c r="B626" s="69"/>
      <c r="C626" s="69"/>
      <c r="D626" s="69"/>
      <c r="E626" s="69"/>
      <c r="F626" s="69"/>
      <c r="G626" s="69"/>
      <c r="H626" s="69"/>
      <c r="I626" s="69"/>
      <c r="J626" s="69"/>
      <c r="K626" s="69"/>
      <c r="L626" s="69"/>
      <c r="M626" s="69"/>
      <c r="N626" s="69"/>
      <c r="O626" s="69"/>
      <c r="P626" s="69"/>
      <c r="Q626" s="69"/>
      <c r="R626" s="22"/>
      <c r="S626" s="22"/>
      <c r="T626" s="22"/>
      <c r="U626" s="22"/>
      <c r="V626" s="22"/>
      <c r="W626" s="22"/>
      <c r="X626" s="22"/>
      <c r="Y626" s="22"/>
      <c r="Z626" s="22"/>
      <c r="AA626" s="22"/>
      <c r="AB626" s="22"/>
      <c r="AC626" s="69"/>
    </row>
    <row r="627" spans="1:29" ht="15.75" customHeight="1">
      <c r="A627" s="69"/>
      <c r="B627" s="69"/>
      <c r="C627" s="69"/>
      <c r="D627" s="69"/>
      <c r="E627" s="69"/>
      <c r="F627" s="69"/>
      <c r="G627" s="69"/>
      <c r="H627" s="69"/>
      <c r="I627" s="69"/>
      <c r="J627" s="69"/>
      <c r="K627" s="69"/>
      <c r="L627" s="69"/>
      <c r="M627" s="69"/>
      <c r="N627" s="69"/>
      <c r="O627" s="69"/>
      <c r="P627" s="69"/>
      <c r="Q627" s="69"/>
      <c r="R627" s="22"/>
      <c r="S627" s="22"/>
      <c r="T627" s="22"/>
      <c r="U627" s="22"/>
      <c r="V627" s="22"/>
      <c r="W627" s="22"/>
      <c r="X627" s="22"/>
      <c r="Y627" s="22"/>
      <c r="Z627" s="22"/>
      <c r="AA627" s="22"/>
      <c r="AB627" s="22"/>
      <c r="AC627" s="69"/>
    </row>
    <row r="628" spans="1:29" ht="15.75" customHeight="1">
      <c r="A628" s="69"/>
      <c r="B628" s="69"/>
      <c r="C628" s="69"/>
      <c r="D628" s="69"/>
      <c r="E628" s="69"/>
      <c r="F628" s="69"/>
      <c r="G628" s="69"/>
      <c r="H628" s="69"/>
      <c r="I628" s="69"/>
      <c r="J628" s="69"/>
      <c r="K628" s="69"/>
      <c r="L628" s="69"/>
      <c r="M628" s="69"/>
      <c r="N628" s="69"/>
      <c r="O628" s="69"/>
      <c r="P628" s="69"/>
      <c r="Q628" s="69"/>
      <c r="R628" s="22"/>
      <c r="S628" s="22"/>
      <c r="T628" s="22"/>
      <c r="U628" s="22"/>
      <c r="V628" s="22"/>
      <c r="W628" s="22"/>
      <c r="X628" s="22"/>
      <c r="Y628" s="22"/>
      <c r="Z628" s="22"/>
      <c r="AA628" s="22"/>
      <c r="AB628" s="22"/>
      <c r="AC628" s="69"/>
    </row>
    <row r="629" spans="1:29" ht="15.75" customHeight="1">
      <c r="A629" s="69"/>
      <c r="B629" s="69"/>
      <c r="C629" s="69"/>
      <c r="D629" s="69"/>
      <c r="E629" s="69"/>
      <c r="F629" s="69"/>
      <c r="G629" s="69"/>
      <c r="H629" s="69"/>
      <c r="I629" s="69"/>
      <c r="J629" s="69"/>
      <c r="K629" s="69"/>
      <c r="L629" s="69"/>
      <c r="M629" s="69"/>
      <c r="N629" s="69"/>
      <c r="O629" s="69"/>
      <c r="P629" s="69"/>
      <c r="Q629" s="69"/>
      <c r="R629" s="22"/>
      <c r="S629" s="22"/>
      <c r="T629" s="22"/>
      <c r="U629" s="22"/>
      <c r="V629" s="22"/>
      <c r="W629" s="22"/>
      <c r="X629" s="22"/>
      <c r="Y629" s="22"/>
      <c r="Z629" s="22"/>
      <c r="AA629" s="22"/>
      <c r="AB629" s="22"/>
      <c r="AC629" s="69"/>
    </row>
    <row r="630" spans="1:29" ht="15.75" customHeight="1">
      <c r="A630" s="69"/>
      <c r="B630" s="69"/>
      <c r="C630" s="69"/>
      <c r="D630" s="69"/>
      <c r="E630" s="69"/>
      <c r="F630" s="69"/>
      <c r="G630" s="69"/>
      <c r="H630" s="69"/>
      <c r="I630" s="69"/>
      <c r="J630" s="69"/>
      <c r="K630" s="69"/>
      <c r="L630" s="69"/>
      <c r="M630" s="69"/>
      <c r="N630" s="69"/>
      <c r="O630" s="69"/>
      <c r="P630" s="69"/>
      <c r="Q630" s="69"/>
      <c r="R630" s="22"/>
      <c r="S630" s="22"/>
      <c r="T630" s="22"/>
      <c r="U630" s="22"/>
      <c r="V630" s="22"/>
      <c r="W630" s="22"/>
      <c r="X630" s="22"/>
      <c r="Y630" s="22"/>
      <c r="Z630" s="22"/>
      <c r="AA630" s="22"/>
      <c r="AB630" s="22"/>
      <c r="AC630" s="69"/>
    </row>
    <row r="631" spans="1:29" ht="15.75" customHeight="1">
      <c r="A631" s="69"/>
      <c r="B631" s="69"/>
      <c r="C631" s="69"/>
      <c r="D631" s="69"/>
      <c r="E631" s="69"/>
      <c r="F631" s="69"/>
      <c r="G631" s="69"/>
      <c r="H631" s="69"/>
      <c r="I631" s="69"/>
      <c r="J631" s="69"/>
      <c r="K631" s="69"/>
      <c r="L631" s="69"/>
      <c r="M631" s="69"/>
      <c r="N631" s="69"/>
      <c r="O631" s="69"/>
      <c r="P631" s="69"/>
      <c r="Q631" s="69"/>
      <c r="R631" s="22"/>
      <c r="S631" s="22"/>
      <c r="T631" s="22"/>
      <c r="U631" s="22"/>
      <c r="V631" s="22"/>
      <c r="W631" s="22"/>
      <c r="X631" s="22"/>
      <c r="Y631" s="22"/>
      <c r="Z631" s="22"/>
      <c r="AA631" s="22"/>
      <c r="AB631" s="22"/>
      <c r="AC631" s="69"/>
    </row>
    <row r="632" spans="1:29" ht="15.75" customHeight="1">
      <c r="A632" s="69"/>
      <c r="B632" s="69"/>
      <c r="C632" s="69"/>
      <c r="D632" s="69"/>
      <c r="E632" s="69"/>
      <c r="F632" s="69"/>
      <c r="G632" s="69"/>
      <c r="H632" s="69"/>
      <c r="I632" s="69"/>
      <c r="J632" s="69"/>
      <c r="K632" s="69"/>
      <c r="L632" s="69"/>
      <c r="M632" s="69"/>
      <c r="N632" s="69"/>
      <c r="O632" s="69"/>
      <c r="P632" s="69"/>
      <c r="Q632" s="69"/>
      <c r="R632" s="22"/>
      <c r="S632" s="22"/>
      <c r="T632" s="22"/>
      <c r="U632" s="22"/>
      <c r="V632" s="22"/>
      <c r="W632" s="22"/>
      <c r="X632" s="22"/>
      <c r="Y632" s="22"/>
      <c r="Z632" s="22"/>
      <c r="AA632" s="22"/>
      <c r="AB632" s="22"/>
      <c r="AC632" s="69"/>
    </row>
    <row r="633" spans="1:29" ht="15.75" customHeight="1">
      <c r="A633" s="69"/>
      <c r="B633" s="69"/>
      <c r="C633" s="69"/>
      <c r="D633" s="69"/>
      <c r="E633" s="69"/>
      <c r="F633" s="69"/>
      <c r="G633" s="69"/>
      <c r="H633" s="69"/>
      <c r="I633" s="69"/>
      <c r="J633" s="69"/>
      <c r="K633" s="69"/>
      <c r="L633" s="69"/>
      <c r="M633" s="69"/>
      <c r="N633" s="69"/>
      <c r="O633" s="69"/>
      <c r="P633" s="69"/>
      <c r="Q633" s="69"/>
      <c r="R633" s="22"/>
      <c r="S633" s="22"/>
      <c r="T633" s="22"/>
      <c r="U633" s="22"/>
      <c r="V633" s="22"/>
      <c r="W633" s="22"/>
      <c r="X633" s="22"/>
      <c r="Y633" s="22"/>
      <c r="Z633" s="22"/>
      <c r="AA633" s="22"/>
      <c r="AB633" s="22"/>
      <c r="AC633" s="69"/>
    </row>
    <row r="634" spans="1:29" ht="15.75" customHeight="1">
      <c r="A634" s="69"/>
      <c r="B634" s="69"/>
      <c r="C634" s="69"/>
      <c r="D634" s="69"/>
      <c r="E634" s="69"/>
      <c r="F634" s="69"/>
      <c r="G634" s="69"/>
      <c r="H634" s="69"/>
      <c r="I634" s="69"/>
      <c r="J634" s="69"/>
      <c r="K634" s="69"/>
      <c r="L634" s="69"/>
      <c r="M634" s="69"/>
      <c r="N634" s="69"/>
      <c r="O634" s="69"/>
      <c r="P634" s="69"/>
      <c r="Q634" s="69"/>
      <c r="R634" s="22"/>
      <c r="S634" s="22"/>
      <c r="T634" s="22"/>
      <c r="U634" s="22"/>
      <c r="V634" s="22"/>
      <c r="W634" s="22"/>
      <c r="X634" s="22"/>
      <c r="Y634" s="22"/>
      <c r="Z634" s="22"/>
      <c r="AA634" s="22"/>
      <c r="AB634" s="22"/>
      <c r="AC634" s="69"/>
    </row>
    <row r="635" spans="1:29" ht="15.75" customHeight="1">
      <c r="A635" s="69"/>
      <c r="B635" s="69"/>
      <c r="C635" s="69"/>
      <c r="D635" s="69"/>
      <c r="E635" s="69"/>
      <c r="F635" s="69"/>
      <c r="G635" s="69"/>
      <c r="H635" s="69"/>
      <c r="I635" s="69"/>
      <c r="J635" s="69"/>
      <c r="K635" s="69"/>
      <c r="L635" s="69"/>
      <c r="M635" s="69"/>
      <c r="N635" s="69"/>
      <c r="O635" s="69"/>
      <c r="P635" s="69"/>
      <c r="Q635" s="69"/>
      <c r="R635" s="22"/>
      <c r="S635" s="22"/>
      <c r="T635" s="22"/>
      <c r="U635" s="22"/>
      <c r="V635" s="22"/>
      <c r="W635" s="22"/>
      <c r="X635" s="22"/>
      <c r="Y635" s="22"/>
      <c r="Z635" s="22"/>
      <c r="AA635" s="22"/>
      <c r="AB635" s="22"/>
      <c r="AC635" s="69"/>
    </row>
    <row r="636" spans="1:29" ht="15.75" customHeight="1">
      <c r="A636" s="69"/>
      <c r="B636" s="69"/>
      <c r="C636" s="69"/>
      <c r="D636" s="69"/>
      <c r="E636" s="69"/>
      <c r="F636" s="69"/>
      <c r="G636" s="69"/>
      <c r="H636" s="69"/>
      <c r="I636" s="69"/>
      <c r="J636" s="69"/>
      <c r="K636" s="69"/>
      <c r="L636" s="69"/>
      <c r="M636" s="69"/>
      <c r="N636" s="69"/>
      <c r="O636" s="69"/>
      <c r="P636" s="69"/>
      <c r="Q636" s="69"/>
      <c r="R636" s="22"/>
      <c r="S636" s="22"/>
      <c r="T636" s="22"/>
      <c r="U636" s="22"/>
      <c r="V636" s="22"/>
      <c r="W636" s="22"/>
      <c r="X636" s="22"/>
      <c r="Y636" s="22"/>
      <c r="Z636" s="22"/>
      <c r="AA636" s="22"/>
      <c r="AB636" s="22"/>
      <c r="AC636" s="69"/>
    </row>
    <row r="637" spans="1:29" ht="15.75" customHeight="1">
      <c r="A637" s="69"/>
      <c r="B637" s="69"/>
      <c r="C637" s="69"/>
      <c r="D637" s="69"/>
      <c r="E637" s="69"/>
      <c r="F637" s="69"/>
      <c r="G637" s="69"/>
      <c r="H637" s="69"/>
      <c r="I637" s="69"/>
      <c r="J637" s="69"/>
      <c r="K637" s="69"/>
      <c r="L637" s="69"/>
      <c r="M637" s="69"/>
      <c r="N637" s="69"/>
      <c r="O637" s="69"/>
      <c r="P637" s="69"/>
      <c r="Q637" s="69"/>
      <c r="R637" s="22"/>
      <c r="S637" s="22"/>
      <c r="T637" s="22"/>
      <c r="U637" s="22"/>
      <c r="V637" s="22"/>
      <c r="W637" s="22"/>
      <c r="X637" s="22"/>
      <c r="Y637" s="22"/>
      <c r="Z637" s="22"/>
      <c r="AA637" s="22"/>
      <c r="AB637" s="22"/>
      <c r="AC637" s="69"/>
    </row>
    <row r="638" spans="1:29" ht="15.75" customHeight="1">
      <c r="A638" s="69"/>
      <c r="B638" s="69"/>
      <c r="C638" s="69"/>
      <c r="D638" s="69"/>
      <c r="E638" s="69"/>
      <c r="F638" s="69"/>
      <c r="G638" s="69"/>
      <c r="H638" s="69"/>
      <c r="I638" s="69"/>
      <c r="J638" s="69"/>
      <c r="K638" s="69"/>
      <c r="L638" s="69"/>
      <c r="M638" s="69"/>
      <c r="N638" s="69"/>
      <c r="O638" s="69"/>
      <c r="P638" s="69"/>
      <c r="Q638" s="69"/>
      <c r="R638" s="22"/>
      <c r="S638" s="22"/>
      <c r="T638" s="22"/>
      <c r="U638" s="22"/>
      <c r="V638" s="22"/>
      <c r="W638" s="22"/>
      <c r="X638" s="22"/>
      <c r="Y638" s="22"/>
      <c r="Z638" s="22"/>
      <c r="AA638" s="22"/>
      <c r="AB638" s="22"/>
      <c r="AC638" s="69"/>
    </row>
    <row r="639" spans="1:29" ht="15.75" customHeight="1">
      <c r="A639" s="69"/>
      <c r="B639" s="69"/>
      <c r="C639" s="69"/>
      <c r="D639" s="69"/>
      <c r="E639" s="69"/>
      <c r="F639" s="69"/>
      <c r="G639" s="69"/>
      <c r="H639" s="69"/>
      <c r="I639" s="69"/>
      <c r="J639" s="69"/>
      <c r="K639" s="69"/>
      <c r="L639" s="69"/>
      <c r="M639" s="69"/>
      <c r="N639" s="69"/>
      <c r="O639" s="69"/>
      <c r="P639" s="69"/>
      <c r="Q639" s="69"/>
      <c r="R639" s="22"/>
      <c r="S639" s="22"/>
      <c r="T639" s="22"/>
      <c r="U639" s="22"/>
      <c r="V639" s="22"/>
      <c r="W639" s="22"/>
      <c r="X639" s="22"/>
      <c r="Y639" s="22"/>
      <c r="Z639" s="22"/>
      <c r="AA639" s="22"/>
      <c r="AB639" s="22"/>
      <c r="AC639" s="69"/>
    </row>
    <row r="640" spans="1:29" ht="15.75" customHeight="1">
      <c r="A640" s="69"/>
      <c r="B640" s="69"/>
      <c r="C640" s="69"/>
      <c r="D640" s="69"/>
      <c r="E640" s="69"/>
      <c r="F640" s="69"/>
      <c r="G640" s="69"/>
      <c r="H640" s="69"/>
      <c r="I640" s="69"/>
      <c r="J640" s="69"/>
      <c r="K640" s="69"/>
      <c r="L640" s="69"/>
      <c r="M640" s="69"/>
      <c r="N640" s="69"/>
      <c r="O640" s="69"/>
      <c r="P640" s="69"/>
      <c r="Q640" s="69"/>
      <c r="R640" s="22"/>
      <c r="S640" s="22"/>
      <c r="T640" s="22"/>
      <c r="U640" s="22"/>
      <c r="V640" s="22"/>
      <c r="W640" s="22"/>
      <c r="X640" s="22"/>
      <c r="Y640" s="22"/>
      <c r="Z640" s="22"/>
      <c r="AA640" s="22"/>
      <c r="AB640" s="22"/>
      <c r="AC640" s="69"/>
    </row>
    <row r="641" spans="1:29" ht="15.75" customHeight="1">
      <c r="A641" s="69"/>
      <c r="B641" s="69"/>
      <c r="C641" s="69"/>
      <c r="D641" s="69"/>
      <c r="E641" s="69"/>
      <c r="F641" s="69"/>
      <c r="G641" s="69"/>
      <c r="H641" s="69"/>
      <c r="I641" s="69"/>
      <c r="J641" s="69"/>
      <c r="K641" s="69"/>
      <c r="L641" s="69"/>
      <c r="M641" s="69"/>
      <c r="N641" s="69"/>
      <c r="O641" s="69"/>
      <c r="P641" s="69"/>
      <c r="Q641" s="69"/>
      <c r="R641" s="22"/>
      <c r="S641" s="22"/>
      <c r="T641" s="22"/>
      <c r="U641" s="22"/>
      <c r="V641" s="22"/>
      <c r="W641" s="22"/>
      <c r="X641" s="22"/>
      <c r="Y641" s="22"/>
      <c r="Z641" s="22"/>
      <c r="AA641" s="22"/>
      <c r="AB641" s="22"/>
      <c r="AC641" s="69"/>
    </row>
    <row r="642" spans="1:29" ht="15.75" customHeight="1">
      <c r="A642" s="69"/>
      <c r="B642" s="69"/>
      <c r="C642" s="69"/>
      <c r="D642" s="69"/>
      <c r="E642" s="69"/>
      <c r="F642" s="69"/>
      <c r="G642" s="69"/>
      <c r="H642" s="69"/>
      <c r="I642" s="69"/>
      <c r="J642" s="69"/>
      <c r="K642" s="69"/>
      <c r="L642" s="69"/>
      <c r="M642" s="69"/>
      <c r="N642" s="69"/>
      <c r="O642" s="69"/>
      <c r="P642" s="69"/>
      <c r="Q642" s="69"/>
      <c r="R642" s="22"/>
      <c r="S642" s="22"/>
      <c r="T642" s="22"/>
      <c r="U642" s="22"/>
      <c r="V642" s="22"/>
      <c r="W642" s="22"/>
      <c r="X642" s="22"/>
      <c r="Y642" s="22"/>
      <c r="Z642" s="22"/>
      <c r="AA642" s="22"/>
      <c r="AB642" s="22"/>
      <c r="AC642" s="69"/>
    </row>
    <row r="643" spans="1:29" ht="15.75" customHeight="1">
      <c r="A643" s="69"/>
      <c r="B643" s="69"/>
      <c r="C643" s="69"/>
      <c r="D643" s="69"/>
      <c r="E643" s="69"/>
      <c r="F643" s="69"/>
      <c r="G643" s="69"/>
      <c r="H643" s="69"/>
      <c r="I643" s="69"/>
      <c r="J643" s="69"/>
      <c r="K643" s="69"/>
      <c r="L643" s="69"/>
      <c r="M643" s="69"/>
      <c r="N643" s="69"/>
      <c r="O643" s="69"/>
      <c r="P643" s="69"/>
      <c r="Q643" s="69"/>
      <c r="R643" s="22"/>
      <c r="S643" s="22"/>
      <c r="T643" s="22"/>
      <c r="U643" s="22"/>
      <c r="V643" s="22"/>
      <c r="W643" s="22"/>
      <c r="X643" s="22"/>
      <c r="Y643" s="22"/>
      <c r="Z643" s="22"/>
      <c r="AA643" s="22"/>
      <c r="AB643" s="22"/>
      <c r="AC643" s="69"/>
    </row>
    <row r="644" spans="1:29" ht="15.75" customHeight="1">
      <c r="A644" s="69"/>
      <c r="B644" s="69"/>
      <c r="C644" s="69"/>
      <c r="D644" s="69"/>
      <c r="E644" s="69"/>
      <c r="F644" s="69"/>
      <c r="G644" s="69"/>
      <c r="H644" s="69"/>
      <c r="I644" s="69"/>
      <c r="J644" s="69"/>
      <c r="K644" s="69"/>
      <c r="L644" s="69"/>
      <c r="M644" s="69"/>
      <c r="N644" s="69"/>
      <c r="O644" s="69"/>
      <c r="P644" s="69"/>
      <c r="Q644" s="69"/>
      <c r="R644" s="22"/>
      <c r="S644" s="22"/>
      <c r="T644" s="22"/>
      <c r="U644" s="22"/>
      <c r="V644" s="22"/>
      <c r="W644" s="22"/>
      <c r="X644" s="22"/>
      <c r="Y644" s="22"/>
      <c r="Z644" s="22"/>
      <c r="AA644" s="22"/>
      <c r="AB644" s="22"/>
      <c r="AC644" s="69"/>
    </row>
    <row r="645" spans="1:29" ht="15.75" customHeight="1">
      <c r="A645" s="69"/>
      <c r="B645" s="69"/>
      <c r="C645" s="69"/>
      <c r="D645" s="69"/>
      <c r="E645" s="69"/>
      <c r="F645" s="69"/>
      <c r="G645" s="69"/>
      <c r="H645" s="69"/>
      <c r="I645" s="69"/>
      <c r="J645" s="69"/>
      <c r="K645" s="69"/>
      <c r="L645" s="69"/>
      <c r="M645" s="69"/>
      <c r="N645" s="69"/>
      <c r="O645" s="69"/>
      <c r="P645" s="69"/>
      <c r="Q645" s="69"/>
      <c r="R645" s="22"/>
      <c r="S645" s="22"/>
      <c r="T645" s="22"/>
      <c r="U645" s="22"/>
      <c r="V645" s="22"/>
      <c r="W645" s="22"/>
      <c r="X645" s="22"/>
      <c r="Y645" s="22"/>
      <c r="Z645" s="22"/>
      <c r="AA645" s="22"/>
      <c r="AB645" s="22"/>
      <c r="AC645" s="69"/>
    </row>
    <row r="646" spans="1:29" ht="15.75" customHeight="1">
      <c r="A646" s="69"/>
      <c r="B646" s="69"/>
      <c r="C646" s="69"/>
      <c r="D646" s="69"/>
      <c r="E646" s="69"/>
      <c r="F646" s="69"/>
      <c r="G646" s="69"/>
      <c r="H646" s="69"/>
      <c r="I646" s="69"/>
      <c r="J646" s="69"/>
      <c r="K646" s="69"/>
      <c r="L646" s="69"/>
      <c r="M646" s="69"/>
      <c r="N646" s="69"/>
      <c r="O646" s="69"/>
      <c r="P646" s="69"/>
      <c r="Q646" s="69"/>
      <c r="R646" s="22"/>
      <c r="S646" s="22"/>
      <c r="T646" s="22"/>
      <c r="U646" s="22"/>
      <c r="V646" s="22"/>
      <c r="W646" s="22"/>
      <c r="X646" s="22"/>
      <c r="Y646" s="22"/>
      <c r="Z646" s="22"/>
      <c r="AA646" s="22"/>
      <c r="AB646" s="22"/>
      <c r="AC646" s="69"/>
    </row>
    <row r="647" spans="1:29" ht="15.75" customHeight="1">
      <c r="A647" s="69"/>
      <c r="B647" s="69"/>
      <c r="C647" s="69"/>
      <c r="D647" s="69"/>
      <c r="E647" s="69"/>
      <c r="F647" s="69"/>
      <c r="G647" s="69"/>
      <c r="H647" s="69"/>
      <c r="I647" s="69"/>
      <c r="J647" s="69"/>
      <c r="K647" s="69"/>
      <c r="L647" s="69"/>
      <c r="M647" s="69"/>
      <c r="N647" s="69"/>
      <c r="O647" s="69"/>
      <c r="P647" s="69"/>
      <c r="Q647" s="69"/>
      <c r="R647" s="22"/>
      <c r="S647" s="22"/>
      <c r="T647" s="22"/>
      <c r="U647" s="22"/>
      <c r="V647" s="22"/>
      <c r="W647" s="22"/>
      <c r="X647" s="22"/>
      <c r="Y647" s="22"/>
      <c r="Z647" s="22"/>
      <c r="AA647" s="22"/>
      <c r="AB647" s="22"/>
      <c r="AC647" s="69"/>
    </row>
    <row r="648" spans="1:29" ht="15.75" customHeight="1">
      <c r="A648" s="69"/>
      <c r="B648" s="69"/>
      <c r="C648" s="69"/>
      <c r="D648" s="69"/>
      <c r="E648" s="69"/>
      <c r="F648" s="69"/>
      <c r="G648" s="69"/>
      <c r="H648" s="69"/>
      <c r="I648" s="69"/>
      <c r="J648" s="69"/>
      <c r="K648" s="69"/>
      <c r="L648" s="69"/>
      <c r="M648" s="69"/>
      <c r="N648" s="69"/>
      <c r="O648" s="69"/>
      <c r="P648" s="69"/>
      <c r="Q648" s="69"/>
      <c r="R648" s="22"/>
      <c r="S648" s="22"/>
      <c r="T648" s="22"/>
      <c r="U648" s="22"/>
      <c r="V648" s="22"/>
      <c r="W648" s="22"/>
      <c r="X648" s="22"/>
      <c r="Y648" s="22"/>
      <c r="Z648" s="22"/>
      <c r="AA648" s="22"/>
      <c r="AB648" s="22"/>
      <c r="AC648" s="69"/>
    </row>
    <row r="649" spans="1:29" ht="15.75" customHeight="1">
      <c r="A649" s="69"/>
      <c r="B649" s="69"/>
      <c r="C649" s="69"/>
      <c r="D649" s="69"/>
      <c r="E649" s="69"/>
      <c r="F649" s="69"/>
      <c r="G649" s="69"/>
      <c r="H649" s="69"/>
      <c r="I649" s="69"/>
      <c r="J649" s="69"/>
      <c r="K649" s="69"/>
      <c r="L649" s="69"/>
      <c r="M649" s="69"/>
      <c r="N649" s="69"/>
      <c r="O649" s="69"/>
      <c r="P649" s="69"/>
      <c r="Q649" s="69"/>
      <c r="R649" s="22"/>
      <c r="S649" s="22"/>
      <c r="T649" s="22"/>
      <c r="U649" s="22"/>
      <c r="V649" s="22"/>
      <c r="W649" s="22"/>
      <c r="X649" s="22"/>
      <c r="Y649" s="22"/>
      <c r="Z649" s="22"/>
      <c r="AA649" s="22"/>
      <c r="AB649" s="22"/>
      <c r="AC649" s="69"/>
    </row>
    <row r="650" spans="1:29" ht="15.75" customHeight="1">
      <c r="A650" s="69"/>
      <c r="B650" s="69"/>
      <c r="C650" s="69"/>
      <c r="D650" s="69"/>
      <c r="E650" s="69"/>
      <c r="F650" s="69"/>
      <c r="G650" s="69"/>
      <c r="H650" s="69"/>
      <c r="I650" s="69"/>
      <c r="J650" s="69"/>
      <c r="K650" s="69"/>
      <c r="L650" s="69"/>
      <c r="M650" s="69"/>
      <c r="N650" s="69"/>
      <c r="O650" s="69"/>
      <c r="P650" s="69"/>
      <c r="Q650" s="69"/>
      <c r="R650" s="22"/>
      <c r="S650" s="22"/>
      <c r="T650" s="22"/>
      <c r="U650" s="22"/>
      <c r="V650" s="22"/>
      <c r="W650" s="22"/>
      <c r="X650" s="22"/>
      <c r="Y650" s="22"/>
      <c r="Z650" s="22"/>
      <c r="AA650" s="22"/>
      <c r="AB650" s="22"/>
      <c r="AC650" s="69"/>
    </row>
    <row r="651" spans="1:29" ht="15.75" customHeight="1">
      <c r="A651" s="69"/>
      <c r="B651" s="69"/>
      <c r="C651" s="69"/>
      <c r="D651" s="69"/>
      <c r="E651" s="69"/>
      <c r="F651" s="69"/>
      <c r="G651" s="69"/>
      <c r="H651" s="69"/>
      <c r="I651" s="69"/>
      <c r="J651" s="69"/>
      <c r="K651" s="69"/>
      <c r="L651" s="69"/>
      <c r="M651" s="69"/>
      <c r="N651" s="69"/>
      <c r="O651" s="69"/>
      <c r="P651" s="69"/>
      <c r="Q651" s="69"/>
      <c r="R651" s="22"/>
      <c r="S651" s="22"/>
      <c r="T651" s="22"/>
      <c r="U651" s="22"/>
      <c r="V651" s="22"/>
      <c r="W651" s="22"/>
      <c r="X651" s="22"/>
      <c r="Y651" s="22"/>
      <c r="Z651" s="22"/>
      <c r="AA651" s="22"/>
      <c r="AB651" s="22"/>
      <c r="AC651" s="69"/>
    </row>
    <row r="652" spans="1:29" ht="15.75" customHeight="1">
      <c r="A652" s="69"/>
      <c r="B652" s="69"/>
      <c r="C652" s="69"/>
      <c r="D652" s="69"/>
      <c r="E652" s="69"/>
      <c r="F652" s="69"/>
      <c r="G652" s="69"/>
      <c r="H652" s="69"/>
      <c r="I652" s="69"/>
      <c r="J652" s="69"/>
      <c r="K652" s="69"/>
      <c r="L652" s="69"/>
      <c r="M652" s="69"/>
      <c r="N652" s="69"/>
      <c r="O652" s="69"/>
      <c r="P652" s="69"/>
      <c r="Q652" s="69"/>
      <c r="R652" s="22"/>
      <c r="S652" s="22"/>
      <c r="T652" s="22"/>
      <c r="U652" s="22"/>
      <c r="V652" s="22"/>
      <c r="W652" s="22"/>
      <c r="X652" s="22"/>
      <c r="Y652" s="22"/>
      <c r="Z652" s="22"/>
      <c r="AA652" s="22"/>
      <c r="AB652" s="22"/>
      <c r="AC652" s="69"/>
    </row>
    <row r="653" spans="1:29" ht="15.75" customHeight="1">
      <c r="A653" s="69"/>
      <c r="B653" s="69"/>
      <c r="C653" s="69"/>
      <c r="D653" s="69"/>
      <c r="E653" s="69"/>
      <c r="F653" s="69"/>
      <c r="G653" s="69"/>
      <c r="H653" s="69"/>
      <c r="I653" s="69"/>
      <c r="J653" s="69"/>
      <c r="K653" s="69"/>
      <c r="L653" s="69"/>
      <c r="M653" s="69"/>
      <c r="N653" s="69"/>
      <c r="O653" s="69"/>
      <c r="P653" s="69"/>
      <c r="Q653" s="69"/>
      <c r="R653" s="22"/>
      <c r="S653" s="22"/>
      <c r="T653" s="22"/>
      <c r="U653" s="22"/>
      <c r="V653" s="22"/>
      <c r="W653" s="22"/>
      <c r="X653" s="22"/>
      <c r="Y653" s="22"/>
      <c r="Z653" s="22"/>
      <c r="AA653" s="22"/>
      <c r="AB653" s="22"/>
      <c r="AC653" s="69"/>
    </row>
    <row r="654" spans="1:29" ht="15.75" customHeight="1">
      <c r="A654" s="69"/>
      <c r="B654" s="69"/>
      <c r="C654" s="69"/>
      <c r="D654" s="69"/>
      <c r="E654" s="69"/>
      <c r="F654" s="69"/>
      <c r="G654" s="69"/>
      <c r="H654" s="69"/>
      <c r="I654" s="69"/>
      <c r="J654" s="69"/>
      <c r="K654" s="69"/>
      <c r="L654" s="69"/>
      <c r="M654" s="69"/>
      <c r="N654" s="69"/>
      <c r="O654" s="69"/>
      <c r="P654" s="69"/>
      <c r="Q654" s="69"/>
      <c r="R654" s="22"/>
      <c r="S654" s="22"/>
      <c r="T654" s="22"/>
      <c r="U654" s="22"/>
      <c r="V654" s="22"/>
      <c r="W654" s="22"/>
      <c r="X654" s="22"/>
      <c r="Y654" s="22"/>
      <c r="Z654" s="22"/>
      <c r="AA654" s="22"/>
      <c r="AB654" s="22"/>
      <c r="AC654" s="69"/>
    </row>
    <row r="655" spans="1:29" ht="15.75" customHeight="1">
      <c r="A655" s="69"/>
      <c r="B655" s="69"/>
      <c r="C655" s="69"/>
      <c r="D655" s="69"/>
      <c r="E655" s="69"/>
      <c r="F655" s="69"/>
      <c r="G655" s="69"/>
      <c r="H655" s="69"/>
      <c r="I655" s="69"/>
      <c r="J655" s="69"/>
      <c r="K655" s="69"/>
      <c r="L655" s="69"/>
      <c r="M655" s="69"/>
      <c r="N655" s="69"/>
      <c r="O655" s="69"/>
      <c r="P655" s="69"/>
      <c r="Q655" s="69"/>
      <c r="R655" s="22"/>
      <c r="S655" s="22"/>
      <c r="T655" s="22"/>
      <c r="U655" s="22"/>
      <c r="V655" s="22"/>
      <c r="W655" s="22"/>
      <c r="X655" s="22"/>
      <c r="Y655" s="22"/>
      <c r="Z655" s="22"/>
      <c r="AA655" s="22"/>
      <c r="AB655" s="22"/>
      <c r="AC655" s="69"/>
    </row>
    <row r="656" spans="1:29" ht="15.75" customHeight="1">
      <c r="A656" s="69"/>
      <c r="B656" s="69"/>
      <c r="C656" s="69"/>
      <c r="D656" s="69"/>
      <c r="E656" s="69"/>
      <c r="F656" s="69"/>
      <c r="G656" s="69"/>
      <c r="H656" s="69"/>
      <c r="I656" s="69"/>
      <c r="J656" s="69"/>
      <c r="K656" s="69"/>
      <c r="L656" s="69"/>
      <c r="M656" s="69"/>
      <c r="N656" s="69"/>
      <c r="O656" s="69"/>
      <c r="P656" s="69"/>
      <c r="Q656" s="69"/>
      <c r="R656" s="22"/>
      <c r="S656" s="22"/>
      <c r="T656" s="22"/>
      <c r="U656" s="22"/>
      <c r="V656" s="22"/>
      <c r="W656" s="22"/>
      <c r="X656" s="22"/>
      <c r="Y656" s="22"/>
      <c r="Z656" s="22"/>
      <c r="AA656" s="22"/>
      <c r="AB656" s="22"/>
      <c r="AC656" s="69"/>
    </row>
    <row r="657" spans="1:29" ht="15.75" customHeight="1">
      <c r="A657" s="69"/>
      <c r="B657" s="69"/>
      <c r="C657" s="69"/>
      <c r="D657" s="69"/>
      <c r="E657" s="69"/>
      <c r="F657" s="69"/>
      <c r="G657" s="69"/>
      <c r="H657" s="69"/>
      <c r="I657" s="69"/>
      <c r="J657" s="69"/>
      <c r="K657" s="69"/>
      <c r="L657" s="69"/>
      <c r="M657" s="69"/>
      <c r="N657" s="69"/>
      <c r="O657" s="69"/>
      <c r="P657" s="69"/>
      <c r="Q657" s="69"/>
      <c r="R657" s="22"/>
      <c r="S657" s="22"/>
      <c r="T657" s="22"/>
      <c r="U657" s="22"/>
      <c r="V657" s="22"/>
      <c r="W657" s="22"/>
      <c r="X657" s="22"/>
      <c r="Y657" s="22"/>
      <c r="Z657" s="22"/>
      <c r="AA657" s="22"/>
      <c r="AB657" s="22"/>
      <c r="AC657" s="69"/>
    </row>
    <row r="658" spans="1:29" ht="15.75" customHeight="1">
      <c r="A658" s="69"/>
      <c r="B658" s="69"/>
      <c r="C658" s="69"/>
      <c r="D658" s="69"/>
      <c r="E658" s="69"/>
      <c r="F658" s="69"/>
      <c r="G658" s="69"/>
      <c r="H658" s="69"/>
      <c r="I658" s="69"/>
      <c r="J658" s="69"/>
      <c r="K658" s="69"/>
      <c r="L658" s="69"/>
      <c r="M658" s="69"/>
      <c r="N658" s="69"/>
      <c r="O658" s="69"/>
      <c r="P658" s="69"/>
      <c r="Q658" s="69"/>
      <c r="R658" s="22"/>
      <c r="S658" s="22"/>
      <c r="T658" s="22"/>
      <c r="U658" s="22"/>
      <c r="V658" s="22"/>
      <c r="W658" s="22"/>
      <c r="X658" s="22"/>
      <c r="Y658" s="22"/>
      <c r="Z658" s="22"/>
      <c r="AA658" s="22"/>
      <c r="AB658" s="22"/>
      <c r="AC658" s="69"/>
    </row>
    <row r="659" spans="1:29" ht="15.75" customHeight="1">
      <c r="A659" s="69"/>
      <c r="B659" s="69"/>
      <c r="C659" s="69"/>
      <c r="D659" s="69"/>
      <c r="E659" s="69"/>
      <c r="F659" s="69"/>
      <c r="G659" s="69"/>
      <c r="H659" s="69"/>
      <c r="I659" s="69"/>
      <c r="J659" s="69"/>
      <c r="K659" s="69"/>
      <c r="L659" s="69"/>
      <c r="M659" s="69"/>
      <c r="N659" s="69"/>
      <c r="O659" s="69"/>
      <c r="P659" s="69"/>
      <c r="Q659" s="69"/>
      <c r="R659" s="22"/>
      <c r="S659" s="22"/>
      <c r="T659" s="22"/>
      <c r="U659" s="22"/>
      <c r="V659" s="22"/>
      <c r="W659" s="22"/>
      <c r="X659" s="22"/>
      <c r="Y659" s="22"/>
      <c r="Z659" s="22"/>
      <c r="AA659" s="22"/>
      <c r="AB659" s="22"/>
      <c r="AC659" s="69"/>
    </row>
    <row r="660" spans="1:29" ht="15.75" customHeight="1">
      <c r="A660" s="69"/>
      <c r="B660" s="69"/>
      <c r="C660" s="69"/>
      <c r="D660" s="69"/>
      <c r="E660" s="69"/>
      <c r="F660" s="69"/>
      <c r="G660" s="69"/>
      <c r="H660" s="69"/>
      <c r="I660" s="69"/>
      <c r="J660" s="69"/>
      <c r="K660" s="69"/>
      <c r="L660" s="69"/>
      <c r="M660" s="69"/>
      <c r="N660" s="69"/>
      <c r="O660" s="69"/>
      <c r="P660" s="69"/>
      <c r="Q660" s="69"/>
      <c r="R660" s="22"/>
      <c r="S660" s="22"/>
      <c r="T660" s="22"/>
      <c r="U660" s="22"/>
      <c r="V660" s="22"/>
      <c r="W660" s="22"/>
      <c r="X660" s="22"/>
      <c r="Y660" s="22"/>
      <c r="Z660" s="22"/>
      <c r="AA660" s="22"/>
      <c r="AB660" s="22"/>
      <c r="AC660" s="69"/>
    </row>
    <row r="661" spans="1:29" ht="15.75" customHeight="1">
      <c r="A661" s="69"/>
      <c r="B661" s="69"/>
      <c r="C661" s="69"/>
      <c r="D661" s="69"/>
      <c r="E661" s="69"/>
      <c r="F661" s="69"/>
      <c r="G661" s="69"/>
      <c r="H661" s="69"/>
      <c r="I661" s="69"/>
      <c r="J661" s="69"/>
      <c r="K661" s="69"/>
      <c r="L661" s="69"/>
      <c r="M661" s="69"/>
      <c r="N661" s="69"/>
      <c r="O661" s="69"/>
      <c r="P661" s="69"/>
      <c r="Q661" s="69"/>
      <c r="R661" s="22"/>
      <c r="S661" s="22"/>
      <c r="T661" s="22"/>
      <c r="U661" s="22"/>
      <c r="V661" s="22"/>
      <c r="W661" s="22"/>
      <c r="X661" s="22"/>
      <c r="Y661" s="22"/>
      <c r="Z661" s="22"/>
      <c r="AA661" s="22"/>
      <c r="AB661" s="22"/>
      <c r="AC661" s="69"/>
    </row>
    <row r="662" spans="1:29" ht="15.75" customHeight="1">
      <c r="A662" s="69"/>
      <c r="B662" s="69"/>
      <c r="C662" s="69"/>
      <c r="D662" s="69"/>
      <c r="E662" s="69"/>
      <c r="F662" s="69"/>
      <c r="G662" s="69"/>
      <c r="H662" s="69"/>
      <c r="I662" s="69"/>
      <c r="J662" s="69"/>
      <c r="K662" s="69"/>
      <c r="L662" s="69"/>
      <c r="M662" s="69"/>
      <c r="N662" s="69"/>
      <c r="O662" s="69"/>
      <c r="P662" s="69"/>
      <c r="Q662" s="69"/>
      <c r="R662" s="22"/>
      <c r="S662" s="22"/>
      <c r="T662" s="22"/>
      <c r="U662" s="22"/>
      <c r="V662" s="22"/>
      <c r="W662" s="22"/>
      <c r="X662" s="22"/>
      <c r="Y662" s="22"/>
      <c r="Z662" s="22"/>
      <c r="AA662" s="22"/>
      <c r="AB662" s="22"/>
      <c r="AC662" s="69"/>
    </row>
    <row r="663" spans="1:29" ht="15.75" customHeight="1">
      <c r="A663" s="69"/>
      <c r="B663" s="69"/>
      <c r="C663" s="69"/>
      <c r="D663" s="69"/>
      <c r="E663" s="69"/>
      <c r="F663" s="69"/>
      <c r="G663" s="69"/>
      <c r="H663" s="69"/>
      <c r="I663" s="69"/>
      <c r="J663" s="69"/>
      <c r="K663" s="69"/>
      <c r="L663" s="69"/>
      <c r="M663" s="69"/>
      <c r="N663" s="69"/>
      <c r="O663" s="69"/>
      <c r="P663" s="69"/>
      <c r="Q663" s="69"/>
      <c r="R663" s="22"/>
      <c r="S663" s="22"/>
      <c r="T663" s="22"/>
      <c r="U663" s="22"/>
      <c r="V663" s="22"/>
      <c r="W663" s="22"/>
      <c r="X663" s="22"/>
      <c r="Y663" s="22"/>
      <c r="Z663" s="22"/>
      <c r="AA663" s="22"/>
      <c r="AB663" s="22"/>
      <c r="AC663" s="69"/>
    </row>
    <row r="664" spans="1:29" ht="15.75" customHeight="1">
      <c r="A664" s="69"/>
      <c r="B664" s="69"/>
      <c r="C664" s="69"/>
      <c r="D664" s="69"/>
      <c r="E664" s="69"/>
      <c r="F664" s="69"/>
      <c r="G664" s="69"/>
      <c r="H664" s="69"/>
      <c r="I664" s="69"/>
      <c r="J664" s="69"/>
      <c r="K664" s="69"/>
      <c r="L664" s="69"/>
      <c r="M664" s="69"/>
      <c r="N664" s="69"/>
      <c r="O664" s="69"/>
      <c r="P664" s="69"/>
      <c r="Q664" s="69"/>
      <c r="R664" s="22"/>
      <c r="S664" s="22"/>
      <c r="T664" s="22"/>
      <c r="U664" s="22"/>
      <c r="V664" s="22"/>
      <c r="W664" s="22"/>
      <c r="X664" s="22"/>
      <c r="Y664" s="22"/>
      <c r="Z664" s="22"/>
      <c r="AA664" s="22"/>
      <c r="AB664" s="22"/>
      <c r="AC664" s="69"/>
    </row>
    <row r="665" spans="1:29" ht="15.75" customHeight="1">
      <c r="A665" s="69"/>
      <c r="B665" s="69"/>
      <c r="C665" s="69"/>
      <c r="D665" s="69"/>
      <c r="E665" s="69"/>
      <c r="F665" s="69"/>
      <c r="G665" s="69"/>
      <c r="H665" s="69"/>
      <c r="I665" s="69"/>
      <c r="J665" s="69"/>
      <c r="K665" s="69"/>
      <c r="L665" s="69"/>
      <c r="M665" s="69"/>
      <c r="N665" s="69"/>
      <c r="O665" s="69"/>
      <c r="P665" s="69"/>
      <c r="Q665" s="69"/>
      <c r="R665" s="22"/>
      <c r="S665" s="22"/>
      <c r="T665" s="22"/>
      <c r="U665" s="22"/>
      <c r="V665" s="22"/>
      <c r="W665" s="22"/>
      <c r="X665" s="22"/>
      <c r="Y665" s="22"/>
      <c r="Z665" s="22"/>
      <c r="AA665" s="22"/>
      <c r="AB665" s="22"/>
      <c r="AC665" s="69"/>
    </row>
    <row r="666" spans="1:29" ht="15.75" customHeight="1">
      <c r="A666" s="69"/>
      <c r="B666" s="69"/>
      <c r="C666" s="69"/>
      <c r="D666" s="69"/>
      <c r="E666" s="69"/>
      <c r="F666" s="69"/>
      <c r="G666" s="69"/>
      <c r="H666" s="69"/>
      <c r="I666" s="69"/>
      <c r="J666" s="69"/>
      <c r="K666" s="69"/>
      <c r="L666" s="69"/>
      <c r="M666" s="69"/>
      <c r="N666" s="69"/>
      <c r="O666" s="69"/>
      <c r="P666" s="69"/>
      <c r="Q666" s="69"/>
      <c r="R666" s="22"/>
      <c r="S666" s="22"/>
      <c r="T666" s="22"/>
      <c r="U666" s="22"/>
      <c r="V666" s="22"/>
      <c r="W666" s="22"/>
      <c r="X666" s="22"/>
      <c r="Y666" s="22"/>
      <c r="Z666" s="22"/>
      <c r="AA666" s="22"/>
      <c r="AB666" s="22"/>
      <c r="AC666" s="69"/>
    </row>
    <row r="667" spans="1:29" ht="15.75" customHeight="1">
      <c r="A667" s="69"/>
      <c r="B667" s="69"/>
      <c r="C667" s="69"/>
      <c r="D667" s="69"/>
      <c r="E667" s="69"/>
      <c r="F667" s="69"/>
      <c r="G667" s="69"/>
      <c r="H667" s="69"/>
      <c r="I667" s="69"/>
      <c r="J667" s="69"/>
      <c r="K667" s="69"/>
      <c r="L667" s="69"/>
      <c r="M667" s="69"/>
      <c r="N667" s="69"/>
      <c r="O667" s="69"/>
      <c r="P667" s="69"/>
      <c r="Q667" s="69"/>
      <c r="R667" s="22"/>
      <c r="S667" s="22"/>
      <c r="T667" s="22"/>
      <c r="U667" s="22"/>
      <c r="V667" s="22"/>
      <c r="W667" s="22"/>
      <c r="X667" s="22"/>
      <c r="Y667" s="22"/>
      <c r="Z667" s="22"/>
      <c r="AA667" s="22"/>
      <c r="AB667" s="22"/>
      <c r="AC667" s="69"/>
    </row>
    <row r="668" spans="1:29" ht="15.75" customHeight="1">
      <c r="A668" s="69"/>
      <c r="B668" s="69"/>
      <c r="C668" s="69"/>
      <c r="D668" s="69"/>
      <c r="E668" s="69"/>
      <c r="F668" s="69"/>
      <c r="G668" s="69"/>
      <c r="H668" s="69"/>
      <c r="I668" s="69"/>
      <c r="J668" s="69"/>
      <c r="K668" s="69"/>
      <c r="L668" s="69"/>
      <c r="M668" s="69"/>
      <c r="N668" s="69"/>
      <c r="O668" s="69"/>
      <c r="P668" s="69"/>
      <c r="Q668" s="69"/>
      <c r="R668" s="22"/>
      <c r="S668" s="22"/>
      <c r="T668" s="22"/>
      <c r="U668" s="22"/>
      <c r="V668" s="22"/>
      <c r="W668" s="22"/>
      <c r="X668" s="22"/>
      <c r="Y668" s="22"/>
      <c r="Z668" s="22"/>
      <c r="AA668" s="22"/>
      <c r="AB668" s="22"/>
      <c r="AC668" s="69"/>
    </row>
    <row r="669" spans="1:29" ht="15.75" customHeight="1">
      <c r="A669" s="69"/>
      <c r="B669" s="69"/>
      <c r="C669" s="69"/>
      <c r="D669" s="69"/>
      <c r="E669" s="69"/>
      <c r="F669" s="69"/>
      <c r="G669" s="69"/>
      <c r="H669" s="69"/>
      <c r="I669" s="69"/>
      <c r="J669" s="69"/>
      <c r="K669" s="69"/>
      <c r="L669" s="69"/>
      <c r="M669" s="69"/>
      <c r="N669" s="69"/>
      <c r="O669" s="69"/>
      <c r="P669" s="69"/>
      <c r="Q669" s="69"/>
      <c r="R669" s="22"/>
      <c r="S669" s="22"/>
      <c r="T669" s="22"/>
      <c r="U669" s="22"/>
      <c r="V669" s="22"/>
      <c r="W669" s="22"/>
      <c r="X669" s="22"/>
      <c r="Y669" s="22"/>
      <c r="Z669" s="22"/>
      <c r="AA669" s="22"/>
      <c r="AB669" s="22"/>
      <c r="AC669" s="69"/>
    </row>
    <row r="670" spans="1:29" ht="15.75" customHeight="1">
      <c r="A670" s="69"/>
      <c r="B670" s="69"/>
      <c r="C670" s="69"/>
      <c r="D670" s="69"/>
      <c r="E670" s="69"/>
      <c r="F670" s="69"/>
      <c r="G670" s="69"/>
      <c r="H670" s="69"/>
      <c r="I670" s="69"/>
      <c r="J670" s="69"/>
      <c r="K670" s="69"/>
      <c r="L670" s="69"/>
      <c r="M670" s="69"/>
      <c r="N670" s="69"/>
      <c r="O670" s="69"/>
      <c r="P670" s="69"/>
      <c r="Q670" s="69"/>
      <c r="R670" s="22"/>
      <c r="S670" s="22"/>
      <c r="T670" s="22"/>
      <c r="U670" s="22"/>
      <c r="V670" s="22"/>
      <c r="W670" s="22"/>
      <c r="X670" s="22"/>
      <c r="Y670" s="22"/>
      <c r="Z670" s="22"/>
      <c r="AA670" s="22"/>
      <c r="AB670" s="22"/>
      <c r="AC670" s="69"/>
    </row>
    <row r="671" spans="1:29" ht="15.75" customHeight="1">
      <c r="A671" s="69"/>
      <c r="B671" s="69"/>
      <c r="C671" s="69"/>
      <c r="D671" s="69"/>
      <c r="E671" s="69"/>
      <c r="F671" s="69"/>
      <c r="G671" s="69"/>
      <c r="H671" s="69"/>
      <c r="I671" s="69"/>
      <c r="J671" s="69"/>
      <c r="K671" s="69"/>
      <c r="L671" s="69"/>
      <c r="M671" s="69"/>
      <c r="N671" s="69"/>
      <c r="O671" s="69"/>
      <c r="P671" s="69"/>
      <c r="Q671" s="69"/>
      <c r="R671" s="22"/>
      <c r="S671" s="22"/>
      <c r="T671" s="22"/>
      <c r="U671" s="22"/>
      <c r="V671" s="22"/>
      <c r="W671" s="22"/>
      <c r="X671" s="22"/>
      <c r="Y671" s="22"/>
      <c r="Z671" s="22"/>
      <c r="AA671" s="22"/>
      <c r="AB671" s="22"/>
      <c r="AC671" s="69"/>
    </row>
    <row r="672" spans="1:29" ht="15.75" customHeight="1">
      <c r="A672" s="69"/>
      <c r="B672" s="69"/>
      <c r="C672" s="69"/>
      <c r="D672" s="69"/>
      <c r="E672" s="69"/>
      <c r="F672" s="69"/>
      <c r="G672" s="69"/>
      <c r="H672" s="69"/>
      <c r="I672" s="69"/>
      <c r="J672" s="69"/>
      <c r="K672" s="69"/>
      <c r="L672" s="69"/>
      <c r="M672" s="69"/>
      <c r="N672" s="69"/>
      <c r="O672" s="69"/>
      <c r="P672" s="69"/>
      <c r="Q672" s="69"/>
      <c r="R672" s="22"/>
      <c r="S672" s="22"/>
      <c r="T672" s="22"/>
      <c r="U672" s="22"/>
      <c r="V672" s="22"/>
      <c r="W672" s="22"/>
      <c r="X672" s="22"/>
      <c r="Y672" s="22"/>
      <c r="Z672" s="22"/>
      <c r="AA672" s="22"/>
      <c r="AB672" s="22"/>
      <c r="AC672" s="69"/>
    </row>
    <row r="673" spans="1:29" ht="15.75" customHeight="1">
      <c r="A673" s="69"/>
      <c r="B673" s="69"/>
      <c r="C673" s="69"/>
      <c r="D673" s="69"/>
      <c r="E673" s="69"/>
      <c r="F673" s="69"/>
      <c r="G673" s="69"/>
      <c r="H673" s="69"/>
      <c r="I673" s="69"/>
      <c r="J673" s="69"/>
      <c r="K673" s="69"/>
      <c r="L673" s="69"/>
      <c r="M673" s="69"/>
      <c r="N673" s="69"/>
      <c r="O673" s="69"/>
      <c r="P673" s="69"/>
      <c r="Q673" s="69"/>
      <c r="R673" s="22"/>
      <c r="S673" s="22"/>
      <c r="T673" s="22"/>
      <c r="U673" s="22"/>
      <c r="V673" s="22"/>
      <c r="W673" s="22"/>
      <c r="X673" s="22"/>
      <c r="Y673" s="22"/>
      <c r="Z673" s="22"/>
      <c r="AA673" s="22"/>
      <c r="AB673" s="22"/>
      <c r="AC673" s="69"/>
    </row>
    <row r="674" spans="1:29" ht="15.75" customHeight="1">
      <c r="A674" s="69"/>
      <c r="B674" s="69"/>
      <c r="C674" s="69"/>
      <c r="D674" s="69"/>
      <c r="E674" s="69"/>
      <c r="F674" s="69"/>
      <c r="G674" s="69"/>
      <c r="H674" s="69"/>
      <c r="I674" s="69"/>
      <c r="J674" s="69"/>
      <c r="K674" s="69"/>
      <c r="L674" s="69"/>
      <c r="M674" s="69"/>
      <c r="N674" s="69"/>
      <c r="O674" s="69"/>
      <c r="P674" s="69"/>
      <c r="Q674" s="69"/>
      <c r="R674" s="22"/>
      <c r="S674" s="22"/>
      <c r="T674" s="22"/>
      <c r="U674" s="22"/>
      <c r="V674" s="22"/>
      <c r="W674" s="22"/>
      <c r="X674" s="22"/>
      <c r="Y674" s="22"/>
      <c r="Z674" s="22"/>
      <c r="AA674" s="22"/>
      <c r="AB674" s="22"/>
      <c r="AC674" s="69"/>
    </row>
    <row r="675" spans="1:29" ht="15.75" customHeight="1">
      <c r="A675" s="69"/>
      <c r="B675" s="69"/>
      <c r="C675" s="69"/>
      <c r="D675" s="69"/>
      <c r="E675" s="69"/>
      <c r="F675" s="69"/>
      <c r="G675" s="69"/>
      <c r="H675" s="69"/>
      <c r="I675" s="69"/>
      <c r="J675" s="69"/>
      <c r="K675" s="69"/>
      <c r="L675" s="69"/>
      <c r="M675" s="69"/>
      <c r="N675" s="69"/>
      <c r="O675" s="69"/>
      <c r="P675" s="69"/>
      <c r="Q675" s="69"/>
      <c r="R675" s="22"/>
      <c r="S675" s="22"/>
      <c r="T675" s="22"/>
      <c r="U675" s="22"/>
      <c r="V675" s="22"/>
      <c r="W675" s="22"/>
      <c r="X675" s="22"/>
      <c r="Y675" s="22"/>
      <c r="Z675" s="22"/>
      <c r="AA675" s="22"/>
      <c r="AB675" s="22"/>
      <c r="AC675" s="69"/>
    </row>
    <row r="676" spans="1:29" ht="15.75" customHeight="1">
      <c r="A676" s="69"/>
      <c r="B676" s="69"/>
      <c r="C676" s="69"/>
      <c r="D676" s="69"/>
      <c r="E676" s="69"/>
      <c r="F676" s="69"/>
      <c r="G676" s="69"/>
      <c r="H676" s="69"/>
      <c r="I676" s="69"/>
      <c r="J676" s="69"/>
      <c r="K676" s="69"/>
      <c r="L676" s="69"/>
      <c r="M676" s="69"/>
      <c r="N676" s="69"/>
      <c r="O676" s="69"/>
      <c r="P676" s="69"/>
      <c r="Q676" s="69"/>
      <c r="R676" s="22"/>
      <c r="S676" s="22"/>
      <c r="T676" s="22"/>
      <c r="U676" s="22"/>
      <c r="V676" s="22"/>
      <c r="W676" s="22"/>
      <c r="X676" s="22"/>
      <c r="Y676" s="22"/>
      <c r="Z676" s="22"/>
      <c r="AA676" s="22"/>
      <c r="AB676" s="22"/>
      <c r="AC676" s="69"/>
    </row>
    <row r="677" spans="1:29" ht="15.75" customHeight="1">
      <c r="A677" s="69"/>
      <c r="B677" s="69"/>
      <c r="C677" s="69"/>
      <c r="D677" s="69"/>
      <c r="E677" s="69"/>
      <c r="F677" s="69"/>
      <c r="G677" s="69"/>
      <c r="H677" s="69"/>
      <c r="I677" s="69"/>
      <c r="J677" s="69"/>
      <c r="K677" s="69"/>
      <c r="L677" s="69"/>
      <c r="M677" s="69"/>
      <c r="N677" s="69"/>
      <c r="O677" s="69"/>
      <c r="P677" s="69"/>
      <c r="Q677" s="69"/>
      <c r="R677" s="22"/>
      <c r="S677" s="22"/>
      <c r="T677" s="22"/>
      <c r="U677" s="22"/>
      <c r="V677" s="22"/>
      <c r="W677" s="22"/>
      <c r="X677" s="22"/>
      <c r="Y677" s="22"/>
      <c r="Z677" s="22"/>
      <c r="AA677" s="22"/>
      <c r="AB677" s="22"/>
      <c r="AC677" s="69"/>
    </row>
    <row r="678" spans="1:29" ht="15.75" customHeight="1">
      <c r="A678" s="69"/>
      <c r="B678" s="69"/>
      <c r="C678" s="69"/>
      <c r="D678" s="69"/>
      <c r="E678" s="69"/>
      <c r="F678" s="69"/>
      <c r="G678" s="69"/>
      <c r="H678" s="69"/>
      <c r="I678" s="69"/>
      <c r="J678" s="69"/>
      <c r="K678" s="69"/>
      <c r="L678" s="69"/>
      <c r="M678" s="69"/>
      <c r="N678" s="69"/>
      <c r="O678" s="69"/>
      <c r="P678" s="69"/>
      <c r="Q678" s="69"/>
      <c r="R678" s="22"/>
      <c r="S678" s="22"/>
      <c r="T678" s="22"/>
      <c r="U678" s="22"/>
      <c r="V678" s="22"/>
      <c r="W678" s="22"/>
      <c r="X678" s="22"/>
      <c r="Y678" s="22"/>
      <c r="Z678" s="22"/>
      <c r="AA678" s="22"/>
      <c r="AB678" s="22"/>
      <c r="AC678" s="69"/>
    </row>
    <row r="679" spans="1:29" ht="15.75" customHeight="1">
      <c r="A679" s="69"/>
      <c r="B679" s="69"/>
      <c r="C679" s="69"/>
      <c r="D679" s="69"/>
      <c r="E679" s="69"/>
      <c r="F679" s="69"/>
      <c r="G679" s="69"/>
      <c r="H679" s="69"/>
      <c r="I679" s="69"/>
      <c r="J679" s="69"/>
      <c r="K679" s="69"/>
      <c r="L679" s="69"/>
      <c r="M679" s="69"/>
      <c r="N679" s="69"/>
      <c r="O679" s="69"/>
      <c r="P679" s="69"/>
      <c r="Q679" s="69"/>
      <c r="R679" s="22"/>
      <c r="S679" s="22"/>
      <c r="T679" s="22"/>
      <c r="U679" s="22"/>
      <c r="V679" s="22"/>
      <c r="W679" s="22"/>
      <c r="X679" s="22"/>
      <c r="Y679" s="22"/>
      <c r="Z679" s="22"/>
      <c r="AA679" s="22"/>
      <c r="AB679" s="22"/>
      <c r="AC679" s="69"/>
    </row>
    <row r="680" spans="1:29" ht="15.75" customHeight="1">
      <c r="A680" s="69"/>
      <c r="B680" s="69"/>
      <c r="C680" s="69"/>
      <c r="D680" s="69"/>
      <c r="E680" s="69"/>
      <c r="F680" s="69"/>
      <c r="G680" s="69"/>
      <c r="H680" s="69"/>
      <c r="I680" s="69"/>
      <c r="J680" s="69"/>
      <c r="K680" s="69"/>
      <c r="L680" s="69"/>
      <c r="M680" s="69"/>
      <c r="N680" s="69"/>
      <c r="O680" s="69"/>
      <c r="P680" s="69"/>
      <c r="Q680" s="69"/>
      <c r="R680" s="22"/>
      <c r="S680" s="22"/>
      <c r="T680" s="22"/>
      <c r="U680" s="22"/>
      <c r="V680" s="22"/>
      <c r="W680" s="22"/>
      <c r="X680" s="22"/>
      <c r="Y680" s="22"/>
      <c r="Z680" s="22"/>
      <c r="AA680" s="22"/>
      <c r="AB680" s="22"/>
      <c r="AC680" s="69"/>
    </row>
    <row r="681" spans="1:29" ht="15.75" customHeight="1">
      <c r="A681" s="69"/>
      <c r="B681" s="69"/>
      <c r="C681" s="69"/>
      <c r="D681" s="69"/>
      <c r="E681" s="69"/>
      <c r="F681" s="69"/>
      <c r="G681" s="69"/>
      <c r="H681" s="69"/>
      <c r="I681" s="69"/>
      <c r="J681" s="69"/>
      <c r="K681" s="69"/>
      <c r="L681" s="69"/>
      <c r="M681" s="69"/>
      <c r="N681" s="69"/>
      <c r="O681" s="69"/>
      <c r="P681" s="69"/>
      <c r="Q681" s="69"/>
      <c r="R681" s="22"/>
      <c r="S681" s="22"/>
      <c r="T681" s="22"/>
      <c r="U681" s="22"/>
      <c r="V681" s="22"/>
      <c r="W681" s="22"/>
      <c r="X681" s="22"/>
      <c r="Y681" s="22"/>
      <c r="Z681" s="22"/>
      <c r="AA681" s="22"/>
      <c r="AB681" s="22"/>
      <c r="AC681" s="69"/>
    </row>
    <row r="682" spans="1:29" ht="15.75" customHeight="1">
      <c r="A682" s="69"/>
      <c r="B682" s="69"/>
      <c r="C682" s="69"/>
      <c r="D682" s="69"/>
      <c r="E682" s="69"/>
      <c r="F682" s="69"/>
      <c r="G682" s="69"/>
      <c r="H682" s="69"/>
      <c r="I682" s="69"/>
      <c r="J682" s="69"/>
      <c r="K682" s="69"/>
      <c r="L682" s="69"/>
      <c r="M682" s="69"/>
      <c r="N682" s="69"/>
      <c r="O682" s="69"/>
      <c r="P682" s="69"/>
      <c r="Q682" s="69"/>
      <c r="R682" s="22"/>
      <c r="S682" s="22"/>
      <c r="T682" s="22"/>
      <c r="U682" s="22"/>
      <c r="V682" s="22"/>
      <c r="W682" s="22"/>
      <c r="X682" s="22"/>
      <c r="Y682" s="22"/>
      <c r="Z682" s="22"/>
      <c r="AA682" s="22"/>
      <c r="AB682" s="22"/>
      <c r="AC682" s="69"/>
    </row>
    <row r="683" spans="1:29" ht="15.75" customHeight="1">
      <c r="A683" s="69"/>
      <c r="B683" s="69"/>
      <c r="C683" s="69"/>
      <c r="D683" s="69"/>
      <c r="E683" s="69"/>
      <c r="F683" s="69"/>
      <c r="G683" s="69"/>
      <c r="H683" s="69"/>
      <c r="I683" s="69"/>
      <c r="J683" s="69"/>
      <c r="K683" s="69"/>
      <c r="L683" s="69"/>
      <c r="M683" s="69"/>
      <c r="N683" s="69"/>
      <c r="O683" s="69"/>
      <c r="P683" s="69"/>
      <c r="Q683" s="69"/>
      <c r="R683" s="22"/>
      <c r="S683" s="22"/>
      <c r="T683" s="22"/>
      <c r="U683" s="22"/>
      <c r="V683" s="22"/>
      <c r="W683" s="22"/>
      <c r="X683" s="22"/>
      <c r="Y683" s="22"/>
      <c r="Z683" s="22"/>
      <c r="AA683" s="22"/>
      <c r="AB683" s="22"/>
      <c r="AC683" s="69"/>
    </row>
    <row r="684" spans="1:29" ht="15.75" customHeight="1">
      <c r="A684" s="69"/>
      <c r="B684" s="69"/>
      <c r="C684" s="69"/>
      <c r="D684" s="69"/>
      <c r="E684" s="69"/>
      <c r="F684" s="69"/>
      <c r="G684" s="69"/>
      <c r="H684" s="69"/>
      <c r="I684" s="69"/>
      <c r="J684" s="69"/>
      <c r="K684" s="69"/>
      <c r="L684" s="69"/>
      <c r="M684" s="69"/>
      <c r="N684" s="69"/>
      <c r="O684" s="69"/>
      <c r="P684" s="69"/>
      <c r="Q684" s="69"/>
      <c r="R684" s="22"/>
      <c r="S684" s="22"/>
      <c r="T684" s="22"/>
      <c r="U684" s="22"/>
      <c r="V684" s="22"/>
      <c r="W684" s="22"/>
      <c r="X684" s="22"/>
      <c r="Y684" s="22"/>
      <c r="Z684" s="22"/>
      <c r="AA684" s="22"/>
      <c r="AB684" s="22"/>
      <c r="AC684" s="69"/>
    </row>
    <row r="685" spans="1:29" ht="15.75" customHeight="1">
      <c r="A685" s="69"/>
      <c r="B685" s="69"/>
      <c r="C685" s="69"/>
      <c r="D685" s="69"/>
      <c r="E685" s="69"/>
      <c r="F685" s="69"/>
      <c r="G685" s="69"/>
      <c r="H685" s="69"/>
      <c r="I685" s="69"/>
      <c r="J685" s="69"/>
      <c r="K685" s="69"/>
      <c r="L685" s="69"/>
      <c r="M685" s="69"/>
      <c r="N685" s="69"/>
      <c r="O685" s="69"/>
      <c r="P685" s="69"/>
      <c r="Q685" s="69"/>
      <c r="R685" s="22"/>
      <c r="S685" s="22"/>
      <c r="T685" s="22"/>
      <c r="U685" s="22"/>
      <c r="V685" s="22"/>
      <c r="W685" s="22"/>
      <c r="X685" s="22"/>
      <c r="Y685" s="22"/>
      <c r="Z685" s="22"/>
      <c r="AA685" s="22"/>
      <c r="AB685" s="22"/>
      <c r="AC685" s="69"/>
    </row>
    <row r="686" spans="1:29" ht="15.75" customHeight="1">
      <c r="A686" s="69"/>
      <c r="B686" s="69"/>
      <c r="C686" s="69"/>
      <c r="D686" s="69"/>
      <c r="E686" s="69"/>
      <c r="F686" s="69"/>
      <c r="G686" s="69"/>
      <c r="H686" s="69"/>
      <c r="I686" s="69"/>
      <c r="J686" s="69"/>
      <c r="K686" s="69"/>
      <c r="L686" s="69"/>
      <c r="M686" s="69"/>
      <c r="N686" s="69"/>
      <c r="O686" s="69"/>
      <c r="P686" s="69"/>
      <c r="Q686" s="69"/>
      <c r="R686" s="22"/>
      <c r="S686" s="22"/>
      <c r="T686" s="22"/>
      <c r="U686" s="22"/>
      <c r="V686" s="22"/>
      <c r="W686" s="22"/>
      <c r="X686" s="22"/>
      <c r="Y686" s="22"/>
      <c r="Z686" s="22"/>
      <c r="AA686" s="22"/>
      <c r="AB686" s="22"/>
      <c r="AC686" s="69"/>
    </row>
    <row r="687" spans="1:29" ht="15.75" customHeight="1">
      <c r="A687" s="69"/>
      <c r="B687" s="69"/>
      <c r="C687" s="69"/>
      <c r="D687" s="69"/>
      <c r="E687" s="69"/>
      <c r="F687" s="69"/>
      <c r="G687" s="69"/>
      <c r="H687" s="69"/>
      <c r="I687" s="69"/>
      <c r="J687" s="69"/>
      <c r="K687" s="69"/>
      <c r="L687" s="69"/>
      <c r="M687" s="69"/>
      <c r="N687" s="69"/>
      <c r="O687" s="69"/>
      <c r="P687" s="69"/>
      <c r="Q687" s="69"/>
      <c r="R687" s="22"/>
      <c r="S687" s="22"/>
      <c r="T687" s="22"/>
      <c r="U687" s="22"/>
      <c r="V687" s="22"/>
      <c r="W687" s="22"/>
      <c r="X687" s="22"/>
      <c r="Y687" s="22"/>
      <c r="Z687" s="22"/>
      <c r="AA687" s="22"/>
      <c r="AB687" s="22"/>
      <c r="AC687" s="69"/>
    </row>
    <row r="688" spans="1:29" ht="15.75" customHeight="1">
      <c r="A688" s="69"/>
      <c r="B688" s="69"/>
      <c r="C688" s="69"/>
      <c r="D688" s="69"/>
      <c r="E688" s="69"/>
      <c r="F688" s="69"/>
      <c r="G688" s="69"/>
      <c r="H688" s="69"/>
      <c r="I688" s="69"/>
      <c r="J688" s="69"/>
      <c r="K688" s="69"/>
      <c r="L688" s="69"/>
      <c r="M688" s="69"/>
      <c r="N688" s="69"/>
      <c r="O688" s="69"/>
      <c r="P688" s="69"/>
      <c r="Q688" s="69"/>
      <c r="R688" s="22"/>
      <c r="S688" s="22"/>
      <c r="T688" s="22"/>
      <c r="U688" s="22"/>
      <c r="V688" s="22"/>
      <c r="W688" s="22"/>
      <c r="X688" s="22"/>
      <c r="Y688" s="22"/>
      <c r="Z688" s="22"/>
      <c r="AA688" s="22"/>
      <c r="AB688" s="22"/>
      <c r="AC688" s="69"/>
    </row>
    <row r="689" spans="1:29" ht="15.75" customHeight="1">
      <c r="A689" s="69"/>
      <c r="B689" s="69"/>
      <c r="C689" s="69"/>
      <c r="D689" s="69"/>
      <c r="E689" s="69"/>
      <c r="F689" s="69"/>
      <c r="G689" s="69"/>
      <c r="H689" s="69"/>
      <c r="I689" s="69"/>
      <c r="J689" s="69"/>
      <c r="K689" s="69"/>
      <c r="L689" s="69"/>
      <c r="M689" s="69"/>
      <c r="N689" s="69"/>
      <c r="O689" s="69"/>
      <c r="P689" s="69"/>
      <c r="Q689" s="69"/>
      <c r="R689" s="22"/>
      <c r="S689" s="22"/>
      <c r="T689" s="22"/>
      <c r="U689" s="22"/>
      <c r="V689" s="22"/>
      <c r="W689" s="22"/>
      <c r="X689" s="22"/>
      <c r="Y689" s="22"/>
      <c r="Z689" s="22"/>
      <c r="AA689" s="22"/>
      <c r="AB689" s="22"/>
      <c r="AC689" s="69"/>
    </row>
    <row r="690" spans="1:29" ht="15.75" customHeight="1">
      <c r="A690" s="69"/>
      <c r="B690" s="69"/>
      <c r="C690" s="69"/>
      <c r="D690" s="69"/>
      <c r="E690" s="69"/>
      <c r="F690" s="69"/>
      <c r="G690" s="69"/>
      <c r="H690" s="69"/>
      <c r="I690" s="69"/>
      <c r="J690" s="69"/>
      <c r="K690" s="69"/>
      <c r="L690" s="69"/>
      <c r="M690" s="69"/>
      <c r="N690" s="69"/>
      <c r="O690" s="69"/>
      <c r="P690" s="69"/>
      <c r="Q690" s="69"/>
      <c r="R690" s="22"/>
      <c r="S690" s="22"/>
      <c r="T690" s="22"/>
      <c r="U690" s="22"/>
      <c r="V690" s="22"/>
      <c r="W690" s="22"/>
      <c r="X690" s="22"/>
      <c r="Y690" s="22"/>
      <c r="Z690" s="22"/>
      <c r="AA690" s="22"/>
      <c r="AB690" s="22"/>
      <c r="AC690" s="69"/>
    </row>
    <row r="691" spans="1:29" ht="15.75" customHeight="1">
      <c r="A691" s="69"/>
      <c r="B691" s="69"/>
      <c r="C691" s="69"/>
      <c r="D691" s="69"/>
      <c r="E691" s="69"/>
      <c r="F691" s="69"/>
      <c r="G691" s="69"/>
      <c r="H691" s="69"/>
      <c r="I691" s="69"/>
      <c r="J691" s="69"/>
      <c r="K691" s="69"/>
      <c r="L691" s="69"/>
      <c r="M691" s="69"/>
      <c r="N691" s="69"/>
      <c r="O691" s="69"/>
      <c r="P691" s="69"/>
      <c r="Q691" s="69"/>
      <c r="R691" s="22"/>
      <c r="S691" s="22"/>
      <c r="T691" s="22"/>
      <c r="U691" s="22"/>
      <c r="V691" s="22"/>
      <c r="W691" s="22"/>
      <c r="X691" s="22"/>
      <c r="Y691" s="22"/>
      <c r="Z691" s="22"/>
      <c r="AA691" s="22"/>
      <c r="AB691" s="22"/>
      <c r="AC691" s="69"/>
    </row>
    <row r="692" spans="1:29" ht="15.75" customHeight="1">
      <c r="A692" s="69"/>
      <c r="B692" s="69"/>
      <c r="C692" s="69"/>
      <c r="D692" s="69"/>
      <c r="E692" s="69"/>
      <c r="F692" s="69"/>
      <c r="G692" s="69"/>
      <c r="H692" s="69"/>
      <c r="I692" s="69"/>
      <c r="J692" s="69"/>
      <c r="K692" s="69"/>
      <c r="L692" s="69"/>
      <c r="M692" s="69"/>
      <c r="N692" s="69"/>
      <c r="O692" s="69"/>
      <c r="P692" s="69"/>
      <c r="Q692" s="69"/>
      <c r="R692" s="22"/>
      <c r="S692" s="22"/>
      <c r="T692" s="22"/>
      <c r="U692" s="22"/>
      <c r="V692" s="22"/>
      <c r="W692" s="22"/>
      <c r="X692" s="22"/>
      <c r="Y692" s="22"/>
      <c r="Z692" s="22"/>
      <c r="AA692" s="22"/>
      <c r="AB692" s="22"/>
      <c r="AC692" s="69"/>
    </row>
    <row r="693" spans="1:29" ht="15.75" customHeight="1">
      <c r="A693" s="69"/>
      <c r="B693" s="69"/>
      <c r="C693" s="69"/>
      <c r="D693" s="69"/>
      <c r="E693" s="69"/>
      <c r="F693" s="69"/>
      <c r="G693" s="69"/>
      <c r="H693" s="69"/>
      <c r="I693" s="69"/>
      <c r="J693" s="69"/>
      <c r="K693" s="69"/>
      <c r="L693" s="69"/>
      <c r="M693" s="69"/>
      <c r="N693" s="69"/>
      <c r="O693" s="69"/>
      <c r="P693" s="69"/>
      <c r="Q693" s="69"/>
      <c r="R693" s="22"/>
      <c r="S693" s="22"/>
      <c r="T693" s="22"/>
      <c r="U693" s="22"/>
      <c r="V693" s="22"/>
      <c r="W693" s="22"/>
      <c r="X693" s="22"/>
      <c r="Y693" s="22"/>
      <c r="Z693" s="22"/>
      <c r="AA693" s="22"/>
      <c r="AB693" s="22"/>
      <c r="AC693" s="69"/>
    </row>
    <row r="694" spans="1:29" ht="15.75" customHeight="1">
      <c r="A694" s="69"/>
      <c r="B694" s="69"/>
      <c r="C694" s="69"/>
      <c r="D694" s="69"/>
      <c r="E694" s="69"/>
      <c r="F694" s="69"/>
      <c r="G694" s="69"/>
      <c r="H694" s="69"/>
      <c r="I694" s="69"/>
      <c r="J694" s="69"/>
      <c r="K694" s="69"/>
      <c r="L694" s="69"/>
      <c r="M694" s="69"/>
      <c r="N694" s="69"/>
      <c r="O694" s="69"/>
      <c r="P694" s="69"/>
      <c r="Q694" s="69"/>
      <c r="R694" s="22"/>
      <c r="S694" s="22"/>
      <c r="T694" s="22"/>
      <c r="U694" s="22"/>
      <c r="V694" s="22"/>
      <c r="W694" s="22"/>
      <c r="X694" s="22"/>
      <c r="Y694" s="22"/>
      <c r="Z694" s="22"/>
      <c r="AA694" s="22"/>
      <c r="AB694" s="22"/>
      <c r="AC694" s="69"/>
    </row>
    <row r="695" spans="1:29" ht="15.75" customHeight="1">
      <c r="A695" s="69"/>
      <c r="B695" s="69"/>
      <c r="C695" s="69"/>
      <c r="D695" s="69"/>
      <c r="E695" s="69"/>
      <c r="F695" s="69"/>
      <c r="G695" s="69"/>
      <c r="H695" s="69"/>
      <c r="I695" s="69"/>
      <c r="J695" s="69"/>
      <c r="K695" s="69"/>
      <c r="L695" s="69"/>
      <c r="M695" s="69"/>
      <c r="N695" s="69"/>
      <c r="O695" s="69"/>
      <c r="P695" s="69"/>
      <c r="Q695" s="69"/>
      <c r="R695" s="22"/>
      <c r="S695" s="22"/>
      <c r="T695" s="22"/>
      <c r="U695" s="22"/>
      <c r="V695" s="22"/>
      <c r="W695" s="22"/>
      <c r="X695" s="22"/>
      <c r="Y695" s="22"/>
      <c r="Z695" s="22"/>
      <c r="AA695" s="22"/>
      <c r="AB695" s="22"/>
      <c r="AC695" s="69"/>
    </row>
    <row r="696" spans="1:29" ht="15.75" customHeight="1">
      <c r="A696" s="69"/>
      <c r="B696" s="69"/>
      <c r="C696" s="69"/>
      <c r="D696" s="69"/>
      <c r="E696" s="69"/>
      <c r="F696" s="69"/>
      <c r="G696" s="69"/>
      <c r="H696" s="69"/>
      <c r="I696" s="69"/>
      <c r="J696" s="69"/>
      <c r="K696" s="69"/>
      <c r="L696" s="69"/>
      <c r="M696" s="69"/>
      <c r="N696" s="69"/>
      <c r="O696" s="69"/>
      <c r="P696" s="69"/>
      <c r="Q696" s="69"/>
      <c r="R696" s="22"/>
      <c r="S696" s="22"/>
      <c r="T696" s="22"/>
      <c r="U696" s="22"/>
      <c r="V696" s="22"/>
      <c r="W696" s="22"/>
      <c r="X696" s="22"/>
      <c r="Y696" s="22"/>
      <c r="Z696" s="22"/>
      <c r="AA696" s="22"/>
      <c r="AB696" s="22"/>
      <c r="AC696" s="69"/>
    </row>
    <row r="697" spans="1:29" ht="15.75" customHeight="1">
      <c r="A697" s="69"/>
      <c r="B697" s="69"/>
      <c r="C697" s="69"/>
      <c r="D697" s="69"/>
      <c r="E697" s="69"/>
      <c r="F697" s="69"/>
      <c r="G697" s="69"/>
      <c r="H697" s="69"/>
      <c r="I697" s="69"/>
      <c r="J697" s="69"/>
      <c r="K697" s="69"/>
      <c r="L697" s="69"/>
      <c r="M697" s="69"/>
      <c r="N697" s="69"/>
      <c r="O697" s="69"/>
      <c r="P697" s="69"/>
      <c r="Q697" s="69"/>
      <c r="R697" s="22"/>
      <c r="S697" s="22"/>
      <c r="T697" s="22"/>
      <c r="U697" s="22"/>
      <c r="V697" s="22"/>
      <c r="W697" s="22"/>
      <c r="X697" s="22"/>
      <c r="Y697" s="22"/>
      <c r="Z697" s="22"/>
      <c r="AA697" s="22"/>
      <c r="AB697" s="22"/>
      <c r="AC697" s="69"/>
    </row>
    <row r="698" spans="1:29" ht="15.75" customHeight="1">
      <c r="A698" s="69"/>
      <c r="B698" s="69"/>
      <c r="C698" s="69"/>
      <c r="D698" s="69"/>
      <c r="E698" s="69"/>
      <c r="F698" s="69"/>
      <c r="G698" s="69"/>
      <c r="H698" s="69"/>
      <c r="I698" s="69"/>
      <c r="J698" s="69"/>
      <c r="K698" s="69"/>
      <c r="L698" s="69"/>
      <c r="M698" s="69"/>
      <c r="N698" s="69"/>
      <c r="O698" s="69"/>
      <c r="P698" s="69"/>
      <c r="Q698" s="69"/>
      <c r="R698" s="22"/>
      <c r="S698" s="22"/>
      <c r="T698" s="22"/>
      <c r="U698" s="22"/>
      <c r="V698" s="22"/>
      <c r="W698" s="22"/>
      <c r="X698" s="22"/>
      <c r="Y698" s="22"/>
      <c r="Z698" s="22"/>
      <c r="AA698" s="22"/>
      <c r="AB698" s="22"/>
      <c r="AC698" s="69"/>
    </row>
    <row r="699" spans="1:29" ht="15.75" customHeight="1">
      <c r="A699" s="69"/>
      <c r="B699" s="69"/>
      <c r="C699" s="69"/>
      <c r="D699" s="69"/>
      <c r="E699" s="69"/>
      <c r="F699" s="69"/>
      <c r="G699" s="69"/>
      <c r="H699" s="69"/>
      <c r="I699" s="69"/>
      <c r="J699" s="69"/>
      <c r="K699" s="69"/>
      <c r="L699" s="69"/>
      <c r="M699" s="69"/>
      <c r="N699" s="69"/>
      <c r="O699" s="69"/>
      <c r="P699" s="69"/>
      <c r="Q699" s="69"/>
      <c r="R699" s="22"/>
      <c r="S699" s="22"/>
      <c r="T699" s="22"/>
      <c r="U699" s="22"/>
      <c r="V699" s="22"/>
      <c r="W699" s="22"/>
      <c r="X699" s="22"/>
      <c r="Y699" s="22"/>
      <c r="Z699" s="22"/>
      <c r="AA699" s="22"/>
      <c r="AB699" s="22"/>
      <c r="AC699" s="69"/>
    </row>
    <row r="700" spans="1:29" ht="15.75" customHeight="1">
      <c r="A700" s="69"/>
      <c r="B700" s="69"/>
      <c r="C700" s="69"/>
      <c r="D700" s="69"/>
      <c r="E700" s="69"/>
      <c r="F700" s="69"/>
      <c r="G700" s="69"/>
      <c r="H700" s="69"/>
      <c r="I700" s="69"/>
      <c r="J700" s="69"/>
      <c r="K700" s="69"/>
      <c r="L700" s="69"/>
      <c r="M700" s="69"/>
      <c r="N700" s="69"/>
      <c r="O700" s="69"/>
      <c r="P700" s="69"/>
      <c r="Q700" s="69"/>
      <c r="R700" s="22"/>
      <c r="S700" s="22"/>
      <c r="T700" s="22"/>
      <c r="U700" s="22"/>
      <c r="V700" s="22"/>
      <c r="W700" s="22"/>
      <c r="X700" s="22"/>
      <c r="Y700" s="22"/>
      <c r="Z700" s="22"/>
      <c r="AA700" s="22"/>
      <c r="AB700" s="22"/>
      <c r="AC700" s="69"/>
    </row>
    <row r="701" spans="1:29" ht="15.75" customHeight="1">
      <c r="A701" s="69"/>
      <c r="B701" s="69"/>
      <c r="C701" s="69"/>
      <c r="D701" s="69"/>
      <c r="E701" s="69"/>
      <c r="F701" s="69"/>
      <c r="G701" s="69"/>
      <c r="H701" s="69"/>
      <c r="I701" s="69"/>
      <c r="J701" s="69"/>
      <c r="K701" s="69"/>
      <c r="L701" s="69"/>
      <c r="M701" s="69"/>
      <c r="N701" s="69"/>
      <c r="O701" s="69"/>
      <c r="P701" s="69"/>
      <c r="Q701" s="69"/>
      <c r="R701" s="22"/>
      <c r="S701" s="22"/>
      <c r="T701" s="22"/>
      <c r="U701" s="22"/>
      <c r="V701" s="22"/>
      <c r="W701" s="22"/>
      <c r="X701" s="22"/>
      <c r="Y701" s="22"/>
      <c r="Z701" s="22"/>
      <c r="AA701" s="22"/>
      <c r="AB701" s="22"/>
      <c r="AC701" s="69"/>
    </row>
    <row r="702" spans="1:29" ht="15.75" customHeight="1">
      <c r="A702" s="69"/>
      <c r="B702" s="69"/>
      <c r="C702" s="69"/>
      <c r="D702" s="69"/>
      <c r="E702" s="69"/>
      <c r="F702" s="69"/>
      <c r="G702" s="69"/>
      <c r="H702" s="69"/>
      <c r="I702" s="69"/>
      <c r="J702" s="69"/>
      <c r="K702" s="69"/>
      <c r="L702" s="69"/>
      <c r="M702" s="69"/>
      <c r="N702" s="69"/>
      <c r="O702" s="69"/>
      <c r="P702" s="69"/>
      <c r="Q702" s="69"/>
      <c r="R702" s="22"/>
      <c r="S702" s="22"/>
      <c r="T702" s="22"/>
      <c r="U702" s="22"/>
      <c r="V702" s="22"/>
      <c r="W702" s="22"/>
      <c r="X702" s="22"/>
      <c r="Y702" s="22"/>
      <c r="Z702" s="22"/>
      <c r="AA702" s="22"/>
      <c r="AB702" s="22"/>
      <c r="AC702" s="69"/>
    </row>
    <row r="703" spans="1:29" ht="15.75" customHeight="1">
      <c r="A703" s="69"/>
      <c r="B703" s="69"/>
      <c r="C703" s="69"/>
      <c r="D703" s="69"/>
      <c r="E703" s="69"/>
      <c r="F703" s="69"/>
      <c r="G703" s="69"/>
      <c r="H703" s="69"/>
      <c r="I703" s="69"/>
      <c r="J703" s="69"/>
      <c r="K703" s="69"/>
      <c r="L703" s="69"/>
      <c r="M703" s="69"/>
      <c r="N703" s="69"/>
      <c r="O703" s="69"/>
      <c r="P703" s="69"/>
      <c r="Q703" s="69"/>
      <c r="R703" s="22"/>
      <c r="S703" s="22"/>
      <c r="T703" s="22"/>
      <c r="U703" s="22"/>
      <c r="V703" s="22"/>
      <c r="W703" s="22"/>
      <c r="X703" s="22"/>
      <c r="Y703" s="22"/>
      <c r="Z703" s="22"/>
      <c r="AA703" s="22"/>
      <c r="AB703" s="22"/>
      <c r="AC703" s="69"/>
    </row>
    <row r="704" spans="1:29" ht="15.75" customHeight="1">
      <c r="A704" s="69"/>
      <c r="B704" s="69"/>
      <c r="C704" s="69"/>
      <c r="D704" s="69"/>
      <c r="E704" s="69"/>
      <c r="F704" s="69"/>
      <c r="G704" s="69"/>
      <c r="H704" s="69"/>
      <c r="I704" s="69"/>
      <c r="J704" s="69"/>
      <c r="K704" s="69"/>
      <c r="L704" s="69"/>
      <c r="M704" s="69"/>
      <c r="N704" s="69"/>
      <c r="O704" s="69"/>
      <c r="P704" s="69"/>
      <c r="Q704" s="69"/>
      <c r="R704" s="22"/>
      <c r="S704" s="22"/>
      <c r="T704" s="22"/>
      <c r="U704" s="22"/>
      <c r="V704" s="22"/>
      <c r="W704" s="22"/>
      <c r="X704" s="22"/>
      <c r="Y704" s="22"/>
      <c r="Z704" s="22"/>
      <c r="AA704" s="22"/>
      <c r="AB704" s="22"/>
      <c r="AC704" s="69"/>
    </row>
    <row r="705" spans="1:29" ht="15.75" customHeight="1">
      <c r="A705" s="69"/>
      <c r="B705" s="69"/>
      <c r="C705" s="69"/>
      <c r="D705" s="69"/>
      <c r="E705" s="69"/>
      <c r="F705" s="69"/>
      <c r="G705" s="69"/>
      <c r="H705" s="69"/>
      <c r="I705" s="69"/>
      <c r="J705" s="69"/>
      <c r="K705" s="69"/>
      <c r="L705" s="69"/>
      <c r="M705" s="69"/>
      <c r="N705" s="69"/>
      <c r="O705" s="69"/>
      <c r="P705" s="69"/>
      <c r="Q705" s="69"/>
      <c r="R705" s="22"/>
      <c r="S705" s="22"/>
      <c r="T705" s="22"/>
      <c r="U705" s="22"/>
      <c r="V705" s="22"/>
      <c r="W705" s="22"/>
      <c r="X705" s="22"/>
      <c r="Y705" s="22"/>
      <c r="Z705" s="22"/>
      <c r="AA705" s="22"/>
      <c r="AB705" s="22"/>
      <c r="AC705" s="69"/>
    </row>
    <row r="706" spans="1:29" ht="15.75" customHeight="1">
      <c r="A706" s="69"/>
      <c r="B706" s="69"/>
      <c r="C706" s="69"/>
      <c r="D706" s="69"/>
      <c r="E706" s="69"/>
      <c r="F706" s="69"/>
      <c r="G706" s="69"/>
      <c r="H706" s="69"/>
      <c r="I706" s="69"/>
      <c r="J706" s="69"/>
      <c r="K706" s="69"/>
      <c r="L706" s="69"/>
      <c r="M706" s="69"/>
      <c r="N706" s="69"/>
      <c r="O706" s="69"/>
      <c r="P706" s="69"/>
      <c r="Q706" s="69"/>
      <c r="R706" s="22"/>
      <c r="S706" s="22"/>
      <c r="T706" s="22"/>
      <c r="U706" s="22"/>
      <c r="V706" s="22"/>
      <c r="W706" s="22"/>
      <c r="X706" s="22"/>
      <c r="Y706" s="22"/>
      <c r="Z706" s="22"/>
      <c r="AA706" s="22"/>
      <c r="AB706" s="22"/>
      <c r="AC706" s="69"/>
    </row>
    <row r="707" spans="1:29" ht="15.75" customHeight="1">
      <c r="A707" s="69"/>
      <c r="B707" s="69"/>
      <c r="C707" s="69"/>
      <c r="D707" s="69"/>
      <c r="E707" s="69"/>
      <c r="F707" s="69"/>
      <c r="G707" s="69"/>
      <c r="H707" s="69"/>
      <c r="I707" s="69"/>
      <c r="J707" s="69"/>
      <c r="K707" s="69"/>
      <c r="L707" s="69"/>
      <c r="M707" s="69"/>
      <c r="N707" s="69"/>
      <c r="O707" s="69"/>
      <c r="P707" s="69"/>
      <c r="Q707" s="69"/>
      <c r="R707" s="22"/>
      <c r="S707" s="22"/>
      <c r="T707" s="22"/>
      <c r="U707" s="22"/>
      <c r="V707" s="22"/>
      <c r="W707" s="22"/>
      <c r="X707" s="22"/>
      <c r="Y707" s="22"/>
      <c r="Z707" s="22"/>
      <c r="AA707" s="22"/>
      <c r="AB707" s="22"/>
      <c r="AC707" s="69"/>
    </row>
    <row r="708" spans="1:29" ht="15.75" customHeight="1">
      <c r="A708" s="69"/>
      <c r="B708" s="69"/>
      <c r="C708" s="69"/>
      <c r="D708" s="69"/>
      <c r="E708" s="69"/>
      <c r="F708" s="69"/>
      <c r="G708" s="69"/>
      <c r="H708" s="69"/>
      <c r="I708" s="69"/>
      <c r="J708" s="69"/>
      <c r="K708" s="69"/>
      <c r="L708" s="69"/>
      <c r="M708" s="69"/>
      <c r="N708" s="69"/>
      <c r="O708" s="69"/>
      <c r="P708" s="69"/>
      <c r="Q708" s="69"/>
      <c r="R708" s="22"/>
      <c r="S708" s="22"/>
      <c r="T708" s="22"/>
      <c r="U708" s="22"/>
      <c r="V708" s="22"/>
      <c r="W708" s="22"/>
      <c r="X708" s="22"/>
      <c r="Y708" s="22"/>
      <c r="Z708" s="22"/>
      <c r="AA708" s="22"/>
      <c r="AB708" s="22"/>
      <c r="AC708" s="69"/>
    </row>
    <row r="709" spans="1:29" ht="15.75" customHeight="1">
      <c r="A709" s="69"/>
      <c r="B709" s="69"/>
      <c r="C709" s="69"/>
      <c r="D709" s="69"/>
      <c r="E709" s="69"/>
      <c r="F709" s="69"/>
      <c r="G709" s="69"/>
      <c r="H709" s="69"/>
      <c r="I709" s="69"/>
      <c r="J709" s="69"/>
      <c r="K709" s="69"/>
      <c r="L709" s="69"/>
      <c r="M709" s="69"/>
      <c r="N709" s="69"/>
      <c r="O709" s="69"/>
      <c r="P709" s="69"/>
      <c r="Q709" s="69"/>
      <c r="R709" s="22"/>
      <c r="S709" s="22"/>
      <c r="T709" s="22"/>
      <c r="U709" s="22"/>
      <c r="V709" s="22"/>
      <c r="W709" s="22"/>
      <c r="X709" s="22"/>
      <c r="Y709" s="22"/>
      <c r="Z709" s="22"/>
      <c r="AA709" s="22"/>
      <c r="AB709" s="22"/>
      <c r="AC709" s="69"/>
    </row>
    <row r="710" spans="1:29" ht="15.75" customHeight="1">
      <c r="A710" s="69"/>
      <c r="B710" s="69"/>
      <c r="C710" s="69"/>
      <c r="D710" s="69"/>
      <c r="E710" s="69"/>
      <c r="F710" s="69"/>
      <c r="G710" s="69"/>
      <c r="H710" s="69"/>
      <c r="I710" s="69"/>
      <c r="J710" s="69"/>
      <c r="K710" s="69"/>
      <c r="L710" s="69"/>
      <c r="M710" s="69"/>
      <c r="N710" s="69"/>
      <c r="O710" s="69"/>
      <c r="P710" s="69"/>
      <c r="Q710" s="69"/>
      <c r="R710" s="22"/>
      <c r="S710" s="22"/>
      <c r="T710" s="22"/>
      <c r="U710" s="22"/>
      <c r="V710" s="22"/>
      <c r="W710" s="22"/>
      <c r="X710" s="22"/>
      <c r="Y710" s="22"/>
      <c r="Z710" s="22"/>
      <c r="AA710" s="22"/>
      <c r="AB710" s="22"/>
      <c r="AC710" s="69"/>
    </row>
    <row r="711" spans="1:29" ht="15.75" customHeight="1">
      <c r="A711" s="69"/>
      <c r="B711" s="69"/>
      <c r="C711" s="69"/>
      <c r="D711" s="69"/>
      <c r="E711" s="69"/>
      <c r="F711" s="69"/>
      <c r="G711" s="69"/>
      <c r="H711" s="69"/>
      <c r="I711" s="69"/>
      <c r="J711" s="69"/>
      <c r="K711" s="69"/>
      <c r="L711" s="69"/>
      <c r="M711" s="69"/>
      <c r="N711" s="69"/>
      <c r="O711" s="69"/>
      <c r="P711" s="69"/>
      <c r="Q711" s="69"/>
      <c r="R711" s="22"/>
      <c r="S711" s="22"/>
      <c r="T711" s="22"/>
      <c r="U711" s="22"/>
      <c r="V711" s="22"/>
      <c r="W711" s="22"/>
      <c r="X711" s="22"/>
      <c r="Y711" s="22"/>
      <c r="Z711" s="22"/>
      <c r="AA711" s="22"/>
      <c r="AB711" s="22"/>
      <c r="AC711" s="69"/>
    </row>
    <row r="712" spans="1:29" ht="15.75" customHeight="1">
      <c r="A712" s="69"/>
      <c r="B712" s="69"/>
      <c r="C712" s="69"/>
      <c r="D712" s="69"/>
      <c r="E712" s="69"/>
      <c r="F712" s="69"/>
      <c r="G712" s="69"/>
      <c r="H712" s="69"/>
      <c r="I712" s="69"/>
      <c r="J712" s="69"/>
      <c r="K712" s="69"/>
      <c r="L712" s="69"/>
      <c r="M712" s="69"/>
      <c r="N712" s="69"/>
      <c r="O712" s="69"/>
      <c r="P712" s="69"/>
      <c r="Q712" s="69"/>
      <c r="R712" s="22"/>
      <c r="S712" s="22"/>
      <c r="T712" s="22"/>
      <c r="U712" s="22"/>
      <c r="V712" s="22"/>
      <c r="W712" s="22"/>
      <c r="X712" s="22"/>
      <c r="Y712" s="22"/>
      <c r="Z712" s="22"/>
      <c r="AA712" s="22"/>
      <c r="AB712" s="22"/>
      <c r="AC712" s="69"/>
    </row>
    <row r="713" spans="1:29" ht="15.75" customHeight="1">
      <c r="A713" s="69"/>
      <c r="B713" s="69"/>
      <c r="C713" s="69"/>
      <c r="D713" s="69"/>
      <c r="E713" s="69"/>
      <c r="F713" s="69"/>
      <c r="G713" s="69"/>
      <c r="H713" s="69"/>
      <c r="I713" s="69"/>
      <c r="J713" s="69"/>
      <c r="K713" s="69"/>
      <c r="L713" s="69"/>
      <c r="M713" s="69"/>
      <c r="N713" s="69"/>
      <c r="O713" s="69"/>
      <c r="P713" s="69"/>
      <c r="Q713" s="69"/>
      <c r="R713" s="22"/>
      <c r="S713" s="22"/>
      <c r="T713" s="22"/>
      <c r="U713" s="22"/>
      <c r="V713" s="22"/>
      <c r="W713" s="22"/>
      <c r="X713" s="22"/>
      <c r="Y713" s="22"/>
      <c r="Z713" s="22"/>
      <c r="AA713" s="22"/>
      <c r="AB713" s="22"/>
      <c r="AC713" s="69"/>
    </row>
    <row r="714" spans="1:29" ht="15.75" customHeight="1">
      <c r="A714" s="69"/>
      <c r="B714" s="69"/>
      <c r="C714" s="69"/>
      <c r="D714" s="69"/>
      <c r="E714" s="69"/>
      <c r="F714" s="69"/>
      <c r="G714" s="69"/>
      <c r="H714" s="69"/>
      <c r="I714" s="69"/>
      <c r="J714" s="69"/>
      <c r="K714" s="69"/>
      <c r="L714" s="69"/>
      <c r="M714" s="69"/>
      <c r="N714" s="69"/>
      <c r="O714" s="69"/>
      <c r="P714" s="69"/>
      <c r="Q714" s="69"/>
      <c r="R714" s="22"/>
      <c r="S714" s="22"/>
      <c r="T714" s="22"/>
      <c r="U714" s="22"/>
      <c r="V714" s="22"/>
      <c r="W714" s="22"/>
      <c r="X714" s="22"/>
      <c r="Y714" s="22"/>
      <c r="Z714" s="22"/>
      <c r="AA714" s="22"/>
      <c r="AB714" s="22"/>
      <c r="AC714" s="69"/>
    </row>
    <row r="715" spans="1:29" ht="15.75" customHeight="1">
      <c r="A715" s="69"/>
      <c r="B715" s="69"/>
      <c r="C715" s="69"/>
      <c r="D715" s="69"/>
      <c r="E715" s="69"/>
      <c r="F715" s="69"/>
      <c r="G715" s="69"/>
      <c r="H715" s="69"/>
      <c r="I715" s="69"/>
      <c r="J715" s="69"/>
      <c r="K715" s="69"/>
      <c r="L715" s="69"/>
      <c r="M715" s="69"/>
      <c r="N715" s="69"/>
      <c r="O715" s="69"/>
      <c r="P715" s="69"/>
      <c r="Q715" s="69"/>
      <c r="R715" s="22"/>
      <c r="S715" s="22"/>
      <c r="T715" s="22"/>
      <c r="U715" s="22"/>
      <c r="V715" s="22"/>
      <c r="W715" s="22"/>
      <c r="X715" s="22"/>
      <c r="Y715" s="22"/>
      <c r="Z715" s="22"/>
      <c r="AA715" s="22"/>
      <c r="AB715" s="22"/>
      <c r="AC715" s="69"/>
    </row>
    <row r="716" spans="1:29" ht="15.75" customHeight="1">
      <c r="A716" s="69"/>
      <c r="B716" s="69"/>
      <c r="C716" s="69"/>
      <c r="D716" s="69"/>
      <c r="E716" s="69"/>
      <c r="F716" s="69"/>
      <c r="G716" s="69"/>
      <c r="H716" s="69"/>
      <c r="I716" s="69"/>
      <c r="J716" s="69"/>
      <c r="K716" s="69"/>
      <c r="L716" s="69"/>
      <c r="M716" s="69"/>
      <c r="N716" s="69"/>
      <c r="O716" s="69"/>
      <c r="P716" s="69"/>
      <c r="Q716" s="69"/>
      <c r="R716" s="22"/>
      <c r="S716" s="22"/>
      <c r="T716" s="22"/>
      <c r="U716" s="22"/>
      <c r="V716" s="22"/>
      <c r="W716" s="22"/>
      <c r="X716" s="22"/>
      <c r="Y716" s="22"/>
      <c r="Z716" s="22"/>
      <c r="AA716" s="22"/>
      <c r="AB716" s="22"/>
      <c r="AC716" s="69"/>
    </row>
    <row r="717" spans="1:29" ht="15.75" customHeight="1">
      <c r="A717" s="69"/>
      <c r="B717" s="69"/>
      <c r="C717" s="69"/>
      <c r="D717" s="69"/>
      <c r="E717" s="69"/>
      <c r="F717" s="69"/>
      <c r="G717" s="69"/>
      <c r="H717" s="69"/>
      <c r="I717" s="69"/>
      <c r="J717" s="69"/>
      <c r="K717" s="69"/>
      <c r="L717" s="69"/>
      <c r="M717" s="69"/>
      <c r="N717" s="69"/>
      <c r="O717" s="69"/>
      <c r="P717" s="69"/>
      <c r="Q717" s="69"/>
      <c r="R717" s="22"/>
      <c r="S717" s="22"/>
      <c r="T717" s="22"/>
      <c r="U717" s="22"/>
      <c r="V717" s="22"/>
      <c r="W717" s="22"/>
      <c r="X717" s="22"/>
      <c r="Y717" s="22"/>
      <c r="Z717" s="22"/>
      <c r="AA717" s="22"/>
      <c r="AB717" s="22"/>
      <c r="AC717" s="69"/>
    </row>
    <row r="718" spans="1:29" ht="15.75" customHeight="1">
      <c r="A718" s="69"/>
      <c r="B718" s="69"/>
      <c r="C718" s="69"/>
      <c r="D718" s="69"/>
      <c r="E718" s="69"/>
      <c r="F718" s="69"/>
      <c r="G718" s="69"/>
      <c r="H718" s="69"/>
      <c r="I718" s="69"/>
      <c r="J718" s="69"/>
      <c r="K718" s="69"/>
      <c r="L718" s="69"/>
      <c r="M718" s="69"/>
      <c r="N718" s="69"/>
      <c r="O718" s="69"/>
      <c r="P718" s="69"/>
      <c r="Q718" s="69"/>
      <c r="R718" s="22"/>
      <c r="S718" s="22"/>
      <c r="T718" s="22"/>
      <c r="U718" s="22"/>
      <c r="V718" s="22"/>
      <c r="W718" s="22"/>
      <c r="X718" s="22"/>
      <c r="Y718" s="22"/>
      <c r="Z718" s="22"/>
      <c r="AA718" s="22"/>
      <c r="AB718" s="22"/>
      <c r="AC718" s="69"/>
    </row>
    <row r="719" spans="1:29" ht="15.75" customHeight="1">
      <c r="A719" s="69"/>
      <c r="B719" s="69"/>
      <c r="C719" s="69"/>
      <c r="D719" s="69"/>
      <c r="E719" s="69"/>
      <c r="F719" s="69"/>
      <c r="G719" s="69"/>
      <c r="H719" s="69"/>
      <c r="I719" s="69"/>
      <c r="J719" s="69"/>
      <c r="K719" s="69"/>
      <c r="L719" s="69"/>
      <c r="M719" s="69"/>
      <c r="N719" s="69"/>
      <c r="O719" s="69"/>
      <c r="P719" s="69"/>
      <c r="Q719" s="69"/>
      <c r="R719" s="22"/>
      <c r="S719" s="22"/>
      <c r="T719" s="22"/>
      <c r="U719" s="22"/>
      <c r="V719" s="22"/>
      <c r="W719" s="22"/>
      <c r="X719" s="22"/>
      <c r="Y719" s="22"/>
      <c r="Z719" s="22"/>
      <c r="AA719" s="22"/>
      <c r="AB719" s="22"/>
      <c r="AC719" s="69"/>
    </row>
    <row r="720" spans="1:29" ht="15.75" customHeight="1">
      <c r="A720" s="69"/>
      <c r="B720" s="69"/>
      <c r="C720" s="69"/>
      <c r="D720" s="69"/>
      <c r="E720" s="69"/>
      <c r="F720" s="69"/>
      <c r="G720" s="69"/>
      <c r="H720" s="69"/>
      <c r="I720" s="69"/>
      <c r="J720" s="69"/>
      <c r="K720" s="69"/>
      <c r="L720" s="69"/>
      <c r="M720" s="69"/>
      <c r="N720" s="69"/>
      <c r="O720" s="69"/>
      <c r="P720" s="69"/>
      <c r="Q720" s="69"/>
      <c r="R720" s="22"/>
      <c r="S720" s="22"/>
      <c r="T720" s="22"/>
      <c r="U720" s="22"/>
      <c r="V720" s="22"/>
      <c r="W720" s="22"/>
      <c r="X720" s="22"/>
      <c r="Y720" s="22"/>
      <c r="Z720" s="22"/>
      <c r="AA720" s="22"/>
      <c r="AB720" s="22"/>
      <c r="AC720" s="69"/>
    </row>
    <row r="721" spans="1:29" ht="15.75" customHeight="1">
      <c r="A721" s="69"/>
      <c r="B721" s="69"/>
      <c r="C721" s="69"/>
      <c r="D721" s="69"/>
      <c r="E721" s="69"/>
      <c r="F721" s="69"/>
      <c r="G721" s="69"/>
      <c r="H721" s="69"/>
      <c r="I721" s="69"/>
      <c r="J721" s="69"/>
      <c r="K721" s="69"/>
      <c r="L721" s="69"/>
      <c r="M721" s="69"/>
      <c r="N721" s="69"/>
      <c r="O721" s="69"/>
      <c r="P721" s="69"/>
      <c r="Q721" s="69"/>
      <c r="R721" s="22"/>
      <c r="S721" s="22"/>
      <c r="T721" s="22"/>
      <c r="U721" s="22"/>
      <c r="V721" s="22"/>
      <c r="W721" s="22"/>
      <c r="X721" s="22"/>
      <c r="Y721" s="22"/>
      <c r="Z721" s="22"/>
      <c r="AA721" s="22"/>
      <c r="AB721" s="22"/>
      <c r="AC721" s="69"/>
    </row>
    <row r="722" spans="1:29" ht="15.75" customHeight="1">
      <c r="A722" s="69"/>
      <c r="B722" s="69"/>
      <c r="C722" s="69"/>
      <c r="D722" s="69"/>
      <c r="E722" s="69"/>
      <c r="F722" s="69"/>
      <c r="G722" s="69"/>
      <c r="H722" s="69"/>
      <c r="I722" s="69"/>
      <c r="J722" s="69"/>
      <c r="K722" s="69"/>
      <c r="L722" s="69"/>
      <c r="M722" s="69"/>
      <c r="N722" s="69"/>
      <c r="O722" s="69"/>
      <c r="P722" s="69"/>
      <c r="Q722" s="69"/>
      <c r="R722" s="22"/>
      <c r="S722" s="22"/>
      <c r="T722" s="22"/>
      <c r="U722" s="22"/>
      <c r="V722" s="22"/>
      <c r="W722" s="22"/>
      <c r="X722" s="22"/>
      <c r="Y722" s="22"/>
      <c r="Z722" s="22"/>
      <c r="AA722" s="22"/>
      <c r="AB722" s="22"/>
      <c r="AC722" s="69"/>
    </row>
    <row r="723" spans="1:29" ht="15.75" customHeight="1">
      <c r="A723" s="69"/>
      <c r="B723" s="69"/>
      <c r="C723" s="69"/>
      <c r="D723" s="69"/>
      <c r="E723" s="69"/>
      <c r="F723" s="69"/>
      <c r="G723" s="69"/>
      <c r="H723" s="69"/>
      <c r="I723" s="69"/>
      <c r="J723" s="69"/>
      <c r="K723" s="69"/>
      <c r="L723" s="69"/>
      <c r="M723" s="69"/>
      <c r="N723" s="69"/>
      <c r="O723" s="69"/>
      <c r="P723" s="69"/>
      <c r="Q723" s="69"/>
      <c r="R723" s="22"/>
      <c r="S723" s="22"/>
      <c r="T723" s="22"/>
      <c r="U723" s="22"/>
      <c r="V723" s="22"/>
      <c r="W723" s="22"/>
      <c r="X723" s="22"/>
      <c r="Y723" s="22"/>
      <c r="Z723" s="22"/>
      <c r="AA723" s="22"/>
      <c r="AB723" s="22"/>
      <c r="AC723" s="69"/>
    </row>
    <row r="724" spans="1:29" ht="15.75" customHeight="1">
      <c r="A724" s="69"/>
      <c r="B724" s="69"/>
      <c r="C724" s="69"/>
      <c r="D724" s="69"/>
      <c r="E724" s="69"/>
      <c r="F724" s="69"/>
      <c r="G724" s="69"/>
      <c r="H724" s="69"/>
      <c r="I724" s="69"/>
      <c r="J724" s="69"/>
      <c r="K724" s="69"/>
      <c r="L724" s="69"/>
      <c r="M724" s="69"/>
      <c r="N724" s="69"/>
      <c r="O724" s="69"/>
      <c r="P724" s="69"/>
      <c r="Q724" s="69"/>
      <c r="R724" s="22"/>
      <c r="S724" s="22"/>
      <c r="T724" s="22"/>
      <c r="U724" s="22"/>
      <c r="V724" s="22"/>
      <c r="W724" s="22"/>
      <c r="X724" s="22"/>
      <c r="Y724" s="22"/>
      <c r="Z724" s="22"/>
      <c r="AA724" s="22"/>
      <c r="AB724" s="22"/>
      <c r="AC724" s="69"/>
    </row>
    <row r="725" spans="1:29" ht="15.75" customHeight="1">
      <c r="A725" s="69"/>
      <c r="B725" s="69"/>
      <c r="C725" s="69"/>
      <c r="D725" s="69"/>
      <c r="E725" s="69"/>
      <c r="F725" s="69"/>
      <c r="G725" s="69"/>
      <c r="H725" s="69"/>
      <c r="I725" s="69"/>
      <c r="J725" s="69"/>
      <c r="K725" s="69"/>
      <c r="L725" s="69"/>
      <c r="M725" s="69"/>
      <c r="N725" s="69"/>
      <c r="O725" s="69"/>
      <c r="P725" s="69"/>
      <c r="Q725" s="69"/>
      <c r="R725" s="22"/>
      <c r="S725" s="22"/>
      <c r="T725" s="22"/>
      <c r="U725" s="22"/>
      <c r="V725" s="22"/>
      <c r="W725" s="22"/>
      <c r="X725" s="22"/>
      <c r="Y725" s="22"/>
      <c r="Z725" s="22"/>
      <c r="AA725" s="22"/>
      <c r="AB725" s="22"/>
      <c r="AC725" s="69"/>
    </row>
    <row r="726" spans="1:29" ht="15.75" customHeight="1">
      <c r="A726" s="69"/>
      <c r="B726" s="69"/>
      <c r="C726" s="69"/>
      <c r="D726" s="69"/>
      <c r="E726" s="69"/>
      <c r="F726" s="69"/>
      <c r="G726" s="69"/>
      <c r="H726" s="69"/>
      <c r="I726" s="69"/>
      <c r="J726" s="69"/>
      <c r="K726" s="69"/>
      <c r="L726" s="69"/>
      <c r="M726" s="69"/>
      <c r="N726" s="69"/>
      <c r="O726" s="69"/>
      <c r="P726" s="69"/>
      <c r="Q726" s="69"/>
      <c r="R726" s="22"/>
      <c r="S726" s="22"/>
      <c r="T726" s="22"/>
      <c r="U726" s="22"/>
      <c r="V726" s="22"/>
      <c r="W726" s="22"/>
      <c r="X726" s="22"/>
      <c r="Y726" s="22"/>
      <c r="Z726" s="22"/>
      <c r="AA726" s="22"/>
      <c r="AB726" s="22"/>
      <c r="AC726" s="69"/>
    </row>
    <row r="727" spans="1:29" ht="15.75" customHeight="1">
      <c r="A727" s="69"/>
      <c r="B727" s="69"/>
      <c r="C727" s="69"/>
      <c r="D727" s="69"/>
      <c r="E727" s="69"/>
      <c r="F727" s="69"/>
      <c r="G727" s="69"/>
      <c r="H727" s="69"/>
      <c r="I727" s="69"/>
      <c r="J727" s="69"/>
      <c r="K727" s="69"/>
      <c r="L727" s="69"/>
      <c r="M727" s="69"/>
      <c r="N727" s="69"/>
      <c r="O727" s="69"/>
      <c r="P727" s="69"/>
      <c r="Q727" s="69"/>
      <c r="R727" s="22"/>
      <c r="S727" s="22"/>
      <c r="T727" s="22"/>
      <c r="U727" s="22"/>
      <c r="V727" s="22"/>
      <c r="W727" s="22"/>
      <c r="X727" s="22"/>
      <c r="Y727" s="22"/>
      <c r="Z727" s="22"/>
      <c r="AA727" s="22"/>
      <c r="AB727" s="22"/>
      <c r="AC727" s="69"/>
    </row>
    <row r="728" spans="1:29" ht="15.75" customHeight="1">
      <c r="A728" s="69"/>
      <c r="B728" s="69"/>
      <c r="C728" s="69"/>
      <c r="D728" s="69"/>
      <c r="E728" s="69"/>
      <c r="F728" s="69"/>
      <c r="G728" s="69"/>
      <c r="H728" s="69"/>
      <c r="I728" s="69"/>
      <c r="J728" s="69"/>
      <c r="K728" s="69"/>
      <c r="L728" s="69"/>
      <c r="M728" s="69"/>
      <c r="N728" s="69"/>
      <c r="O728" s="69"/>
      <c r="P728" s="69"/>
      <c r="Q728" s="69"/>
      <c r="R728" s="22"/>
      <c r="S728" s="22"/>
      <c r="T728" s="22"/>
      <c r="U728" s="22"/>
      <c r="V728" s="22"/>
      <c r="W728" s="22"/>
      <c r="X728" s="22"/>
      <c r="Y728" s="22"/>
      <c r="Z728" s="22"/>
      <c r="AA728" s="22"/>
      <c r="AB728" s="22"/>
      <c r="AC728" s="69"/>
    </row>
    <row r="729" spans="1:29" ht="15.75" customHeight="1">
      <c r="A729" s="69"/>
      <c r="B729" s="69"/>
      <c r="C729" s="69"/>
      <c r="D729" s="69"/>
      <c r="E729" s="69"/>
      <c r="F729" s="69"/>
      <c r="G729" s="69"/>
      <c r="H729" s="69"/>
      <c r="I729" s="69"/>
      <c r="J729" s="69"/>
      <c r="K729" s="69"/>
      <c r="L729" s="69"/>
      <c r="M729" s="69"/>
      <c r="N729" s="69"/>
      <c r="O729" s="69"/>
      <c r="P729" s="69"/>
      <c r="Q729" s="69"/>
      <c r="R729" s="22"/>
      <c r="S729" s="22"/>
      <c r="T729" s="22"/>
      <c r="U729" s="22"/>
      <c r="V729" s="22"/>
      <c r="W729" s="22"/>
      <c r="X729" s="22"/>
      <c r="Y729" s="22"/>
      <c r="Z729" s="22"/>
      <c r="AA729" s="22"/>
      <c r="AB729" s="22"/>
      <c r="AC729" s="69"/>
    </row>
    <row r="730" spans="1:29" ht="15.75" customHeight="1">
      <c r="A730" s="69"/>
      <c r="B730" s="69"/>
      <c r="C730" s="69"/>
      <c r="D730" s="69"/>
      <c r="E730" s="69"/>
      <c r="F730" s="69"/>
      <c r="G730" s="69"/>
      <c r="H730" s="69"/>
      <c r="I730" s="69"/>
      <c r="J730" s="69"/>
      <c r="K730" s="69"/>
      <c r="L730" s="69"/>
      <c r="M730" s="69"/>
      <c r="N730" s="69"/>
      <c r="O730" s="69"/>
      <c r="P730" s="69"/>
      <c r="Q730" s="69"/>
      <c r="R730" s="22"/>
      <c r="S730" s="22"/>
      <c r="T730" s="22"/>
      <c r="U730" s="22"/>
      <c r="V730" s="22"/>
      <c r="W730" s="22"/>
      <c r="X730" s="22"/>
      <c r="Y730" s="22"/>
      <c r="Z730" s="22"/>
      <c r="AA730" s="22"/>
      <c r="AB730" s="22"/>
      <c r="AC730" s="69"/>
    </row>
    <row r="731" spans="1:29" ht="15.75" customHeight="1">
      <c r="A731" s="69"/>
      <c r="B731" s="69"/>
      <c r="C731" s="69"/>
      <c r="D731" s="69"/>
      <c r="E731" s="69"/>
      <c r="F731" s="69"/>
      <c r="G731" s="69"/>
      <c r="H731" s="69"/>
      <c r="I731" s="69"/>
      <c r="J731" s="69"/>
      <c r="K731" s="69"/>
      <c r="L731" s="69"/>
      <c r="M731" s="69"/>
      <c r="N731" s="69"/>
      <c r="O731" s="69"/>
      <c r="P731" s="69"/>
      <c r="Q731" s="69"/>
      <c r="R731" s="22"/>
      <c r="S731" s="22"/>
      <c r="T731" s="22"/>
      <c r="U731" s="22"/>
      <c r="V731" s="22"/>
      <c r="W731" s="22"/>
      <c r="X731" s="22"/>
      <c r="Y731" s="22"/>
      <c r="Z731" s="22"/>
      <c r="AA731" s="22"/>
      <c r="AB731" s="22"/>
      <c r="AC731" s="69"/>
    </row>
    <row r="732" spans="1:29" ht="15.75" customHeight="1">
      <c r="A732" s="69"/>
      <c r="B732" s="69"/>
      <c r="C732" s="69"/>
      <c r="D732" s="69"/>
      <c r="E732" s="69"/>
      <c r="F732" s="69"/>
      <c r="G732" s="69"/>
      <c r="H732" s="69"/>
      <c r="I732" s="69"/>
      <c r="J732" s="69"/>
      <c r="K732" s="69"/>
      <c r="L732" s="69"/>
      <c r="M732" s="69"/>
      <c r="N732" s="69"/>
      <c r="O732" s="69"/>
      <c r="P732" s="69"/>
      <c r="Q732" s="69"/>
      <c r="R732" s="22"/>
      <c r="S732" s="22"/>
      <c r="T732" s="22"/>
      <c r="U732" s="22"/>
      <c r="V732" s="22"/>
      <c r="W732" s="22"/>
      <c r="X732" s="22"/>
      <c r="Y732" s="22"/>
      <c r="Z732" s="22"/>
      <c r="AA732" s="22"/>
      <c r="AB732" s="22"/>
      <c r="AC732" s="69"/>
    </row>
    <row r="733" spans="1:29" ht="15.75" customHeight="1">
      <c r="A733" s="69"/>
      <c r="B733" s="69"/>
      <c r="C733" s="69"/>
      <c r="D733" s="69"/>
      <c r="E733" s="69"/>
      <c r="F733" s="69"/>
      <c r="G733" s="69"/>
      <c r="H733" s="69"/>
      <c r="I733" s="69"/>
      <c r="J733" s="69"/>
      <c r="K733" s="69"/>
      <c r="L733" s="69"/>
      <c r="M733" s="69"/>
      <c r="N733" s="69"/>
      <c r="O733" s="69"/>
      <c r="P733" s="69"/>
      <c r="Q733" s="69"/>
      <c r="R733" s="22"/>
      <c r="S733" s="22"/>
      <c r="T733" s="22"/>
      <c r="U733" s="22"/>
      <c r="V733" s="22"/>
      <c r="W733" s="22"/>
      <c r="X733" s="22"/>
      <c r="Y733" s="22"/>
      <c r="Z733" s="22"/>
      <c r="AA733" s="22"/>
      <c r="AB733" s="22"/>
      <c r="AC733" s="69"/>
    </row>
    <row r="734" spans="1:29" ht="15.75" customHeight="1">
      <c r="A734" s="69"/>
      <c r="B734" s="69"/>
      <c r="C734" s="69"/>
      <c r="D734" s="69"/>
      <c r="E734" s="69"/>
      <c r="F734" s="69"/>
      <c r="G734" s="69"/>
      <c r="H734" s="69"/>
      <c r="I734" s="69"/>
      <c r="J734" s="69"/>
      <c r="K734" s="69"/>
      <c r="L734" s="69"/>
      <c r="M734" s="69"/>
      <c r="N734" s="69"/>
      <c r="O734" s="69"/>
      <c r="P734" s="69"/>
      <c r="Q734" s="69"/>
      <c r="R734" s="22"/>
      <c r="S734" s="22"/>
      <c r="T734" s="22"/>
      <c r="U734" s="22"/>
      <c r="V734" s="22"/>
      <c r="W734" s="22"/>
      <c r="X734" s="22"/>
      <c r="Y734" s="22"/>
      <c r="Z734" s="22"/>
      <c r="AA734" s="22"/>
      <c r="AB734" s="22"/>
      <c r="AC734" s="69"/>
    </row>
    <row r="735" spans="1:29" ht="15.75" customHeight="1">
      <c r="A735" s="69"/>
      <c r="B735" s="69"/>
      <c r="C735" s="69"/>
      <c r="D735" s="69"/>
      <c r="E735" s="69"/>
      <c r="F735" s="69"/>
      <c r="G735" s="69"/>
      <c r="H735" s="69"/>
      <c r="I735" s="69"/>
      <c r="J735" s="69"/>
      <c r="K735" s="69"/>
      <c r="L735" s="69"/>
      <c r="M735" s="69"/>
      <c r="N735" s="69"/>
      <c r="O735" s="69"/>
      <c r="P735" s="69"/>
      <c r="Q735" s="69"/>
      <c r="R735" s="22"/>
      <c r="S735" s="22"/>
      <c r="T735" s="22"/>
      <c r="U735" s="22"/>
      <c r="V735" s="22"/>
      <c r="W735" s="22"/>
      <c r="X735" s="22"/>
      <c r="Y735" s="22"/>
      <c r="Z735" s="22"/>
      <c r="AA735" s="22"/>
      <c r="AB735" s="22"/>
      <c r="AC735" s="69"/>
    </row>
    <row r="736" spans="1:29" ht="15.75" customHeight="1">
      <c r="A736" s="69"/>
      <c r="B736" s="69"/>
      <c r="C736" s="69"/>
      <c r="D736" s="69"/>
      <c r="E736" s="69"/>
      <c r="F736" s="69"/>
      <c r="G736" s="69"/>
      <c r="H736" s="69"/>
      <c r="I736" s="69"/>
      <c r="J736" s="69"/>
      <c r="K736" s="69"/>
      <c r="L736" s="69"/>
      <c r="M736" s="69"/>
      <c r="N736" s="69"/>
      <c r="O736" s="69"/>
      <c r="P736" s="69"/>
      <c r="Q736" s="69"/>
      <c r="R736" s="22"/>
      <c r="S736" s="22"/>
      <c r="T736" s="22"/>
      <c r="U736" s="22"/>
      <c r="V736" s="22"/>
      <c r="W736" s="22"/>
      <c r="X736" s="22"/>
      <c r="Y736" s="22"/>
      <c r="Z736" s="22"/>
      <c r="AA736" s="22"/>
      <c r="AB736" s="22"/>
      <c r="AC736" s="69"/>
    </row>
    <row r="737" spans="1:29" ht="15.75" customHeight="1">
      <c r="A737" s="69"/>
      <c r="B737" s="69"/>
      <c r="C737" s="69"/>
      <c r="D737" s="69"/>
      <c r="E737" s="69"/>
      <c r="F737" s="69"/>
      <c r="G737" s="69"/>
      <c r="H737" s="69"/>
      <c r="I737" s="69"/>
      <c r="J737" s="69"/>
      <c r="K737" s="69"/>
      <c r="L737" s="69"/>
      <c r="M737" s="69"/>
      <c r="N737" s="69"/>
      <c r="O737" s="69"/>
      <c r="P737" s="69"/>
      <c r="Q737" s="69"/>
      <c r="R737" s="22"/>
      <c r="S737" s="22"/>
      <c r="T737" s="22"/>
      <c r="U737" s="22"/>
      <c r="V737" s="22"/>
      <c r="W737" s="22"/>
      <c r="X737" s="22"/>
      <c r="Y737" s="22"/>
      <c r="Z737" s="22"/>
      <c r="AA737" s="22"/>
      <c r="AB737" s="22"/>
      <c r="AC737" s="69"/>
    </row>
    <row r="738" spans="1:29" ht="15.75" customHeight="1">
      <c r="A738" s="69"/>
      <c r="B738" s="69"/>
      <c r="C738" s="69"/>
      <c r="D738" s="69"/>
      <c r="E738" s="69"/>
      <c r="F738" s="69"/>
      <c r="G738" s="69"/>
      <c r="H738" s="69"/>
      <c r="I738" s="69"/>
      <c r="J738" s="69"/>
      <c r="K738" s="69"/>
      <c r="L738" s="69"/>
      <c r="M738" s="69"/>
      <c r="N738" s="69"/>
      <c r="O738" s="69"/>
      <c r="P738" s="69"/>
      <c r="Q738" s="69"/>
      <c r="R738" s="22"/>
      <c r="S738" s="22"/>
      <c r="T738" s="22"/>
      <c r="U738" s="22"/>
      <c r="V738" s="22"/>
      <c r="W738" s="22"/>
      <c r="X738" s="22"/>
      <c r="Y738" s="22"/>
      <c r="Z738" s="22"/>
      <c r="AA738" s="22"/>
      <c r="AB738" s="22"/>
      <c r="AC738" s="69"/>
    </row>
    <row r="739" spans="1:29" ht="15.75" customHeight="1">
      <c r="A739" s="69"/>
      <c r="B739" s="69"/>
      <c r="C739" s="69"/>
      <c r="D739" s="69"/>
      <c r="E739" s="69"/>
      <c r="F739" s="69"/>
      <c r="G739" s="69"/>
      <c r="H739" s="69"/>
      <c r="I739" s="69"/>
      <c r="J739" s="69"/>
      <c r="K739" s="69"/>
      <c r="L739" s="69"/>
      <c r="M739" s="69"/>
      <c r="N739" s="69"/>
      <c r="O739" s="69"/>
      <c r="P739" s="69"/>
      <c r="Q739" s="69"/>
      <c r="R739" s="22"/>
      <c r="S739" s="22"/>
      <c r="T739" s="22"/>
      <c r="U739" s="22"/>
      <c r="V739" s="22"/>
      <c r="W739" s="22"/>
      <c r="X739" s="22"/>
      <c r="Y739" s="22"/>
      <c r="Z739" s="22"/>
      <c r="AA739" s="22"/>
      <c r="AB739" s="22"/>
      <c r="AC739" s="69"/>
    </row>
    <row r="740" spans="1:29" ht="15.75" customHeight="1">
      <c r="A740" s="69"/>
      <c r="B740" s="69"/>
      <c r="C740" s="69"/>
      <c r="D740" s="69"/>
      <c r="E740" s="69"/>
      <c r="F740" s="69"/>
      <c r="G740" s="69"/>
      <c r="H740" s="69"/>
      <c r="I740" s="69"/>
      <c r="J740" s="69"/>
      <c r="K740" s="69"/>
      <c r="L740" s="69"/>
      <c r="M740" s="69"/>
      <c r="N740" s="69"/>
      <c r="O740" s="69"/>
      <c r="P740" s="69"/>
      <c r="Q740" s="69"/>
      <c r="R740" s="22"/>
      <c r="S740" s="22"/>
      <c r="T740" s="22"/>
      <c r="U740" s="22"/>
      <c r="V740" s="22"/>
      <c r="W740" s="22"/>
      <c r="X740" s="22"/>
      <c r="Y740" s="22"/>
      <c r="Z740" s="22"/>
      <c r="AA740" s="22"/>
      <c r="AB740" s="22"/>
      <c r="AC740" s="69"/>
    </row>
    <row r="741" spans="1:29" ht="15.75" customHeight="1">
      <c r="A741" s="69"/>
      <c r="B741" s="69"/>
      <c r="C741" s="69"/>
      <c r="D741" s="69"/>
      <c r="E741" s="69"/>
      <c r="F741" s="69"/>
      <c r="G741" s="69"/>
      <c r="H741" s="69"/>
      <c r="I741" s="69"/>
      <c r="J741" s="69"/>
      <c r="K741" s="69"/>
      <c r="L741" s="69"/>
      <c r="M741" s="69"/>
      <c r="N741" s="69"/>
      <c r="O741" s="69"/>
      <c r="P741" s="69"/>
      <c r="Q741" s="69"/>
      <c r="R741" s="22"/>
      <c r="S741" s="22"/>
      <c r="T741" s="22"/>
      <c r="U741" s="22"/>
      <c r="V741" s="22"/>
      <c r="W741" s="22"/>
      <c r="X741" s="22"/>
      <c r="Y741" s="22"/>
      <c r="Z741" s="22"/>
      <c r="AA741" s="22"/>
      <c r="AB741" s="22"/>
      <c r="AC741" s="69"/>
    </row>
    <row r="742" spans="1:29" ht="15.75" customHeight="1">
      <c r="A742" s="69"/>
      <c r="B742" s="69"/>
      <c r="C742" s="69"/>
      <c r="D742" s="69"/>
      <c r="E742" s="69"/>
      <c r="F742" s="69"/>
      <c r="G742" s="69"/>
      <c r="H742" s="69"/>
      <c r="I742" s="69"/>
      <c r="J742" s="69"/>
      <c r="K742" s="69"/>
      <c r="L742" s="69"/>
      <c r="M742" s="69"/>
      <c r="N742" s="69"/>
      <c r="O742" s="69"/>
      <c r="P742" s="69"/>
      <c r="Q742" s="69"/>
      <c r="R742" s="22"/>
      <c r="S742" s="22"/>
      <c r="T742" s="22"/>
      <c r="U742" s="22"/>
      <c r="V742" s="22"/>
      <c r="W742" s="22"/>
      <c r="X742" s="22"/>
      <c r="Y742" s="22"/>
      <c r="Z742" s="22"/>
      <c r="AA742" s="22"/>
      <c r="AB742" s="22"/>
      <c r="AC742" s="69"/>
    </row>
    <row r="743" spans="1:29" ht="15.75" customHeight="1">
      <c r="A743" s="69"/>
      <c r="B743" s="69"/>
      <c r="C743" s="69"/>
      <c r="D743" s="69"/>
      <c r="E743" s="69"/>
      <c r="F743" s="69"/>
      <c r="G743" s="69"/>
      <c r="H743" s="69"/>
      <c r="I743" s="69"/>
      <c r="J743" s="69"/>
      <c r="K743" s="69"/>
      <c r="L743" s="69"/>
      <c r="M743" s="69"/>
      <c r="N743" s="69"/>
      <c r="O743" s="69"/>
      <c r="P743" s="69"/>
      <c r="Q743" s="69"/>
      <c r="R743" s="22"/>
      <c r="S743" s="22"/>
      <c r="T743" s="22"/>
      <c r="U743" s="22"/>
      <c r="V743" s="22"/>
      <c r="W743" s="22"/>
      <c r="X743" s="22"/>
      <c r="Y743" s="22"/>
      <c r="Z743" s="22"/>
      <c r="AA743" s="22"/>
      <c r="AB743" s="22"/>
      <c r="AC743" s="69"/>
    </row>
    <row r="744" spans="1:29" ht="15.75" customHeight="1">
      <c r="A744" s="69"/>
      <c r="B744" s="69"/>
      <c r="C744" s="69"/>
      <c r="D744" s="69"/>
      <c r="E744" s="69"/>
      <c r="F744" s="69"/>
      <c r="G744" s="69"/>
      <c r="H744" s="69"/>
      <c r="I744" s="69"/>
      <c r="J744" s="69"/>
      <c r="K744" s="69"/>
      <c r="L744" s="69"/>
      <c r="M744" s="69"/>
      <c r="N744" s="69"/>
      <c r="O744" s="69"/>
      <c r="P744" s="69"/>
      <c r="Q744" s="69"/>
      <c r="R744" s="22"/>
      <c r="S744" s="22"/>
      <c r="T744" s="22"/>
      <c r="U744" s="22"/>
      <c r="V744" s="22"/>
      <c r="W744" s="22"/>
      <c r="X744" s="22"/>
      <c r="Y744" s="22"/>
      <c r="Z744" s="22"/>
      <c r="AA744" s="22"/>
      <c r="AB744" s="22"/>
      <c r="AC744" s="69"/>
    </row>
    <row r="745" spans="1:29" ht="15.75" customHeight="1">
      <c r="A745" s="69"/>
      <c r="B745" s="69"/>
      <c r="C745" s="69"/>
      <c r="D745" s="69"/>
      <c r="E745" s="69"/>
      <c r="F745" s="69"/>
      <c r="G745" s="69"/>
      <c r="H745" s="69"/>
      <c r="I745" s="69"/>
      <c r="J745" s="69"/>
      <c r="K745" s="69"/>
      <c r="L745" s="69"/>
      <c r="M745" s="69"/>
      <c r="N745" s="69"/>
      <c r="O745" s="69"/>
      <c r="P745" s="69"/>
      <c r="Q745" s="69"/>
      <c r="R745" s="22"/>
      <c r="S745" s="22"/>
      <c r="T745" s="22"/>
      <c r="U745" s="22"/>
      <c r="V745" s="22"/>
      <c r="W745" s="22"/>
      <c r="X745" s="22"/>
      <c r="Y745" s="22"/>
      <c r="Z745" s="22"/>
      <c r="AA745" s="22"/>
      <c r="AB745" s="22"/>
      <c r="AC745" s="69"/>
    </row>
    <row r="746" spans="1:29" ht="15.75" customHeight="1">
      <c r="A746" s="69"/>
      <c r="B746" s="69"/>
      <c r="C746" s="69"/>
      <c r="D746" s="69"/>
      <c r="E746" s="69"/>
      <c r="F746" s="69"/>
      <c r="G746" s="69"/>
      <c r="H746" s="69"/>
      <c r="I746" s="69"/>
      <c r="J746" s="69"/>
      <c r="K746" s="69"/>
      <c r="L746" s="69"/>
      <c r="M746" s="69"/>
      <c r="N746" s="69"/>
      <c r="O746" s="69"/>
      <c r="P746" s="69"/>
      <c r="Q746" s="69"/>
      <c r="R746" s="22"/>
      <c r="S746" s="22"/>
      <c r="T746" s="22"/>
      <c r="U746" s="22"/>
      <c r="V746" s="22"/>
      <c r="W746" s="22"/>
      <c r="X746" s="22"/>
      <c r="Y746" s="22"/>
      <c r="Z746" s="22"/>
      <c r="AA746" s="22"/>
      <c r="AB746" s="22"/>
      <c r="AC746" s="69"/>
    </row>
    <row r="747" spans="1:29" ht="15.75" customHeight="1">
      <c r="A747" s="69"/>
      <c r="B747" s="69"/>
      <c r="C747" s="69"/>
      <c r="D747" s="69"/>
      <c r="E747" s="69"/>
      <c r="F747" s="69"/>
      <c r="G747" s="69"/>
      <c r="H747" s="69"/>
      <c r="I747" s="69"/>
      <c r="J747" s="69"/>
      <c r="K747" s="69"/>
      <c r="L747" s="69"/>
      <c r="M747" s="69"/>
      <c r="N747" s="69"/>
      <c r="O747" s="69"/>
      <c r="P747" s="69"/>
      <c r="Q747" s="69"/>
      <c r="R747" s="22"/>
      <c r="S747" s="22"/>
      <c r="T747" s="22"/>
      <c r="U747" s="22"/>
      <c r="V747" s="22"/>
      <c r="W747" s="22"/>
      <c r="X747" s="22"/>
      <c r="Y747" s="22"/>
      <c r="Z747" s="22"/>
      <c r="AA747" s="22"/>
      <c r="AB747" s="22"/>
      <c r="AC747" s="69"/>
    </row>
    <row r="748" spans="1:29" ht="15.75" customHeight="1">
      <c r="A748" s="69"/>
      <c r="B748" s="69"/>
      <c r="C748" s="69"/>
      <c r="D748" s="69"/>
      <c r="E748" s="69"/>
      <c r="F748" s="69"/>
      <c r="G748" s="69"/>
      <c r="H748" s="69"/>
      <c r="I748" s="69"/>
      <c r="J748" s="69"/>
      <c r="K748" s="69"/>
      <c r="L748" s="69"/>
      <c r="M748" s="69"/>
      <c r="N748" s="69"/>
      <c r="O748" s="69"/>
      <c r="P748" s="69"/>
      <c r="Q748" s="69"/>
      <c r="R748" s="22"/>
      <c r="S748" s="22"/>
      <c r="T748" s="22"/>
      <c r="U748" s="22"/>
      <c r="V748" s="22"/>
      <c r="W748" s="22"/>
      <c r="X748" s="22"/>
      <c r="Y748" s="22"/>
      <c r="Z748" s="22"/>
      <c r="AA748" s="22"/>
      <c r="AB748" s="22"/>
      <c r="AC748" s="69"/>
    </row>
    <row r="749" spans="1:29" ht="15.75" customHeight="1">
      <c r="A749" s="69"/>
      <c r="B749" s="69"/>
      <c r="C749" s="69"/>
      <c r="D749" s="69"/>
      <c r="E749" s="69"/>
      <c r="F749" s="69"/>
      <c r="G749" s="69"/>
      <c r="H749" s="69"/>
      <c r="I749" s="69"/>
      <c r="J749" s="69"/>
      <c r="K749" s="69"/>
      <c r="L749" s="69"/>
      <c r="M749" s="69"/>
      <c r="N749" s="69"/>
      <c r="O749" s="69"/>
      <c r="P749" s="69"/>
      <c r="Q749" s="69"/>
      <c r="R749" s="22"/>
      <c r="S749" s="22"/>
      <c r="T749" s="22"/>
      <c r="U749" s="22"/>
      <c r="V749" s="22"/>
      <c r="W749" s="22"/>
      <c r="X749" s="22"/>
      <c r="Y749" s="22"/>
      <c r="Z749" s="22"/>
      <c r="AA749" s="22"/>
      <c r="AB749" s="22"/>
      <c r="AC749" s="69"/>
    </row>
    <row r="750" spans="1:29" ht="15.75" customHeight="1">
      <c r="A750" s="69"/>
      <c r="B750" s="69"/>
      <c r="C750" s="69"/>
      <c r="D750" s="69"/>
      <c r="E750" s="69"/>
      <c r="F750" s="69"/>
      <c r="G750" s="69"/>
      <c r="H750" s="69"/>
      <c r="I750" s="69"/>
      <c r="J750" s="69"/>
      <c r="K750" s="69"/>
      <c r="L750" s="69"/>
      <c r="M750" s="69"/>
      <c r="N750" s="69"/>
      <c r="O750" s="69"/>
      <c r="P750" s="69"/>
      <c r="Q750" s="69"/>
      <c r="R750" s="22"/>
      <c r="S750" s="22"/>
      <c r="T750" s="22"/>
      <c r="U750" s="22"/>
      <c r="V750" s="22"/>
      <c r="W750" s="22"/>
      <c r="X750" s="22"/>
      <c r="Y750" s="22"/>
      <c r="Z750" s="22"/>
      <c r="AA750" s="22"/>
      <c r="AB750" s="22"/>
      <c r="AC750" s="69"/>
    </row>
    <row r="751" spans="1:29" ht="15.75" customHeight="1">
      <c r="A751" s="69"/>
      <c r="B751" s="69"/>
      <c r="C751" s="69"/>
      <c r="D751" s="69"/>
      <c r="E751" s="69"/>
      <c r="F751" s="69"/>
      <c r="G751" s="69"/>
      <c r="H751" s="69"/>
      <c r="I751" s="69"/>
      <c r="J751" s="69"/>
      <c r="K751" s="69"/>
      <c r="L751" s="69"/>
      <c r="M751" s="69"/>
      <c r="N751" s="69"/>
      <c r="O751" s="69"/>
      <c r="P751" s="69"/>
      <c r="Q751" s="69"/>
      <c r="R751" s="22"/>
      <c r="S751" s="22"/>
      <c r="T751" s="22"/>
      <c r="U751" s="22"/>
      <c r="V751" s="22"/>
      <c r="W751" s="22"/>
      <c r="X751" s="22"/>
      <c r="Y751" s="22"/>
      <c r="Z751" s="22"/>
      <c r="AA751" s="22"/>
      <c r="AB751" s="22"/>
      <c r="AC751" s="69"/>
    </row>
    <row r="752" spans="1:29" ht="15.75" customHeight="1">
      <c r="A752" s="69"/>
      <c r="B752" s="69"/>
      <c r="C752" s="69"/>
      <c r="D752" s="69"/>
      <c r="E752" s="69"/>
      <c r="F752" s="69"/>
      <c r="G752" s="69"/>
      <c r="H752" s="69"/>
      <c r="I752" s="69"/>
      <c r="J752" s="69"/>
      <c r="K752" s="69"/>
      <c r="L752" s="69"/>
      <c r="M752" s="69"/>
      <c r="N752" s="69"/>
      <c r="O752" s="69"/>
      <c r="P752" s="69"/>
      <c r="Q752" s="69"/>
      <c r="R752" s="22"/>
      <c r="S752" s="22"/>
      <c r="T752" s="22"/>
      <c r="U752" s="22"/>
      <c r="V752" s="22"/>
      <c r="W752" s="22"/>
      <c r="X752" s="22"/>
      <c r="Y752" s="22"/>
      <c r="Z752" s="22"/>
      <c r="AA752" s="22"/>
      <c r="AB752" s="22"/>
      <c r="AC752" s="69"/>
    </row>
    <row r="753" spans="1:29" ht="15.75" customHeight="1">
      <c r="A753" s="69"/>
      <c r="B753" s="69"/>
      <c r="C753" s="69"/>
      <c r="D753" s="69"/>
      <c r="E753" s="69"/>
      <c r="F753" s="69"/>
      <c r="G753" s="69"/>
      <c r="H753" s="69"/>
      <c r="I753" s="69"/>
      <c r="J753" s="69"/>
      <c r="K753" s="69"/>
      <c r="L753" s="69"/>
      <c r="M753" s="69"/>
      <c r="N753" s="69"/>
      <c r="O753" s="69"/>
      <c r="P753" s="69"/>
      <c r="Q753" s="69"/>
      <c r="R753" s="22"/>
      <c r="S753" s="22"/>
      <c r="T753" s="22"/>
      <c r="U753" s="22"/>
      <c r="V753" s="22"/>
      <c r="W753" s="22"/>
      <c r="X753" s="22"/>
      <c r="Y753" s="22"/>
      <c r="Z753" s="22"/>
      <c r="AA753" s="22"/>
      <c r="AB753" s="22"/>
      <c r="AC753" s="69"/>
    </row>
    <row r="754" spans="1:29" ht="15.75" customHeight="1">
      <c r="A754" s="69"/>
      <c r="B754" s="69"/>
      <c r="C754" s="69"/>
      <c r="D754" s="69"/>
      <c r="E754" s="69"/>
      <c r="F754" s="69"/>
      <c r="G754" s="69"/>
      <c r="H754" s="69"/>
      <c r="I754" s="69"/>
      <c r="J754" s="69"/>
      <c r="K754" s="69"/>
      <c r="L754" s="69"/>
      <c r="M754" s="69"/>
      <c r="N754" s="69"/>
      <c r="O754" s="69"/>
      <c r="P754" s="69"/>
      <c r="Q754" s="69"/>
      <c r="R754" s="22"/>
      <c r="S754" s="22"/>
      <c r="T754" s="22"/>
      <c r="U754" s="22"/>
      <c r="V754" s="22"/>
      <c r="W754" s="22"/>
      <c r="X754" s="22"/>
      <c r="Y754" s="22"/>
      <c r="Z754" s="22"/>
      <c r="AA754" s="22"/>
      <c r="AB754" s="22"/>
      <c r="AC754" s="69"/>
    </row>
    <row r="755" spans="1:29" ht="15.75" customHeight="1">
      <c r="A755" s="69"/>
      <c r="B755" s="69"/>
      <c r="C755" s="69"/>
      <c r="D755" s="69"/>
      <c r="E755" s="69"/>
      <c r="F755" s="69"/>
      <c r="G755" s="69"/>
      <c r="H755" s="69"/>
      <c r="I755" s="69"/>
      <c r="J755" s="69"/>
      <c r="K755" s="69"/>
      <c r="L755" s="69"/>
      <c r="M755" s="69"/>
      <c r="N755" s="69"/>
      <c r="O755" s="69"/>
      <c r="P755" s="69"/>
      <c r="Q755" s="69"/>
      <c r="R755" s="22"/>
      <c r="S755" s="22"/>
      <c r="T755" s="22"/>
      <c r="U755" s="22"/>
      <c r="V755" s="22"/>
      <c r="W755" s="22"/>
      <c r="X755" s="22"/>
      <c r="Y755" s="22"/>
      <c r="Z755" s="22"/>
      <c r="AA755" s="22"/>
      <c r="AB755" s="22"/>
      <c r="AC755" s="69"/>
    </row>
    <row r="756" spans="1:29" ht="15.75" customHeight="1">
      <c r="A756" s="69"/>
      <c r="B756" s="69"/>
      <c r="C756" s="69"/>
      <c r="D756" s="69"/>
      <c r="E756" s="69"/>
      <c r="F756" s="69"/>
      <c r="G756" s="69"/>
      <c r="H756" s="69"/>
      <c r="I756" s="69"/>
      <c r="J756" s="69"/>
      <c r="K756" s="69"/>
      <c r="L756" s="69"/>
      <c r="M756" s="69"/>
      <c r="N756" s="69"/>
      <c r="O756" s="69"/>
      <c r="P756" s="69"/>
      <c r="Q756" s="69"/>
      <c r="R756" s="22"/>
      <c r="S756" s="22"/>
      <c r="T756" s="22"/>
      <c r="U756" s="22"/>
      <c r="V756" s="22"/>
      <c r="W756" s="22"/>
      <c r="X756" s="22"/>
      <c r="Y756" s="22"/>
      <c r="Z756" s="22"/>
      <c r="AA756" s="22"/>
      <c r="AB756" s="22"/>
      <c r="AC756" s="69"/>
    </row>
    <row r="757" spans="1:29" ht="15.75" customHeight="1">
      <c r="A757" s="69"/>
      <c r="B757" s="69"/>
      <c r="C757" s="69"/>
      <c r="D757" s="69"/>
      <c r="E757" s="69"/>
      <c r="F757" s="69"/>
      <c r="G757" s="69"/>
      <c r="H757" s="69"/>
      <c r="I757" s="69"/>
      <c r="J757" s="69"/>
      <c r="K757" s="69"/>
      <c r="L757" s="69"/>
      <c r="M757" s="69"/>
      <c r="N757" s="69"/>
      <c r="O757" s="69"/>
      <c r="P757" s="69"/>
      <c r="Q757" s="69"/>
      <c r="R757" s="22"/>
      <c r="S757" s="22"/>
      <c r="T757" s="22"/>
      <c r="U757" s="22"/>
      <c r="V757" s="22"/>
      <c r="W757" s="22"/>
      <c r="X757" s="22"/>
      <c r="Y757" s="22"/>
      <c r="Z757" s="22"/>
      <c r="AA757" s="22"/>
      <c r="AB757" s="22"/>
      <c r="AC757" s="69"/>
    </row>
    <row r="758" spans="1:29" ht="15.75" customHeight="1">
      <c r="A758" s="69"/>
      <c r="B758" s="69"/>
      <c r="C758" s="69"/>
      <c r="D758" s="69"/>
      <c r="E758" s="69"/>
      <c r="F758" s="69"/>
      <c r="G758" s="69"/>
      <c r="H758" s="69"/>
      <c r="I758" s="69"/>
      <c r="J758" s="69"/>
      <c r="K758" s="69"/>
      <c r="L758" s="69"/>
      <c r="M758" s="69"/>
      <c r="N758" s="69"/>
      <c r="O758" s="69"/>
      <c r="P758" s="69"/>
      <c r="Q758" s="69"/>
      <c r="R758" s="22"/>
      <c r="S758" s="22"/>
      <c r="T758" s="22"/>
      <c r="U758" s="22"/>
      <c r="V758" s="22"/>
      <c r="W758" s="22"/>
      <c r="X758" s="22"/>
      <c r="Y758" s="22"/>
      <c r="Z758" s="22"/>
      <c r="AA758" s="22"/>
      <c r="AB758" s="22"/>
      <c r="AC758" s="69"/>
    </row>
    <row r="759" spans="1:29" ht="15.75" customHeight="1">
      <c r="A759" s="69"/>
      <c r="B759" s="69"/>
      <c r="C759" s="69"/>
      <c r="D759" s="69"/>
      <c r="E759" s="69"/>
      <c r="F759" s="69"/>
      <c r="G759" s="69"/>
      <c r="H759" s="69"/>
      <c r="I759" s="69"/>
      <c r="J759" s="69"/>
      <c r="K759" s="69"/>
      <c r="L759" s="69"/>
      <c r="M759" s="69"/>
      <c r="N759" s="69"/>
      <c r="O759" s="69"/>
      <c r="P759" s="69"/>
      <c r="Q759" s="69"/>
      <c r="R759" s="22"/>
      <c r="S759" s="22"/>
      <c r="T759" s="22"/>
      <c r="U759" s="22"/>
      <c r="V759" s="22"/>
      <c r="W759" s="22"/>
      <c r="X759" s="22"/>
      <c r="Y759" s="22"/>
      <c r="Z759" s="22"/>
      <c r="AA759" s="22"/>
      <c r="AB759" s="22"/>
      <c r="AC759" s="69"/>
    </row>
    <row r="760" spans="1:29" ht="15.75" customHeight="1">
      <c r="A760" s="69"/>
      <c r="B760" s="69"/>
      <c r="C760" s="69"/>
      <c r="D760" s="69"/>
      <c r="E760" s="69"/>
      <c r="F760" s="69"/>
      <c r="G760" s="69"/>
      <c r="H760" s="69"/>
      <c r="I760" s="69"/>
      <c r="J760" s="69"/>
      <c r="K760" s="69"/>
      <c r="L760" s="69"/>
      <c r="M760" s="69"/>
      <c r="N760" s="69"/>
      <c r="O760" s="69"/>
      <c r="P760" s="69"/>
      <c r="Q760" s="69"/>
      <c r="R760" s="22"/>
      <c r="S760" s="22"/>
      <c r="T760" s="22"/>
      <c r="U760" s="22"/>
      <c r="V760" s="22"/>
      <c r="W760" s="22"/>
      <c r="X760" s="22"/>
      <c r="Y760" s="22"/>
      <c r="Z760" s="22"/>
      <c r="AA760" s="22"/>
      <c r="AB760" s="22"/>
      <c r="AC760" s="69"/>
    </row>
    <row r="761" spans="1:29" ht="15.75" customHeight="1">
      <c r="A761" s="69"/>
      <c r="B761" s="69"/>
      <c r="C761" s="69"/>
      <c r="D761" s="69"/>
      <c r="E761" s="69"/>
      <c r="F761" s="69"/>
      <c r="G761" s="69"/>
      <c r="H761" s="69"/>
      <c r="I761" s="69"/>
      <c r="J761" s="69"/>
      <c r="K761" s="69"/>
      <c r="L761" s="69"/>
      <c r="M761" s="69"/>
      <c r="N761" s="69"/>
      <c r="O761" s="69"/>
      <c r="P761" s="69"/>
      <c r="Q761" s="69"/>
      <c r="R761" s="22"/>
      <c r="S761" s="22"/>
      <c r="T761" s="22"/>
      <c r="U761" s="22"/>
      <c r="V761" s="22"/>
      <c r="W761" s="22"/>
      <c r="X761" s="22"/>
      <c r="Y761" s="22"/>
      <c r="Z761" s="22"/>
      <c r="AA761" s="22"/>
      <c r="AB761" s="22"/>
      <c r="AC761" s="69"/>
    </row>
    <row r="762" spans="1:29" ht="15.75" customHeight="1">
      <c r="A762" s="69"/>
      <c r="B762" s="69"/>
      <c r="C762" s="69"/>
      <c r="D762" s="69"/>
      <c r="E762" s="69"/>
      <c r="F762" s="69"/>
      <c r="G762" s="69"/>
      <c r="H762" s="69"/>
      <c r="I762" s="69"/>
      <c r="J762" s="69"/>
      <c r="K762" s="69"/>
      <c r="L762" s="69"/>
      <c r="M762" s="69"/>
      <c r="N762" s="69"/>
      <c r="O762" s="69"/>
      <c r="P762" s="69"/>
      <c r="Q762" s="69"/>
      <c r="R762" s="22"/>
      <c r="S762" s="22"/>
      <c r="T762" s="22"/>
      <c r="U762" s="22"/>
      <c r="V762" s="22"/>
      <c r="W762" s="22"/>
      <c r="X762" s="22"/>
      <c r="Y762" s="22"/>
      <c r="Z762" s="22"/>
      <c r="AA762" s="22"/>
      <c r="AB762" s="22"/>
      <c r="AC762" s="69"/>
    </row>
    <row r="763" spans="1:29" ht="15.75" customHeight="1">
      <c r="A763" s="69"/>
      <c r="B763" s="69"/>
      <c r="C763" s="69"/>
      <c r="D763" s="69"/>
      <c r="E763" s="69"/>
      <c r="F763" s="69"/>
      <c r="G763" s="69"/>
      <c r="H763" s="69"/>
      <c r="I763" s="69"/>
      <c r="J763" s="69"/>
      <c r="K763" s="69"/>
      <c r="L763" s="69"/>
      <c r="M763" s="69"/>
      <c r="N763" s="69"/>
      <c r="O763" s="69"/>
      <c r="P763" s="69"/>
      <c r="Q763" s="69"/>
      <c r="R763" s="22"/>
      <c r="S763" s="22"/>
      <c r="T763" s="22"/>
      <c r="U763" s="22"/>
      <c r="V763" s="22"/>
      <c r="W763" s="22"/>
      <c r="X763" s="22"/>
      <c r="Y763" s="22"/>
      <c r="Z763" s="22"/>
      <c r="AA763" s="22"/>
      <c r="AB763" s="22"/>
      <c r="AC763" s="69"/>
    </row>
    <row r="764" spans="1:29" ht="15.75" customHeight="1">
      <c r="A764" s="69"/>
      <c r="B764" s="69"/>
      <c r="C764" s="69"/>
      <c r="D764" s="69"/>
      <c r="E764" s="69"/>
      <c r="F764" s="69"/>
      <c r="G764" s="69"/>
      <c r="H764" s="69"/>
      <c r="I764" s="69"/>
      <c r="J764" s="69"/>
      <c r="K764" s="69"/>
      <c r="L764" s="69"/>
      <c r="M764" s="69"/>
      <c r="N764" s="69"/>
      <c r="O764" s="69"/>
      <c r="P764" s="69"/>
      <c r="Q764" s="69"/>
      <c r="R764" s="22"/>
      <c r="S764" s="22"/>
      <c r="T764" s="22"/>
      <c r="U764" s="22"/>
      <c r="V764" s="22"/>
      <c r="W764" s="22"/>
      <c r="X764" s="22"/>
      <c r="Y764" s="22"/>
      <c r="Z764" s="22"/>
      <c r="AA764" s="22"/>
      <c r="AB764" s="22"/>
      <c r="AC764" s="69"/>
    </row>
    <row r="765" spans="1:29" ht="15.75" customHeight="1">
      <c r="A765" s="69"/>
      <c r="B765" s="69"/>
      <c r="C765" s="69"/>
      <c r="D765" s="69"/>
      <c r="E765" s="69"/>
      <c r="F765" s="69"/>
      <c r="G765" s="69"/>
      <c r="H765" s="69"/>
      <c r="I765" s="69"/>
      <c r="J765" s="69"/>
      <c r="K765" s="69"/>
      <c r="L765" s="69"/>
      <c r="M765" s="69"/>
      <c r="N765" s="69"/>
      <c r="O765" s="69"/>
      <c r="P765" s="69"/>
      <c r="Q765" s="69"/>
      <c r="R765" s="22"/>
      <c r="S765" s="22"/>
      <c r="T765" s="22"/>
      <c r="U765" s="22"/>
      <c r="V765" s="22"/>
      <c r="W765" s="22"/>
      <c r="X765" s="22"/>
      <c r="Y765" s="22"/>
      <c r="Z765" s="22"/>
      <c r="AA765" s="22"/>
      <c r="AB765" s="22"/>
      <c r="AC765" s="69"/>
    </row>
    <row r="766" spans="1:29" ht="15.75" customHeight="1">
      <c r="A766" s="69"/>
      <c r="B766" s="69"/>
      <c r="C766" s="69"/>
      <c r="D766" s="69"/>
      <c r="E766" s="69"/>
      <c r="F766" s="69"/>
      <c r="G766" s="69"/>
      <c r="H766" s="69"/>
      <c r="I766" s="69"/>
      <c r="J766" s="69"/>
      <c r="K766" s="69"/>
      <c r="L766" s="69"/>
      <c r="M766" s="69"/>
      <c r="N766" s="69"/>
      <c r="O766" s="69"/>
      <c r="P766" s="69"/>
      <c r="Q766" s="69"/>
      <c r="R766" s="22"/>
      <c r="S766" s="22"/>
      <c r="T766" s="22"/>
      <c r="U766" s="22"/>
      <c r="V766" s="22"/>
      <c r="W766" s="22"/>
      <c r="X766" s="22"/>
      <c r="Y766" s="22"/>
      <c r="Z766" s="22"/>
      <c r="AA766" s="22"/>
      <c r="AB766" s="22"/>
      <c r="AC766" s="69"/>
    </row>
    <row r="767" spans="1:29" ht="15.75" customHeight="1">
      <c r="A767" s="69"/>
      <c r="B767" s="69"/>
      <c r="C767" s="69"/>
      <c r="D767" s="69"/>
      <c r="E767" s="69"/>
      <c r="F767" s="69"/>
      <c r="G767" s="69"/>
      <c r="H767" s="69"/>
      <c r="I767" s="69"/>
      <c r="J767" s="69"/>
      <c r="K767" s="69"/>
      <c r="L767" s="69"/>
      <c r="M767" s="69"/>
      <c r="N767" s="69"/>
      <c r="O767" s="69"/>
      <c r="P767" s="69"/>
      <c r="Q767" s="69"/>
      <c r="R767" s="22"/>
      <c r="S767" s="22"/>
      <c r="T767" s="22"/>
      <c r="U767" s="22"/>
      <c r="V767" s="22"/>
      <c r="W767" s="22"/>
      <c r="X767" s="22"/>
      <c r="Y767" s="22"/>
      <c r="Z767" s="22"/>
      <c r="AA767" s="22"/>
      <c r="AB767" s="22"/>
      <c r="AC767" s="69"/>
    </row>
    <row r="768" spans="1:29" ht="15.75" customHeight="1">
      <c r="A768" s="69"/>
      <c r="B768" s="69"/>
      <c r="C768" s="69"/>
      <c r="D768" s="69"/>
      <c r="E768" s="69"/>
      <c r="F768" s="69"/>
      <c r="G768" s="69"/>
      <c r="H768" s="69"/>
      <c r="I768" s="69"/>
      <c r="J768" s="69"/>
      <c r="K768" s="69"/>
      <c r="L768" s="69"/>
      <c r="M768" s="69"/>
      <c r="N768" s="69"/>
      <c r="O768" s="69"/>
      <c r="P768" s="69"/>
      <c r="Q768" s="69"/>
      <c r="R768" s="22"/>
      <c r="S768" s="22"/>
      <c r="T768" s="22"/>
      <c r="U768" s="22"/>
      <c r="V768" s="22"/>
      <c r="W768" s="22"/>
      <c r="X768" s="22"/>
      <c r="Y768" s="22"/>
      <c r="Z768" s="22"/>
      <c r="AA768" s="22"/>
      <c r="AB768" s="22"/>
      <c r="AC768" s="69"/>
    </row>
    <row r="769" spans="1:29" ht="15.75" customHeight="1">
      <c r="A769" s="69"/>
      <c r="B769" s="69"/>
      <c r="C769" s="69"/>
      <c r="D769" s="69"/>
      <c r="E769" s="69"/>
      <c r="F769" s="69"/>
      <c r="G769" s="69"/>
      <c r="H769" s="69"/>
      <c r="I769" s="69"/>
      <c r="J769" s="69"/>
      <c r="K769" s="69"/>
      <c r="L769" s="69"/>
      <c r="M769" s="69"/>
      <c r="N769" s="69"/>
      <c r="O769" s="69"/>
      <c r="P769" s="69"/>
      <c r="Q769" s="69"/>
      <c r="R769" s="22"/>
      <c r="S769" s="22"/>
      <c r="T769" s="22"/>
      <c r="U769" s="22"/>
      <c r="V769" s="22"/>
      <c r="W769" s="22"/>
      <c r="X769" s="22"/>
      <c r="Y769" s="22"/>
      <c r="Z769" s="22"/>
      <c r="AA769" s="22"/>
      <c r="AB769" s="22"/>
      <c r="AC769" s="69"/>
    </row>
    <row r="770" spans="1:29" ht="15.75" customHeight="1">
      <c r="A770" s="69"/>
      <c r="B770" s="69"/>
      <c r="C770" s="69"/>
      <c r="D770" s="69"/>
      <c r="E770" s="69"/>
      <c r="F770" s="69"/>
      <c r="G770" s="69"/>
      <c r="H770" s="69"/>
      <c r="I770" s="69"/>
      <c r="J770" s="69"/>
      <c r="K770" s="69"/>
      <c r="L770" s="69"/>
      <c r="M770" s="69"/>
      <c r="N770" s="69"/>
      <c r="O770" s="69"/>
      <c r="P770" s="69"/>
      <c r="Q770" s="69"/>
      <c r="R770" s="22"/>
      <c r="S770" s="22"/>
      <c r="T770" s="22"/>
      <c r="U770" s="22"/>
      <c r="V770" s="22"/>
      <c r="W770" s="22"/>
      <c r="X770" s="22"/>
      <c r="Y770" s="22"/>
      <c r="Z770" s="22"/>
      <c r="AA770" s="22"/>
      <c r="AB770" s="22"/>
      <c r="AC770" s="69"/>
    </row>
    <row r="771" spans="1:29" ht="15.75" customHeight="1">
      <c r="A771" s="69"/>
      <c r="B771" s="69"/>
      <c r="C771" s="69"/>
      <c r="D771" s="69"/>
      <c r="E771" s="69"/>
      <c r="F771" s="69"/>
      <c r="G771" s="69"/>
      <c r="H771" s="69"/>
      <c r="I771" s="69"/>
      <c r="J771" s="69"/>
      <c r="K771" s="69"/>
      <c r="L771" s="69"/>
      <c r="M771" s="69"/>
      <c r="N771" s="69"/>
      <c r="O771" s="69"/>
      <c r="P771" s="69"/>
      <c r="Q771" s="69"/>
      <c r="R771" s="22"/>
      <c r="S771" s="22"/>
      <c r="T771" s="22"/>
      <c r="U771" s="22"/>
      <c r="V771" s="22"/>
      <c r="W771" s="22"/>
      <c r="X771" s="22"/>
      <c r="Y771" s="22"/>
      <c r="Z771" s="22"/>
      <c r="AA771" s="22"/>
      <c r="AB771" s="22"/>
      <c r="AC771" s="69"/>
    </row>
    <row r="772" spans="1:29" ht="15.75" customHeight="1">
      <c r="A772" s="69"/>
      <c r="B772" s="69"/>
      <c r="C772" s="69"/>
      <c r="D772" s="69"/>
      <c r="E772" s="69"/>
      <c r="F772" s="69"/>
      <c r="G772" s="69"/>
      <c r="H772" s="69"/>
      <c r="I772" s="69"/>
      <c r="J772" s="69"/>
      <c r="K772" s="69"/>
      <c r="L772" s="69"/>
      <c r="M772" s="69"/>
      <c r="N772" s="69"/>
      <c r="O772" s="69"/>
      <c r="P772" s="69"/>
      <c r="Q772" s="69"/>
      <c r="R772" s="22"/>
      <c r="S772" s="22"/>
      <c r="T772" s="22"/>
      <c r="U772" s="22"/>
      <c r="V772" s="22"/>
      <c r="W772" s="22"/>
      <c r="X772" s="22"/>
      <c r="Y772" s="22"/>
      <c r="Z772" s="22"/>
      <c r="AA772" s="22"/>
      <c r="AB772" s="22"/>
      <c r="AC772" s="69"/>
    </row>
    <row r="773" spans="1:29" ht="15.75" customHeight="1">
      <c r="A773" s="69"/>
      <c r="B773" s="69"/>
      <c r="C773" s="69"/>
      <c r="D773" s="69"/>
      <c r="E773" s="69"/>
      <c r="F773" s="69"/>
      <c r="G773" s="69"/>
      <c r="H773" s="69"/>
      <c r="I773" s="69"/>
      <c r="J773" s="69"/>
      <c r="K773" s="69"/>
      <c r="L773" s="69"/>
      <c r="M773" s="69"/>
      <c r="N773" s="69"/>
      <c r="O773" s="69"/>
      <c r="P773" s="69"/>
      <c r="Q773" s="69"/>
      <c r="R773" s="22"/>
      <c r="S773" s="22"/>
      <c r="T773" s="22"/>
      <c r="U773" s="22"/>
      <c r="V773" s="22"/>
      <c r="W773" s="22"/>
      <c r="X773" s="22"/>
      <c r="Y773" s="22"/>
      <c r="Z773" s="22"/>
      <c r="AA773" s="22"/>
      <c r="AB773" s="22"/>
      <c r="AC773" s="69"/>
    </row>
    <row r="774" spans="1:29" ht="15.75" customHeight="1">
      <c r="A774" s="69"/>
      <c r="B774" s="69"/>
      <c r="C774" s="69"/>
      <c r="D774" s="69"/>
      <c r="E774" s="69"/>
      <c r="F774" s="69"/>
      <c r="G774" s="69"/>
      <c r="H774" s="69"/>
      <c r="I774" s="69"/>
      <c r="J774" s="69"/>
      <c r="K774" s="69"/>
      <c r="L774" s="69"/>
      <c r="M774" s="69"/>
      <c r="N774" s="69"/>
      <c r="O774" s="69"/>
      <c r="P774" s="69"/>
      <c r="Q774" s="69"/>
      <c r="R774" s="22"/>
      <c r="S774" s="22"/>
      <c r="T774" s="22"/>
      <c r="U774" s="22"/>
      <c r="V774" s="22"/>
      <c r="W774" s="22"/>
      <c r="X774" s="22"/>
      <c r="Y774" s="22"/>
      <c r="Z774" s="22"/>
      <c r="AA774" s="22"/>
      <c r="AB774" s="22"/>
      <c r="AC774" s="69"/>
    </row>
    <row r="775" spans="1:29" ht="15.75" customHeight="1">
      <c r="A775" s="69"/>
      <c r="B775" s="69"/>
      <c r="C775" s="69"/>
      <c r="D775" s="69"/>
      <c r="E775" s="69"/>
      <c r="F775" s="69"/>
      <c r="G775" s="69"/>
      <c r="H775" s="69"/>
      <c r="I775" s="69"/>
      <c r="J775" s="69"/>
      <c r="K775" s="69"/>
      <c r="L775" s="69"/>
      <c r="M775" s="69"/>
      <c r="N775" s="69"/>
      <c r="O775" s="69"/>
      <c r="P775" s="69"/>
      <c r="Q775" s="69"/>
      <c r="R775" s="22"/>
      <c r="S775" s="22"/>
      <c r="T775" s="22"/>
      <c r="U775" s="22"/>
      <c r="V775" s="22"/>
      <c r="W775" s="22"/>
      <c r="X775" s="22"/>
      <c r="Y775" s="22"/>
      <c r="Z775" s="22"/>
      <c r="AA775" s="22"/>
      <c r="AB775" s="22"/>
      <c r="AC775" s="69"/>
    </row>
    <row r="776" spans="1:29" ht="15.75" customHeight="1">
      <c r="A776" s="69"/>
      <c r="B776" s="69"/>
      <c r="C776" s="69"/>
      <c r="D776" s="69"/>
      <c r="E776" s="69"/>
      <c r="F776" s="69"/>
      <c r="G776" s="69"/>
      <c r="H776" s="69"/>
      <c r="I776" s="69"/>
      <c r="J776" s="69"/>
      <c r="K776" s="69"/>
      <c r="L776" s="69"/>
      <c r="M776" s="69"/>
      <c r="N776" s="69"/>
      <c r="O776" s="69"/>
      <c r="P776" s="69"/>
      <c r="Q776" s="69"/>
      <c r="R776" s="22"/>
      <c r="S776" s="22"/>
      <c r="T776" s="22"/>
      <c r="U776" s="22"/>
      <c r="V776" s="22"/>
      <c r="W776" s="22"/>
      <c r="X776" s="22"/>
      <c r="Y776" s="22"/>
      <c r="Z776" s="22"/>
      <c r="AA776" s="22"/>
      <c r="AB776" s="22"/>
      <c r="AC776" s="69"/>
    </row>
    <row r="777" spans="1:29" ht="15.75" customHeight="1">
      <c r="A777" s="69"/>
      <c r="B777" s="69"/>
      <c r="C777" s="69"/>
      <c r="D777" s="69"/>
      <c r="E777" s="69"/>
      <c r="F777" s="69"/>
      <c r="G777" s="69"/>
      <c r="H777" s="69"/>
      <c r="I777" s="69"/>
      <c r="J777" s="69"/>
      <c r="K777" s="69"/>
      <c r="L777" s="69"/>
      <c r="M777" s="69"/>
      <c r="N777" s="69"/>
      <c r="O777" s="69"/>
      <c r="P777" s="69"/>
      <c r="Q777" s="69"/>
      <c r="R777" s="22"/>
      <c r="S777" s="22"/>
      <c r="T777" s="22"/>
      <c r="U777" s="22"/>
      <c r="V777" s="22"/>
      <c r="W777" s="22"/>
      <c r="X777" s="22"/>
      <c r="Y777" s="22"/>
      <c r="Z777" s="22"/>
      <c r="AA777" s="22"/>
      <c r="AB777" s="22"/>
      <c r="AC777" s="69"/>
    </row>
    <row r="778" spans="1:29" ht="15.75" customHeight="1">
      <c r="A778" s="69"/>
      <c r="B778" s="69"/>
      <c r="C778" s="69"/>
      <c r="D778" s="69"/>
      <c r="E778" s="69"/>
      <c r="F778" s="69"/>
      <c r="G778" s="69"/>
      <c r="H778" s="69"/>
      <c r="I778" s="69"/>
      <c r="J778" s="69"/>
      <c r="K778" s="69"/>
      <c r="L778" s="69"/>
      <c r="M778" s="69"/>
      <c r="N778" s="69"/>
      <c r="O778" s="69"/>
      <c r="P778" s="69"/>
      <c r="Q778" s="69"/>
      <c r="R778" s="22"/>
      <c r="S778" s="22"/>
      <c r="T778" s="22"/>
      <c r="U778" s="22"/>
      <c r="V778" s="22"/>
      <c r="W778" s="22"/>
      <c r="X778" s="22"/>
      <c r="Y778" s="22"/>
      <c r="Z778" s="22"/>
      <c r="AA778" s="22"/>
      <c r="AB778" s="22"/>
      <c r="AC778" s="69"/>
    </row>
    <row r="779" spans="1:29" ht="15.75" customHeight="1">
      <c r="A779" s="69"/>
      <c r="B779" s="69"/>
      <c r="C779" s="69"/>
      <c r="D779" s="69"/>
      <c r="E779" s="69"/>
      <c r="F779" s="69"/>
      <c r="G779" s="69"/>
      <c r="H779" s="69"/>
      <c r="I779" s="69"/>
      <c r="J779" s="69"/>
      <c r="K779" s="69"/>
      <c r="L779" s="69"/>
      <c r="M779" s="69"/>
      <c r="N779" s="69"/>
      <c r="O779" s="69"/>
      <c r="P779" s="69"/>
      <c r="Q779" s="69"/>
      <c r="R779" s="22"/>
      <c r="S779" s="22"/>
      <c r="T779" s="22"/>
      <c r="U779" s="22"/>
      <c r="V779" s="22"/>
      <c r="W779" s="22"/>
      <c r="X779" s="22"/>
      <c r="Y779" s="22"/>
      <c r="Z779" s="22"/>
      <c r="AA779" s="22"/>
      <c r="AB779" s="22"/>
      <c r="AC779" s="69"/>
    </row>
    <row r="780" spans="1:29" ht="15.75" customHeight="1">
      <c r="A780" s="69"/>
      <c r="B780" s="69"/>
      <c r="C780" s="69"/>
      <c r="D780" s="69"/>
      <c r="E780" s="69"/>
      <c r="F780" s="69"/>
      <c r="G780" s="69"/>
      <c r="H780" s="69"/>
      <c r="I780" s="69"/>
      <c r="J780" s="69"/>
      <c r="K780" s="69"/>
      <c r="L780" s="69"/>
      <c r="M780" s="69"/>
      <c r="N780" s="69"/>
      <c r="O780" s="69"/>
      <c r="P780" s="69"/>
      <c r="Q780" s="69"/>
      <c r="R780" s="22"/>
      <c r="S780" s="22"/>
      <c r="T780" s="22"/>
      <c r="U780" s="22"/>
      <c r="V780" s="22"/>
      <c r="W780" s="22"/>
      <c r="X780" s="22"/>
      <c r="Y780" s="22"/>
      <c r="Z780" s="22"/>
      <c r="AA780" s="22"/>
      <c r="AB780" s="22"/>
      <c r="AC780" s="69"/>
    </row>
    <row r="781" spans="1:29" ht="15.75" customHeight="1">
      <c r="A781" s="69"/>
      <c r="B781" s="69"/>
      <c r="C781" s="69"/>
      <c r="D781" s="69"/>
      <c r="E781" s="69"/>
      <c r="F781" s="69"/>
      <c r="G781" s="69"/>
      <c r="H781" s="69"/>
      <c r="I781" s="69"/>
      <c r="J781" s="69"/>
      <c r="K781" s="69"/>
      <c r="L781" s="69"/>
      <c r="M781" s="69"/>
      <c r="N781" s="69"/>
      <c r="O781" s="69"/>
      <c r="P781" s="69"/>
      <c r="Q781" s="69"/>
      <c r="R781" s="22"/>
      <c r="S781" s="22"/>
      <c r="T781" s="22"/>
      <c r="U781" s="22"/>
      <c r="V781" s="22"/>
      <c r="W781" s="22"/>
      <c r="X781" s="22"/>
      <c r="Y781" s="22"/>
      <c r="Z781" s="22"/>
      <c r="AA781" s="22"/>
      <c r="AB781" s="22"/>
      <c r="AC781" s="69"/>
    </row>
    <row r="782" spans="1:29" ht="15.75" customHeight="1">
      <c r="A782" s="69"/>
      <c r="B782" s="69"/>
      <c r="C782" s="69"/>
      <c r="D782" s="69"/>
      <c r="E782" s="69"/>
      <c r="F782" s="69"/>
      <c r="G782" s="69"/>
      <c r="H782" s="69"/>
      <c r="I782" s="69"/>
      <c r="J782" s="69"/>
      <c r="K782" s="69"/>
      <c r="L782" s="69"/>
      <c r="M782" s="69"/>
      <c r="N782" s="69"/>
      <c r="O782" s="69"/>
      <c r="P782" s="69"/>
      <c r="Q782" s="69"/>
      <c r="R782" s="22"/>
      <c r="S782" s="22"/>
      <c r="T782" s="22"/>
      <c r="U782" s="22"/>
      <c r="V782" s="22"/>
      <c r="W782" s="22"/>
      <c r="X782" s="22"/>
      <c r="Y782" s="22"/>
      <c r="Z782" s="22"/>
      <c r="AA782" s="22"/>
      <c r="AB782" s="22"/>
      <c r="AC782" s="69"/>
    </row>
    <row r="783" spans="1:29" ht="15.75" customHeight="1">
      <c r="A783" s="69"/>
      <c r="B783" s="69"/>
      <c r="C783" s="69"/>
      <c r="D783" s="69"/>
      <c r="E783" s="69"/>
      <c r="F783" s="69"/>
      <c r="G783" s="69"/>
      <c r="H783" s="69"/>
      <c r="I783" s="69"/>
      <c r="J783" s="69"/>
      <c r="K783" s="69"/>
      <c r="L783" s="69"/>
      <c r="M783" s="69"/>
      <c r="N783" s="69"/>
      <c r="O783" s="69"/>
      <c r="P783" s="69"/>
      <c r="Q783" s="69"/>
      <c r="R783" s="22"/>
      <c r="S783" s="22"/>
      <c r="T783" s="22"/>
      <c r="U783" s="22"/>
      <c r="V783" s="22"/>
      <c r="W783" s="22"/>
      <c r="X783" s="22"/>
      <c r="Y783" s="22"/>
      <c r="Z783" s="22"/>
      <c r="AA783" s="22"/>
      <c r="AB783" s="22"/>
      <c r="AC783" s="69"/>
    </row>
    <row r="784" spans="1:29" ht="15.75" customHeight="1">
      <c r="A784" s="69"/>
      <c r="B784" s="69"/>
      <c r="C784" s="69"/>
      <c r="D784" s="69"/>
      <c r="E784" s="69"/>
      <c r="F784" s="69"/>
      <c r="G784" s="69"/>
      <c r="H784" s="69"/>
      <c r="I784" s="69"/>
      <c r="J784" s="69"/>
      <c r="K784" s="69"/>
      <c r="L784" s="69"/>
      <c r="M784" s="69"/>
      <c r="N784" s="69"/>
      <c r="O784" s="69"/>
      <c r="P784" s="69"/>
      <c r="Q784" s="69"/>
      <c r="R784" s="22"/>
      <c r="S784" s="22"/>
      <c r="T784" s="22"/>
      <c r="U784" s="22"/>
      <c r="V784" s="22"/>
      <c r="W784" s="22"/>
      <c r="X784" s="22"/>
      <c r="Y784" s="22"/>
      <c r="Z784" s="22"/>
      <c r="AA784" s="22"/>
      <c r="AB784" s="22"/>
      <c r="AC784" s="69"/>
    </row>
    <row r="785" spans="1:29" ht="15.75" customHeight="1">
      <c r="A785" s="69"/>
      <c r="B785" s="69"/>
      <c r="C785" s="69"/>
      <c r="D785" s="69"/>
      <c r="E785" s="69"/>
      <c r="F785" s="69"/>
      <c r="G785" s="69"/>
      <c r="H785" s="69"/>
      <c r="I785" s="69"/>
      <c r="J785" s="69"/>
      <c r="K785" s="69"/>
      <c r="L785" s="69"/>
      <c r="M785" s="69"/>
      <c r="N785" s="69"/>
      <c r="O785" s="69"/>
      <c r="P785" s="69"/>
      <c r="Q785" s="69"/>
      <c r="R785" s="22"/>
      <c r="S785" s="22"/>
      <c r="T785" s="22"/>
      <c r="U785" s="22"/>
      <c r="V785" s="22"/>
      <c r="W785" s="22"/>
      <c r="X785" s="22"/>
      <c r="Y785" s="22"/>
      <c r="Z785" s="22"/>
      <c r="AA785" s="22"/>
      <c r="AB785" s="22"/>
      <c r="AC785" s="69"/>
    </row>
    <row r="786" spans="1:29" ht="15.75" customHeight="1">
      <c r="A786" s="69"/>
      <c r="B786" s="69"/>
      <c r="C786" s="69"/>
      <c r="D786" s="69"/>
      <c r="E786" s="69"/>
      <c r="F786" s="69"/>
      <c r="G786" s="69"/>
      <c r="H786" s="69"/>
      <c r="I786" s="69"/>
      <c r="J786" s="69"/>
      <c r="K786" s="69"/>
      <c r="L786" s="69"/>
      <c r="M786" s="69"/>
      <c r="N786" s="69"/>
      <c r="O786" s="69"/>
      <c r="P786" s="69"/>
      <c r="Q786" s="69"/>
      <c r="R786" s="22"/>
      <c r="S786" s="22"/>
      <c r="T786" s="22"/>
      <c r="U786" s="22"/>
      <c r="V786" s="22"/>
      <c r="W786" s="22"/>
      <c r="X786" s="22"/>
      <c r="Y786" s="22"/>
      <c r="Z786" s="22"/>
      <c r="AA786" s="22"/>
      <c r="AB786" s="22"/>
      <c r="AC786" s="69"/>
    </row>
    <row r="787" spans="1:29" ht="15.75" customHeight="1">
      <c r="A787" s="69"/>
      <c r="B787" s="69"/>
      <c r="C787" s="69"/>
      <c r="D787" s="69"/>
      <c r="E787" s="69"/>
      <c r="F787" s="69"/>
      <c r="G787" s="69"/>
      <c r="H787" s="69"/>
      <c r="I787" s="69"/>
      <c r="J787" s="69"/>
      <c r="K787" s="69"/>
      <c r="L787" s="69"/>
      <c r="M787" s="69"/>
      <c r="N787" s="69"/>
      <c r="O787" s="69"/>
      <c r="P787" s="69"/>
      <c r="Q787" s="69"/>
      <c r="R787" s="22"/>
      <c r="S787" s="22"/>
      <c r="T787" s="22"/>
      <c r="U787" s="22"/>
      <c r="V787" s="22"/>
      <c r="W787" s="22"/>
      <c r="X787" s="22"/>
      <c r="Y787" s="22"/>
      <c r="Z787" s="22"/>
      <c r="AA787" s="22"/>
      <c r="AB787" s="22"/>
      <c r="AC787" s="69"/>
    </row>
    <row r="788" spans="1:29" ht="15.75" customHeight="1">
      <c r="A788" s="69"/>
      <c r="B788" s="69"/>
      <c r="C788" s="69"/>
      <c r="D788" s="69"/>
      <c r="E788" s="69"/>
      <c r="F788" s="69"/>
      <c r="G788" s="69"/>
      <c r="H788" s="69"/>
      <c r="I788" s="69"/>
      <c r="J788" s="69"/>
      <c r="K788" s="69"/>
      <c r="L788" s="69"/>
      <c r="M788" s="69"/>
      <c r="N788" s="69"/>
      <c r="O788" s="69"/>
      <c r="P788" s="69"/>
      <c r="Q788" s="69"/>
      <c r="R788" s="22"/>
      <c r="S788" s="22"/>
      <c r="T788" s="22"/>
      <c r="U788" s="22"/>
      <c r="V788" s="22"/>
      <c r="W788" s="22"/>
      <c r="X788" s="22"/>
      <c r="Y788" s="22"/>
      <c r="Z788" s="22"/>
      <c r="AA788" s="22"/>
      <c r="AB788" s="22"/>
      <c r="AC788" s="69"/>
    </row>
    <row r="789" spans="1:29" ht="15.75" customHeight="1">
      <c r="A789" s="69"/>
      <c r="B789" s="69"/>
      <c r="C789" s="69"/>
      <c r="D789" s="69"/>
      <c r="E789" s="69"/>
      <c r="F789" s="69"/>
      <c r="G789" s="69"/>
      <c r="H789" s="69"/>
      <c r="I789" s="69"/>
      <c r="J789" s="69"/>
      <c r="K789" s="69"/>
      <c r="L789" s="69"/>
      <c r="M789" s="69"/>
      <c r="N789" s="69"/>
      <c r="O789" s="69"/>
      <c r="P789" s="69"/>
      <c r="Q789" s="69"/>
      <c r="R789" s="22"/>
      <c r="S789" s="22"/>
      <c r="T789" s="22"/>
      <c r="U789" s="22"/>
      <c r="V789" s="22"/>
      <c r="W789" s="22"/>
      <c r="X789" s="22"/>
      <c r="Y789" s="22"/>
      <c r="Z789" s="22"/>
      <c r="AA789" s="22"/>
      <c r="AB789" s="22"/>
      <c r="AC789" s="69"/>
    </row>
    <row r="790" spans="1:29" ht="15.75" customHeight="1">
      <c r="A790" s="69"/>
      <c r="B790" s="69"/>
      <c r="C790" s="69"/>
      <c r="D790" s="69"/>
      <c r="E790" s="69"/>
      <c r="F790" s="69"/>
      <c r="G790" s="69"/>
      <c r="H790" s="69"/>
      <c r="I790" s="69"/>
      <c r="J790" s="69"/>
      <c r="K790" s="69"/>
      <c r="L790" s="69"/>
      <c r="M790" s="69"/>
      <c r="N790" s="69"/>
      <c r="O790" s="69"/>
      <c r="P790" s="69"/>
      <c r="Q790" s="69"/>
      <c r="R790" s="22"/>
      <c r="S790" s="22"/>
      <c r="T790" s="22"/>
      <c r="U790" s="22"/>
      <c r="V790" s="22"/>
      <c r="W790" s="22"/>
      <c r="X790" s="22"/>
      <c r="Y790" s="22"/>
      <c r="Z790" s="22"/>
      <c r="AA790" s="22"/>
      <c r="AB790" s="22"/>
      <c r="AC790" s="69"/>
    </row>
    <row r="791" spans="1:29" ht="15.75" customHeight="1">
      <c r="A791" s="69"/>
      <c r="B791" s="69"/>
      <c r="C791" s="69"/>
      <c r="D791" s="69"/>
      <c r="E791" s="69"/>
      <c r="F791" s="69"/>
      <c r="G791" s="69"/>
      <c r="H791" s="69"/>
      <c r="I791" s="69"/>
      <c r="J791" s="69"/>
      <c r="K791" s="69"/>
      <c r="L791" s="69"/>
      <c r="M791" s="69"/>
      <c r="N791" s="69"/>
      <c r="O791" s="69"/>
      <c r="P791" s="69"/>
      <c r="Q791" s="69"/>
      <c r="R791" s="22"/>
      <c r="S791" s="22"/>
      <c r="T791" s="22"/>
      <c r="U791" s="22"/>
      <c r="V791" s="22"/>
      <c r="W791" s="22"/>
      <c r="X791" s="22"/>
      <c r="Y791" s="22"/>
      <c r="Z791" s="22"/>
      <c r="AA791" s="22"/>
      <c r="AB791" s="22"/>
      <c r="AC791" s="69"/>
    </row>
    <row r="792" spans="1:29" ht="15.75" customHeight="1">
      <c r="A792" s="69"/>
      <c r="B792" s="69"/>
      <c r="C792" s="69"/>
      <c r="D792" s="69"/>
      <c r="E792" s="69"/>
      <c r="F792" s="69"/>
      <c r="G792" s="69"/>
      <c r="H792" s="69"/>
      <c r="I792" s="69"/>
      <c r="J792" s="69"/>
      <c r="K792" s="69"/>
      <c r="L792" s="69"/>
      <c r="M792" s="69"/>
      <c r="N792" s="69"/>
      <c r="O792" s="69"/>
      <c r="P792" s="69"/>
      <c r="Q792" s="69"/>
      <c r="R792" s="22"/>
      <c r="S792" s="22"/>
      <c r="T792" s="22"/>
      <c r="U792" s="22"/>
      <c r="V792" s="22"/>
      <c r="W792" s="22"/>
      <c r="X792" s="22"/>
      <c r="Y792" s="22"/>
      <c r="Z792" s="22"/>
      <c r="AA792" s="22"/>
      <c r="AB792" s="22"/>
      <c r="AC792" s="69"/>
    </row>
    <row r="793" spans="1:29" ht="15.75" customHeight="1">
      <c r="A793" s="69"/>
      <c r="B793" s="69"/>
      <c r="C793" s="69"/>
      <c r="D793" s="69"/>
      <c r="E793" s="69"/>
      <c r="F793" s="69"/>
      <c r="G793" s="69"/>
      <c r="H793" s="69"/>
      <c r="I793" s="69"/>
      <c r="J793" s="69"/>
      <c r="K793" s="69"/>
      <c r="L793" s="69"/>
      <c r="M793" s="69"/>
      <c r="N793" s="69"/>
      <c r="O793" s="69"/>
      <c r="P793" s="69"/>
      <c r="Q793" s="69"/>
      <c r="R793" s="22"/>
      <c r="S793" s="22"/>
      <c r="T793" s="22"/>
      <c r="U793" s="22"/>
      <c r="V793" s="22"/>
      <c r="W793" s="22"/>
      <c r="X793" s="22"/>
      <c r="Y793" s="22"/>
      <c r="Z793" s="22"/>
      <c r="AA793" s="22"/>
      <c r="AB793" s="22"/>
      <c r="AC793" s="69"/>
    </row>
    <row r="794" spans="1:29" ht="15.75" customHeight="1">
      <c r="A794" s="69"/>
      <c r="B794" s="69"/>
      <c r="C794" s="69"/>
      <c r="D794" s="69"/>
      <c r="E794" s="69"/>
      <c r="F794" s="69"/>
      <c r="G794" s="69"/>
      <c r="H794" s="69"/>
      <c r="I794" s="69"/>
      <c r="J794" s="69"/>
      <c r="K794" s="69"/>
      <c r="L794" s="69"/>
      <c r="M794" s="69"/>
      <c r="N794" s="69"/>
      <c r="O794" s="69"/>
      <c r="P794" s="69"/>
      <c r="Q794" s="69"/>
      <c r="R794" s="22"/>
      <c r="S794" s="22"/>
      <c r="T794" s="22"/>
      <c r="U794" s="22"/>
      <c r="V794" s="22"/>
      <c r="W794" s="22"/>
      <c r="X794" s="22"/>
      <c r="Y794" s="22"/>
      <c r="Z794" s="22"/>
      <c r="AA794" s="22"/>
      <c r="AB794" s="22"/>
      <c r="AC794" s="69"/>
    </row>
    <row r="795" spans="1:29" ht="15.75" customHeight="1">
      <c r="A795" s="69"/>
      <c r="B795" s="69"/>
      <c r="C795" s="69"/>
      <c r="D795" s="69"/>
      <c r="E795" s="69"/>
      <c r="F795" s="69"/>
      <c r="G795" s="69"/>
      <c r="H795" s="69"/>
      <c r="I795" s="69"/>
      <c r="J795" s="69"/>
      <c r="K795" s="69"/>
      <c r="L795" s="69"/>
      <c r="M795" s="69"/>
      <c r="N795" s="69"/>
      <c r="O795" s="69"/>
      <c r="P795" s="69"/>
      <c r="Q795" s="69"/>
      <c r="R795" s="22"/>
      <c r="S795" s="22"/>
      <c r="T795" s="22"/>
      <c r="U795" s="22"/>
      <c r="V795" s="22"/>
      <c r="W795" s="22"/>
      <c r="X795" s="22"/>
      <c r="Y795" s="22"/>
      <c r="Z795" s="22"/>
      <c r="AA795" s="22"/>
      <c r="AB795" s="22"/>
      <c r="AC795" s="69"/>
    </row>
    <row r="796" spans="1:29" ht="15.75" customHeight="1">
      <c r="A796" s="69"/>
      <c r="B796" s="69"/>
      <c r="C796" s="69"/>
      <c r="D796" s="69"/>
      <c r="E796" s="69"/>
      <c r="F796" s="69"/>
      <c r="G796" s="69"/>
      <c r="H796" s="69"/>
      <c r="I796" s="69"/>
      <c r="J796" s="69"/>
      <c r="K796" s="69"/>
      <c r="L796" s="69"/>
      <c r="M796" s="69"/>
      <c r="N796" s="69"/>
      <c r="O796" s="69"/>
      <c r="P796" s="69"/>
      <c r="Q796" s="69"/>
      <c r="R796" s="22"/>
      <c r="S796" s="22"/>
      <c r="T796" s="22"/>
      <c r="U796" s="22"/>
      <c r="V796" s="22"/>
      <c r="W796" s="22"/>
      <c r="X796" s="22"/>
      <c r="Y796" s="22"/>
      <c r="Z796" s="22"/>
      <c r="AA796" s="22"/>
      <c r="AB796" s="22"/>
      <c r="AC796" s="69"/>
    </row>
    <row r="797" spans="1:29" ht="15.75" customHeight="1">
      <c r="A797" s="69"/>
      <c r="B797" s="69"/>
      <c r="C797" s="69"/>
      <c r="D797" s="69"/>
      <c r="E797" s="69"/>
      <c r="F797" s="69"/>
      <c r="G797" s="69"/>
      <c r="H797" s="69"/>
      <c r="I797" s="69"/>
      <c r="J797" s="69"/>
      <c r="K797" s="69"/>
      <c r="L797" s="69"/>
      <c r="M797" s="69"/>
      <c r="N797" s="69"/>
      <c r="O797" s="69"/>
      <c r="P797" s="69"/>
      <c r="Q797" s="69"/>
      <c r="R797" s="22"/>
      <c r="S797" s="22"/>
      <c r="T797" s="22"/>
      <c r="U797" s="22"/>
      <c r="V797" s="22"/>
      <c r="W797" s="22"/>
      <c r="X797" s="22"/>
      <c r="Y797" s="22"/>
      <c r="Z797" s="22"/>
      <c r="AA797" s="22"/>
      <c r="AB797" s="22"/>
      <c r="AC797" s="69"/>
    </row>
    <row r="798" spans="1:29" ht="15.75" customHeight="1">
      <c r="A798" s="69"/>
      <c r="B798" s="69"/>
      <c r="C798" s="69"/>
      <c r="D798" s="69"/>
      <c r="E798" s="69"/>
      <c r="F798" s="69"/>
      <c r="G798" s="69"/>
      <c r="H798" s="69"/>
      <c r="I798" s="69"/>
      <c r="J798" s="69"/>
      <c r="K798" s="69"/>
      <c r="L798" s="69"/>
      <c r="M798" s="69"/>
      <c r="N798" s="69"/>
      <c r="O798" s="69"/>
      <c r="P798" s="69"/>
      <c r="Q798" s="69"/>
      <c r="R798" s="22"/>
      <c r="S798" s="22"/>
      <c r="T798" s="22"/>
      <c r="U798" s="22"/>
      <c r="V798" s="22"/>
      <c r="W798" s="22"/>
      <c r="X798" s="22"/>
      <c r="Y798" s="22"/>
      <c r="Z798" s="22"/>
      <c r="AA798" s="22"/>
      <c r="AB798" s="22"/>
      <c r="AC798" s="69"/>
    </row>
    <row r="799" spans="1:29" ht="15.75" customHeight="1">
      <c r="A799" s="69"/>
      <c r="B799" s="69"/>
      <c r="C799" s="69"/>
      <c r="D799" s="69"/>
      <c r="E799" s="69"/>
      <c r="F799" s="69"/>
      <c r="G799" s="69"/>
      <c r="H799" s="69"/>
      <c r="I799" s="69"/>
      <c r="J799" s="69"/>
      <c r="K799" s="69"/>
      <c r="L799" s="69"/>
      <c r="M799" s="69"/>
      <c r="N799" s="69"/>
      <c r="O799" s="69"/>
      <c r="P799" s="69"/>
      <c r="Q799" s="69"/>
      <c r="R799" s="22"/>
      <c r="S799" s="22"/>
      <c r="T799" s="22"/>
      <c r="U799" s="22"/>
      <c r="V799" s="22"/>
      <c r="W799" s="22"/>
      <c r="X799" s="22"/>
      <c r="Y799" s="22"/>
      <c r="Z799" s="22"/>
      <c r="AA799" s="22"/>
      <c r="AB799" s="22"/>
      <c r="AC799" s="69"/>
    </row>
    <row r="800" spans="1:29" ht="15.75" customHeight="1">
      <c r="A800" s="69"/>
      <c r="B800" s="69"/>
      <c r="C800" s="69"/>
      <c r="D800" s="69"/>
      <c r="E800" s="69"/>
      <c r="F800" s="69"/>
      <c r="G800" s="69"/>
      <c r="H800" s="69"/>
      <c r="I800" s="69"/>
      <c r="J800" s="69"/>
      <c r="K800" s="69"/>
      <c r="L800" s="69"/>
      <c r="M800" s="69"/>
      <c r="N800" s="69"/>
      <c r="O800" s="69"/>
      <c r="P800" s="69"/>
      <c r="Q800" s="69"/>
      <c r="R800" s="22"/>
      <c r="S800" s="22"/>
      <c r="T800" s="22"/>
      <c r="U800" s="22"/>
      <c r="V800" s="22"/>
      <c r="W800" s="22"/>
      <c r="X800" s="22"/>
      <c r="Y800" s="22"/>
      <c r="Z800" s="22"/>
      <c r="AA800" s="22"/>
      <c r="AB800" s="22"/>
      <c r="AC800" s="69"/>
    </row>
    <row r="801" spans="1:29" ht="15.75" customHeight="1">
      <c r="A801" s="69"/>
      <c r="B801" s="69"/>
      <c r="C801" s="69"/>
      <c r="D801" s="69"/>
      <c r="E801" s="69"/>
      <c r="F801" s="69"/>
      <c r="G801" s="69"/>
      <c r="H801" s="69"/>
      <c r="I801" s="69"/>
      <c r="J801" s="69"/>
      <c r="K801" s="69"/>
      <c r="L801" s="69"/>
      <c r="M801" s="69"/>
      <c r="N801" s="69"/>
      <c r="O801" s="69"/>
      <c r="P801" s="69"/>
      <c r="Q801" s="69"/>
      <c r="R801" s="22"/>
      <c r="S801" s="22"/>
      <c r="T801" s="22"/>
      <c r="U801" s="22"/>
      <c r="V801" s="22"/>
      <c r="W801" s="22"/>
      <c r="X801" s="22"/>
      <c r="Y801" s="22"/>
      <c r="Z801" s="22"/>
      <c r="AA801" s="22"/>
      <c r="AB801" s="22"/>
      <c r="AC801" s="69"/>
    </row>
    <row r="802" spans="1:29" ht="15.75" customHeight="1">
      <c r="A802" s="69"/>
      <c r="B802" s="69"/>
      <c r="C802" s="69"/>
      <c r="D802" s="69"/>
      <c r="E802" s="69"/>
      <c r="F802" s="69"/>
      <c r="G802" s="69"/>
      <c r="H802" s="69"/>
      <c r="I802" s="69"/>
      <c r="J802" s="69"/>
      <c r="K802" s="69"/>
      <c r="L802" s="69"/>
      <c r="M802" s="69"/>
      <c r="N802" s="69"/>
      <c r="O802" s="69"/>
      <c r="P802" s="69"/>
      <c r="Q802" s="69"/>
      <c r="R802" s="22"/>
      <c r="S802" s="22"/>
      <c r="T802" s="22"/>
      <c r="U802" s="22"/>
      <c r="V802" s="22"/>
      <c r="W802" s="22"/>
      <c r="X802" s="22"/>
      <c r="Y802" s="22"/>
      <c r="Z802" s="22"/>
      <c r="AA802" s="22"/>
      <c r="AB802" s="22"/>
      <c r="AC802" s="69"/>
    </row>
    <row r="803" spans="1:29" ht="15.75" customHeight="1">
      <c r="A803" s="69"/>
      <c r="B803" s="69"/>
      <c r="C803" s="69"/>
      <c r="D803" s="69"/>
      <c r="E803" s="69"/>
      <c r="F803" s="69"/>
      <c r="G803" s="69"/>
      <c r="H803" s="69"/>
      <c r="I803" s="69"/>
      <c r="J803" s="69"/>
      <c r="K803" s="69"/>
      <c r="L803" s="69"/>
      <c r="M803" s="69"/>
      <c r="N803" s="69"/>
      <c r="O803" s="69"/>
      <c r="P803" s="69"/>
      <c r="Q803" s="69"/>
      <c r="R803" s="22"/>
      <c r="S803" s="22"/>
      <c r="T803" s="22"/>
      <c r="U803" s="22"/>
      <c r="V803" s="22"/>
      <c r="W803" s="22"/>
      <c r="X803" s="22"/>
      <c r="Y803" s="22"/>
      <c r="Z803" s="22"/>
      <c r="AA803" s="22"/>
      <c r="AB803" s="22"/>
      <c r="AC803" s="69"/>
    </row>
    <row r="804" spans="1:29" ht="15.75" customHeight="1">
      <c r="A804" s="69"/>
      <c r="B804" s="69"/>
      <c r="C804" s="69"/>
      <c r="D804" s="69"/>
      <c r="E804" s="69"/>
      <c r="F804" s="69"/>
      <c r="G804" s="69"/>
      <c r="H804" s="69"/>
      <c r="I804" s="69"/>
      <c r="J804" s="69"/>
      <c r="K804" s="69"/>
      <c r="L804" s="69"/>
      <c r="M804" s="69"/>
      <c r="N804" s="69"/>
      <c r="O804" s="69"/>
      <c r="P804" s="69"/>
      <c r="Q804" s="69"/>
      <c r="R804" s="22"/>
      <c r="S804" s="22"/>
      <c r="T804" s="22"/>
      <c r="U804" s="22"/>
      <c r="V804" s="22"/>
      <c r="W804" s="22"/>
      <c r="X804" s="22"/>
      <c r="Y804" s="22"/>
      <c r="Z804" s="22"/>
      <c r="AA804" s="22"/>
      <c r="AB804" s="22"/>
      <c r="AC804" s="69"/>
    </row>
    <row r="805" spans="1:29" ht="15.75" customHeight="1">
      <c r="A805" s="69"/>
      <c r="B805" s="69"/>
      <c r="C805" s="69"/>
      <c r="D805" s="69"/>
      <c r="E805" s="69"/>
      <c r="F805" s="69"/>
      <c r="G805" s="69"/>
      <c r="H805" s="69"/>
      <c r="I805" s="69"/>
      <c r="J805" s="69"/>
      <c r="K805" s="69"/>
      <c r="L805" s="69"/>
      <c r="M805" s="69"/>
      <c r="N805" s="69"/>
      <c r="O805" s="69"/>
      <c r="P805" s="69"/>
      <c r="Q805" s="69"/>
      <c r="R805" s="22"/>
      <c r="S805" s="22"/>
      <c r="T805" s="22"/>
      <c r="U805" s="22"/>
      <c r="V805" s="22"/>
      <c r="W805" s="22"/>
      <c r="X805" s="22"/>
      <c r="Y805" s="22"/>
      <c r="Z805" s="22"/>
      <c r="AA805" s="22"/>
      <c r="AB805" s="22"/>
      <c r="AC805" s="69"/>
    </row>
    <row r="806" spans="1:29" ht="15.75" customHeight="1">
      <c r="A806" s="69"/>
      <c r="B806" s="69"/>
      <c r="C806" s="69"/>
      <c r="D806" s="69"/>
      <c r="E806" s="69"/>
      <c r="F806" s="69"/>
      <c r="G806" s="69"/>
      <c r="H806" s="69"/>
      <c r="I806" s="69"/>
      <c r="J806" s="69"/>
      <c r="K806" s="69"/>
      <c r="L806" s="69"/>
      <c r="M806" s="69"/>
      <c r="N806" s="69"/>
      <c r="O806" s="69"/>
      <c r="P806" s="69"/>
      <c r="Q806" s="69"/>
      <c r="R806" s="22"/>
      <c r="S806" s="22"/>
      <c r="T806" s="22"/>
      <c r="U806" s="22"/>
      <c r="V806" s="22"/>
      <c r="W806" s="22"/>
      <c r="X806" s="22"/>
      <c r="Y806" s="22"/>
      <c r="Z806" s="22"/>
      <c r="AA806" s="22"/>
      <c r="AB806" s="22"/>
      <c r="AC806" s="69"/>
    </row>
    <row r="807" spans="1:29" ht="15.75" customHeight="1">
      <c r="A807" s="69"/>
      <c r="B807" s="69"/>
      <c r="C807" s="69"/>
      <c r="D807" s="69"/>
      <c r="E807" s="69"/>
      <c r="F807" s="69"/>
      <c r="G807" s="69"/>
      <c r="H807" s="69"/>
      <c r="I807" s="69"/>
      <c r="J807" s="69"/>
      <c r="K807" s="69"/>
      <c r="L807" s="69"/>
      <c r="M807" s="69"/>
      <c r="N807" s="69"/>
      <c r="O807" s="69"/>
      <c r="P807" s="69"/>
      <c r="Q807" s="69"/>
      <c r="R807" s="22"/>
      <c r="S807" s="22"/>
      <c r="T807" s="22"/>
      <c r="U807" s="22"/>
      <c r="V807" s="22"/>
      <c r="W807" s="22"/>
      <c r="X807" s="22"/>
      <c r="Y807" s="22"/>
      <c r="Z807" s="22"/>
      <c r="AA807" s="22"/>
      <c r="AB807" s="22"/>
      <c r="AC807" s="69"/>
    </row>
    <row r="808" spans="1:29" ht="15.75" customHeight="1">
      <c r="A808" s="69"/>
      <c r="B808" s="69"/>
      <c r="C808" s="69"/>
      <c r="D808" s="69"/>
      <c r="E808" s="69"/>
      <c r="F808" s="69"/>
      <c r="G808" s="69"/>
      <c r="H808" s="69"/>
      <c r="I808" s="69"/>
      <c r="J808" s="69"/>
      <c r="K808" s="69"/>
      <c r="L808" s="69"/>
      <c r="M808" s="69"/>
      <c r="N808" s="69"/>
      <c r="O808" s="69"/>
      <c r="P808" s="69"/>
      <c r="Q808" s="69"/>
      <c r="R808" s="22"/>
      <c r="S808" s="22"/>
      <c r="T808" s="22"/>
      <c r="U808" s="22"/>
      <c r="V808" s="22"/>
      <c r="W808" s="22"/>
      <c r="X808" s="22"/>
      <c r="Y808" s="22"/>
      <c r="Z808" s="22"/>
      <c r="AA808" s="22"/>
      <c r="AB808" s="22"/>
      <c r="AC808" s="69"/>
    </row>
    <row r="809" spans="1:29" ht="15.75" customHeight="1">
      <c r="A809" s="69"/>
      <c r="B809" s="69"/>
      <c r="C809" s="69"/>
      <c r="D809" s="69"/>
      <c r="E809" s="69"/>
      <c r="F809" s="69"/>
      <c r="G809" s="69"/>
      <c r="H809" s="69"/>
      <c r="I809" s="69"/>
      <c r="J809" s="69"/>
      <c r="K809" s="69"/>
      <c r="L809" s="69"/>
      <c r="M809" s="69"/>
      <c r="N809" s="69"/>
      <c r="O809" s="69"/>
      <c r="P809" s="69"/>
      <c r="Q809" s="69"/>
      <c r="R809" s="22"/>
      <c r="S809" s="22"/>
      <c r="T809" s="22"/>
      <c r="U809" s="22"/>
      <c r="V809" s="22"/>
      <c r="W809" s="22"/>
      <c r="X809" s="22"/>
      <c r="Y809" s="22"/>
      <c r="Z809" s="22"/>
      <c r="AA809" s="22"/>
      <c r="AB809" s="22"/>
      <c r="AC809" s="69"/>
    </row>
    <row r="810" spans="1:29" ht="15.75" customHeight="1">
      <c r="A810" s="69"/>
      <c r="B810" s="69"/>
      <c r="C810" s="69"/>
      <c r="D810" s="69"/>
      <c r="E810" s="69"/>
      <c r="F810" s="69"/>
      <c r="G810" s="69"/>
      <c r="H810" s="69"/>
      <c r="I810" s="69"/>
      <c r="J810" s="69"/>
      <c r="K810" s="69"/>
      <c r="L810" s="69"/>
      <c r="M810" s="69"/>
      <c r="N810" s="69"/>
      <c r="O810" s="69"/>
      <c r="P810" s="69"/>
      <c r="Q810" s="69"/>
      <c r="R810" s="22"/>
      <c r="S810" s="22"/>
      <c r="T810" s="22"/>
      <c r="U810" s="22"/>
      <c r="V810" s="22"/>
      <c r="W810" s="22"/>
      <c r="X810" s="22"/>
      <c r="Y810" s="22"/>
      <c r="Z810" s="22"/>
      <c r="AA810" s="22"/>
      <c r="AB810" s="22"/>
      <c r="AC810" s="69"/>
    </row>
    <row r="811" spans="1:29" ht="15.75" customHeight="1">
      <c r="A811" s="69"/>
      <c r="B811" s="69"/>
      <c r="C811" s="69"/>
      <c r="D811" s="69"/>
      <c r="E811" s="69"/>
      <c r="F811" s="69"/>
      <c r="G811" s="69"/>
      <c r="H811" s="69"/>
      <c r="I811" s="69"/>
      <c r="J811" s="69"/>
      <c r="K811" s="69"/>
      <c r="L811" s="69"/>
      <c r="M811" s="69"/>
      <c r="N811" s="69"/>
      <c r="O811" s="69"/>
      <c r="P811" s="69"/>
      <c r="Q811" s="69"/>
      <c r="R811" s="22"/>
      <c r="S811" s="22"/>
      <c r="T811" s="22"/>
      <c r="U811" s="22"/>
      <c r="V811" s="22"/>
      <c r="W811" s="22"/>
      <c r="X811" s="22"/>
      <c r="Y811" s="22"/>
      <c r="Z811" s="22"/>
      <c r="AA811" s="22"/>
      <c r="AB811" s="22"/>
      <c r="AC811" s="69"/>
    </row>
    <row r="812" spans="1:29" ht="15.75" customHeight="1">
      <c r="A812" s="69"/>
      <c r="B812" s="69"/>
      <c r="C812" s="69"/>
      <c r="D812" s="69"/>
      <c r="E812" s="69"/>
      <c r="F812" s="69"/>
      <c r="G812" s="69"/>
      <c r="H812" s="69"/>
      <c r="I812" s="69"/>
      <c r="J812" s="69"/>
      <c r="K812" s="69"/>
      <c r="L812" s="69"/>
      <c r="M812" s="69"/>
      <c r="N812" s="69"/>
      <c r="O812" s="69"/>
      <c r="P812" s="69"/>
      <c r="Q812" s="69"/>
      <c r="R812" s="22"/>
      <c r="S812" s="22"/>
      <c r="T812" s="22"/>
      <c r="U812" s="22"/>
      <c r="V812" s="22"/>
      <c r="W812" s="22"/>
      <c r="X812" s="22"/>
      <c r="Y812" s="22"/>
      <c r="Z812" s="22"/>
      <c r="AA812" s="22"/>
      <c r="AB812" s="22"/>
      <c r="AC812" s="69"/>
    </row>
    <row r="813" spans="1:29" ht="15.75" customHeight="1">
      <c r="A813" s="69"/>
      <c r="B813" s="69"/>
      <c r="C813" s="69"/>
      <c r="D813" s="69"/>
      <c r="E813" s="69"/>
      <c r="F813" s="69"/>
      <c r="G813" s="69"/>
      <c r="H813" s="69"/>
      <c r="I813" s="69"/>
      <c r="J813" s="69"/>
      <c r="K813" s="69"/>
      <c r="L813" s="69"/>
      <c r="M813" s="69"/>
      <c r="N813" s="69"/>
      <c r="O813" s="69"/>
      <c r="P813" s="69"/>
      <c r="Q813" s="69"/>
      <c r="R813" s="22"/>
      <c r="S813" s="22"/>
      <c r="T813" s="22"/>
      <c r="U813" s="22"/>
      <c r="V813" s="22"/>
      <c r="W813" s="22"/>
      <c r="X813" s="22"/>
      <c r="Y813" s="22"/>
      <c r="Z813" s="22"/>
      <c r="AA813" s="22"/>
      <c r="AB813" s="22"/>
      <c r="AC813" s="69"/>
    </row>
    <row r="814" spans="1:29" ht="15.75" customHeight="1">
      <c r="A814" s="69"/>
      <c r="B814" s="69"/>
      <c r="C814" s="69"/>
      <c r="D814" s="69"/>
      <c r="E814" s="69"/>
      <c r="F814" s="69"/>
      <c r="G814" s="69"/>
      <c r="H814" s="69"/>
      <c r="I814" s="69"/>
      <c r="J814" s="69"/>
      <c r="K814" s="69"/>
      <c r="L814" s="69"/>
      <c r="M814" s="69"/>
      <c r="N814" s="69"/>
      <c r="O814" s="69"/>
      <c r="P814" s="69"/>
      <c r="Q814" s="69"/>
      <c r="R814" s="22"/>
      <c r="S814" s="22"/>
      <c r="T814" s="22"/>
      <c r="U814" s="22"/>
      <c r="V814" s="22"/>
      <c r="W814" s="22"/>
      <c r="X814" s="22"/>
      <c r="Y814" s="22"/>
      <c r="Z814" s="22"/>
      <c r="AA814" s="22"/>
      <c r="AB814" s="22"/>
      <c r="AC814" s="69"/>
    </row>
    <row r="815" spans="1:29" ht="15.75" customHeight="1">
      <c r="A815" s="69"/>
      <c r="B815" s="69"/>
      <c r="C815" s="69"/>
      <c r="D815" s="69"/>
      <c r="E815" s="69"/>
      <c r="F815" s="69"/>
      <c r="G815" s="69"/>
      <c r="H815" s="69"/>
      <c r="I815" s="69"/>
      <c r="J815" s="69"/>
      <c r="K815" s="69"/>
      <c r="L815" s="69"/>
      <c r="M815" s="69"/>
      <c r="N815" s="69"/>
      <c r="O815" s="69"/>
      <c r="P815" s="69"/>
      <c r="Q815" s="69"/>
      <c r="R815" s="22"/>
      <c r="S815" s="22"/>
      <c r="T815" s="22"/>
      <c r="U815" s="22"/>
      <c r="V815" s="22"/>
      <c r="W815" s="22"/>
      <c r="X815" s="22"/>
      <c r="Y815" s="22"/>
      <c r="Z815" s="22"/>
      <c r="AA815" s="22"/>
      <c r="AB815" s="22"/>
      <c r="AC815" s="69"/>
    </row>
    <row r="816" spans="1:29" ht="15.75" customHeight="1">
      <c r="A816" s="69"/>
      <c r="B816" s="69"/>
      <c r="C816" s="69"/>
      <c r="D816" s="69"/>
      <c r="E816" s="69"/>
      <c r="F816" s="69"/>
      <c r="G816" s="69"/>
      <c r="H816" s="69"/>
      <c r="I816" s="69"/>
      <c r="J816" s="69"/>
      <c r="K816" s="69"/>
      <c r="L816" s="69"/>
      <c r="M816" s="69"/>
      <c r="N816" s="69"/>
      <c r="O816" s="69"/>
      <c r="P816" s="69"/>
      <c r="Q816" s="69"/>
      <c r="R816" s="22"/>
      <c r="S816" s="22"/>
      <c r="T816" s="22"/>
      <c r="U816" s="22"/>
      <c r="V816" s="22"/>
      <c r="W816" s="22"/>
      <c r="X816" s="22"/>
      <c r="Y816" s="22"/>
      <c r="Z816" s="22"/>
      <c r="AA816" s="22"/>
      <c r="AB816" s="22"/>
      <c r="AC816" s="69"/>
    </row>
    <row r="817" spans="1:29" ht="15.75" customHeight="1">
      <c r="A817" s="69"/>
      <c r="B817" s="69"/>
      <c r="C817" s="69"/>
      <c r="D817" s="69"/>
      <c r="E817" s="69"/>
      <c r="F817" s="69"/>
      <c r="G817" s="69"/>
      <c r="H817" s="69"/>
      <c r="I817" s="69"/>
      <c r="J817" s="69"/>
      <c r="K817" s="69"/>
      <c r="L817" s="69"/>
      <c r="M817" s="69"/>
      <c r="N817" s="69"/>
      <c r="O817" s="69"/>
      <c r="P817" s="69"/>
      <c r="Q817" s="69"/>
      <c r="R817" s="22"/>
      <c r="S817" s="22"/>
      <c r="T817" s="22"/>
      <c r="U817" s="22"/>
      <c r="V817" s="22"/>
      <c r="W817" s="22"/>
      <c r="X817" s="22"/>
      <c r="Y817" s="22"/>
      <c r="Z817" s="22"/>
      <c r="AA817" s="22"/>
      <c r="AB817" s="22"/>
      <c r="AC817" s="69"/>
    </row>
    <row r="818" spans="1:29" ht="15.75" customHeight="1">
      <c r="A818" s="69"/>
      <c r="B818" s="69"/>
      <c r="C818" s="69"/>
      <c r="D818" s="69"/>
      <c r="E818" s="69"/>
      <c r="F818" s="69"/>
      <c r="G818" s="69"/>
      <c r="H818" s="69"/>
      <c r="I818" s="69"/>
      <c r="J818" s="69"/>
      <c r="K818" s="69"/>
      <c r="L818" s="69"/>
      <c r="M818" s="69"/>
      <c r="N818" s="69"/>
      <c r="O818" s="69"/>
      <c r="P818" s="69"/>
      <c r="Q818" s="69"/>
      <c r="R818" s="22"/>
      <c r="S818" s="22"/>
      <c r="T818" s="22"/>
      <c r="U818" s="22"/>
      <c r="V818" s="22"/>
      <c r="W818" s="22"/>
      <c r="X818" s="22"/>
      <c r="Y818" s="22"/>
      <c r="Z818" s="22"/>
      <c r="AA818" s="22"/>
      <c r="AB818" s="22"/>
      <c r="AC818" s="69"/>
    </row>
    <row r="819" spans="1:29" ht="15.75" customHeight="1">
      <c r="A819" s="69"/>
      <c r="B819" s="69"/>
      <c r="C819" s="69"/>
      <c r="D819" s="69"/>
      <c r="E819" s="69"/>
      <c r="F819" s="69"/>
      <c r="G819" s="69"/>
      <c r="H819" s="69"/>
      <c r="I819" s="69"/>
      <c r="J819" s="69"/>
      <c r="K819" s="69"/>
      <c r="L819" s="69"/>
      <c r="M819" s="69"/>
      <c r="N819" s="69"/>
      <c r="O819" s="69"/>
      <c r="P819" s="69"/>
      <c r="Q819" s="69"/>
      <c r="R819" s="22"/>
      <c r="S819" s="22"/>
      <c r="T819" s="22"/>
      <c r="U819" s="22"/>
      <c r="V819" s="22"/>
      <c r="W819" s="22"/>
      <c r="X819" s="22"/>
      <c r="Y819" s="22"/>
      <c r="Z819" s="22"/>
      <c r="AA819" s="22"/>
      <c r="AB819" s="22"/>
      <c r="AC819" s="69"/>
    </row>
    <row r="820" spans="1:29" ht="15.75" customHeight="1">
      <c r="A820" s="69"/>
      <c r="B820" s="69"/>
      <c r="C820" s="69"/>
      <c r="D820" s="69"/>
      <c r="E820" s="69"/>
      <c r="F820" s="69"/>
      <c r="G820" s="69"/>
      <c r="H820" s="69"/>
      <c r="I820" s="69"/>
      <c r="J820" s="69"/>
      <c r="K820" s="69"/>
      <c r="L820" s="69"/>
      <c r="M820" s="69"/>
      <c r="N820" s="69"/>
      <c r="O820" s="69"/>
      <c r="P820" s="69"/>
      <c r="Q820" s="69"/>
      <c r="R820" s="22"/>
      <c r="S820" s="22"/>
      <c r="T820" s="22"/>
      <c r="U820" s="22"/>
      <c r="V820" s="22"/>
      <c r="W820" s="22"/>
      <c r="X820" s="22"/>
      <c r="Y820" s="22"/>
      <c r="Z820" s="22"/>
      <c r="AA820" s="22"/>
      <c r="AB820" s="22"/>
      <c r="AC820" s="69"/>
    </row>
    <row r="821" spans="1:29" ht="15.75" customHeight="1">
      <c r="A821" s="69"/>
      <c r="B821" s="69"/>
      <c r="C821" s="69"/>
      <c r="D821" s="69"/>
      <c r="E821" s="69"/>
      <c r="F821" s="69"/>
      <c r="G821" s="69"/>
      <c r="H821" s="69"/>
      <c r="I821" s="69"/>
      <c r="J821" s="69"/>
      <c r="K821" s="69"/>
      <c r="L821" s="69"/>
      <c r="M821" s="69"/>
      <c r="N821" s="69"/>
      <c r="O821" s="69"/>
      <c r="P821" s="69"/>
      <c r="Q821" s="69"/>
      <c r="R821" s="22"/>
      <c r="S821" s="22"/>
      <c r="T821" s="22"/>
      <c r="U821" s="22"/>
      <c r="V821" s="22"/>
      <c r="W821" s="22"/>
      <c r="X821" s="22"/>
      <c r="Y821" s="22"/>
      <c r="Z821" s="22"/>
      <c r="AA821" s="22"/>
      <c r="AB821" s="22"/>
      <c r="AC821" s="69"/>
    </row>
    <row r="822" spans="1:29" ht="15.75" customHeight="1">
      <c r="A822" s="69"/>
      <c r="B822" s="69"/>
      <c r="C822" s="69"/>
      <c r="D822" s="69"/>
      <c r="E822" s="69"/>
      <c r="F822" s="69"/>
      <c r="G822" s="69"/>
      <c r="H822" s="69"/>
      <c r="I822" s="69"/>
      <c r="J822" s="69"/>
      <c r="K822" s="69"/>
      <c r="L822" s="69"/>
      <c r="M822" s="69"/>
      <c r="N822" s="69"/>
      <c r="O822" s="69"/>
      <c r="P822" s="69"/>
      <c r="Q822" s="69"/>
      <c r="R822" s="22"/>
      <c r="S822" s="22"/>
      <c r="T822" s="22"/>
      <c r="U822" s="22"/>
      <c r="V822" s="22"/>
      <c r="W822" s="22"/>
      <c r="X822" s="22"/>
      <c r="Y822" s="22"/>
      <c r="Z822" s="22"/>
      <c r="AA822" s="22"/>
      <c r="AB822" s="22"/>
      <c r="AC822" s="69"/>
    </row>
    <row r="823" spans="1:29" ht="15.75" customHeight="1">
      <c r="A823" s="69"/>
      <c r="B823" s="69"/>
      <c r="C823" s="69"/>
      <c r="D823" s="69"/>
      <c r="E823" s="69"/>
      <c r="F823" s="69"/>
      <c r="G823" s="69"/>
      <c r="H823" s="69"/>
      <c r="I823" s="69"/>
      <c r="J823" s="69"/>
      <c r="K823" s="69"/>
      <c r="L823" s="69"/>
      <c r="M823" s="69"/>
      <c r="N823" s="69"/>
      <c r="O823" s="69"/>
      <c r="P823" s="69"/>
      <c r="Q823" s="69"/>
      <c r="R823" s="22"/>
      <c r="S823" s="22"/>
      <c r="T823" s="22"/>
      <c r="U823" s="22"/>
      <c r="V823" s="22"/>
      <c r="W823" s="22"/>
      <c r="X823" s="22"/>
      <c r="Y823" s="22"/>
      <c r="Z823" s="22"/>
      <c r="AA823" s="22"/>
      <c r="AB823" s="22"/>
      <c r="AC823" s="69"/>
    </row>
    <row r="824" spans="1:29" ht="15.75" customHeight="1">
      <c r="A824" s="69"/>
      <c r="B824" s="69"/>
      <c r="C824" s="69"/>
      <c r="D824" s="69"/>
      <c r="E824" s="69"/>
      <c r="F824" s="69"/>
      <c r="G824" s="69"/>
      <c r="H824" s="69"/>
      <c r="I824" s="69"/>
      <c r="J824" s="69"/>
      <c r="K824" s="69"/>
      <c r="L824" s="69"/>
      <c r="M824" s="69"/>
      <c r="N824" s="69"/>
      <c r="O824" s="69"/>
      <c r="P824" s="69"/>
      <c r="Q824" s="69"/>
      <c r="R824" s="22"/>
      <c r="S824" s="22"/>
      <c r="T824" s="22"/>
      <c r="U824" s="22"/>
      <c r="V824" s="22"/>
      <c r="W824" s="22"/>
      <c r="X824" s="22"/>
      <c r="Y824" s="22"/>
      <c r="Z824" s="22"/>
      <c r="AA824" s="22"/>
      <c r="AB824" s="22"/>
      <c r="AC824" s="69"/>
    </row>
    <row r="825" spans="1:29" ht="15.75" customHeight="1">
      <c r="A825" s="69"/>
      <c r="B825" s="69"/>
      <c r="C825" s="69"/>
      <c r="D825" s="69"/>
      <c r="E825" s="69"/>
      <c r="F825" s="69"/>
      <c r="G825" s="69"/>
      <c r="H825" s="69"/>
      <c r="I825" s="69"/>
      <c r="J825" s="69"/>
      <c r="K825" s="69"/>
      <c r="L825" s="69"/>
      <c r="M825" s="69"/>
      <c r="N825" s="69"/>
      <c r="O825" s="69"/>
      <c r="P825" s="69"/>
      <c r="Q825" s="69"/>
      <c r="R825" s="22"/>
      <c r="S825" s="22"/>
      <c r="T825" s="22"/>
      <c r="U825" s="22"/>
      <c r="V825" s="22"/>
      <c r="W825" s="22"/>
      <c r="X825" s="22"/>
      <c r="Y825" s="22"/>
      <c r="Z825" s="22"/>
      <c r="AA825" s="22"/>
      <c r="AB825" s="22"/>
      <c r="AC825" s="69"/>
    </row>
    <row r="826" spans="1:29" ht="15.75" customHeight="1">
      <c r="A826" s="69"/>
      <c r="B826" s="69"/>
      <c r="C826" s="69"/>
      <c r="D826" s="69"/>
      <c r="E826" s="69"/>
      <c r="F826" s="69"/>
      <c r="G826" s="69"/>
      <c r="H826" s="69"/>
      <c r="I826" s="69"/>
      <c r="J826" s="69"/>
      <c r="K826" s="69"/>
      <c r="L826" s="69"/>
      <c r="M826" s="69"/>
      <c r="N826" s="69"/>
      <c r="O826" s="69"/>
      <c r="P826" s="69"/>
      <c r="Q826" s="69"/>
      <c r="R826" s="22"/>
      <c r="S826" s="22"/>
      <c r="T826" s="22"/>
      <c r="U826" s="22"/>
      <c r="V826" s="22"/>
      <c r="W826" s="22"/>
      <c r="X826" s="22"/>
      <c r="Y826" s="22"/>
      <c r="Z826" s="22"/>
      <c r="AA826" s="22"/>
      <c r="AB826" s="22"/>
      <c r="AC826" s="69"/>
    </row>
    <row r="827" spans="1:29" ht="15.75" customHeight="1">
      <c r="A827" s="69"/>
      <c r="B827" s="69"/>
      <c r="C827" s="69"/>
      <c r="D827" s="69"/>
      <c r="E827" s="69"/>
      <c r="F827" s="69"/>
      <c r="G827" s="69"/>
      <c r="H827" s="69"/>
      <c r="I827" s="69"/>
      <c r="J827" s="69"/>
      <c r="K827" s="69"/>
      <c r="L827" s="69"/>
      <c r="M827" s="69"/>
      <c r="N827" s="69"/>
      <c r="O827" s="69"/>
      <c r="P827" s="69"/>
      <c r="Q827" s="69"/>
      <c r="R827" s="22"/>
      <c r="S827" s="22"/>
      <c r="T827" s="22"/>
      <c r="U827" s="22"/>
      <c r="V827" s="22"/>
      <c r="W827" s="22"/>
      <c r="X827" s="22"/>
      <c r="Y827" s="22"/>
      <c r="Z827" s="22"/>
      <c r="AA827" s="22"/>
      <c r="AB827" s="22"/>
      <c r="AC827" s="69"/>
    </row>
    <row r="828" spans="1:29" ht="15.75" customHeight="1">
      <c r="A828" s="69"/>
      <c r="B828" s="69"/>
      <c r="C828" s="69"/>
      <c r="D828" s="69"/>
      <c r="E828" s="69"/>
      <c r="F828" s="69"/>
      <c r="G828" s="69"/>
      <c r="H828" s="69"/>
      <c r="I828" s="69"/>
      <c r="J828" s="69"/>
      <c r="K828" s="69"/>
      <c r="L828" s="69"/>
      <c r="M828" s="69"/>
      <c r="N828" s="69"/>
      <c r="O828" s="69"/>
      <c r="P828" s="69"/>
      <c r="Q828" s="69"/>
      <c r="R828" s="22"/>
      <c r="S828" s="22"/>
      <c r="T828" s="22"/>
      <c r="U828" s="22"/>
      <c r="V828" s="22"/>
      <c r="W828" s="22"/>
      <c r="X828" s="22"/>
      <c r="Y828" s="22"/>
      <c r="Z828" s="22"/>
      <c r="AA828" s="22"/>
      <c r="AB828" s="22"/>
      <c r="AC828" s="69"/>
    </row>
    <row r="829" spans="1:29" ht="15.75" customHeight="1">
      <c r="A829" s="69"/>
      <c r="B829" s="69"/>
      <c r="C829" s="69"/>
      <c r="D829" s="69"/>
      <c r="E829" s="69"/>
      <c r="F829" s="69"/>
      <c r="G829" s="69"/>
      <c r="H829" s="69"/>
      <c r="I829" s="69"/>
      <c r="J829" s="69"/>
      <c r="K829" s="69"/>
      <c r="L829" s="69"/>
      <c r="M829" s="69"/>
      <c r="N829" s="69"/>
      <c r="O829" s="69"/>
      <c r="P829" s="69"/>
      <c r="Q829" s="69"/>
      <c r="R829" s="22"/>
      <c r="S829" s="22"/>
      <c r="T829" s="22"/>
      <c r="U829" s="22"/>
      <c r="V829" s="22"/>
      <c r="W829" s="22"/>
      <c r="X829" s="22"/>
      <c r="Y829" s="22"/>
      <c r="Z829" s="22"/>
      <c r="AA829" s="22"/>
      <c r="AB829" s="22"/>
      <c r="AC829" s="69"/>
    </row>
    <row r="830" spans="1:29" ht="15.75" customHeight="1">
      <c r="A830" s="69"/>
      <c r="B830" s="69"/>
      <c r="C830" s="69"/>
      <c r="D830" s="69"/>
      <c r="E830" s="69"/>
      <c r="F830" s="69"/>
      <c r="G830" s="69"/>
      <c r="H830" s="69"/>
      <c r="I830" s="69"/>
      <c r="J830" s="69"/>
      <c r="K830" s="69"/>
      <c r="L830" s="69"/>
      <c r="M830" s="69"/>
      <c r="N830" s="69"/>
      <c r="O830" s="69"/>
      <c r="P830" s="69"/>
      <c r="Q830" s="69"/>
      <c r="R830" s="22"/>
      <c r="S830" s="22"/>
      <c r="T830" s="22"/>
      <c r="U830" s="22"/>
      <c r="V830" s="22"/>
      <c r="W830" s="22"/>
      <c r="X830" s="22"/>
      <c r="Y830" s="22"/>
      <c r="Z830" s="22"/>
      <c r="AA830" s="22"/>
      <c r="AB830" s="22"/>
      <c r="AC830" s="69"/>
    </row>
    <row r="831" spans="1:29" ht="15.75" customHeight="1">
      <c r="A831" s="69"/>
      <c r="B831" s="69"/>
      <c r="C831" s="69"/>
      <c r="D831" s="69"/>
      <c r="E831" s="69"/>
      <c r="F831" s="69"/>
      <c r="G831" s="69"/>
      <c r="H831" s="69"/>
      <c r="I831" s="69"/>
      <c r="J831" s="69"/>
      <c r="K831" s="69"/>
      <c r="L831" s="69"/>
      <c r="M831" s="69"/>
      <c r="N831" s="69"/>
      <c r="O831" s="69"/>
      <c r="P831" s="69"/>
      <c r="Q831" s="69"/>
      <c r="R831" s="22"/>
      <c r="S831" s="22"/>
      <c r="T831" s="22"/>
      <c r="U831" s="22"/>
      <c r="V831" s="22"/>
      <c r="W831" s="22"/>
      <c r="X831" s="22"/>
      <c r="Y831" s="22"/>
      <c r="Z831" s="22"/>
      <c r="AA831" s="22"/>
      <c r="AB831" s="22"/>
      <c r="AC831" s="69"/>
    </row>
    <row r="832" spans="1:29" ht="15.75" customHeight="1">
      <c r="A832" s="69"/>
      <c r="B832" s="69"/>
      <c r="C832" s="69"/>
      <c r="D832" s="69"/>
      <c r="E832" s="69"/>
      <c r="F832" s="69"/>
      <c r="G832" s="69"/>
      <c r="H832" s="69"/>
      <c r="I832" s="69"/>
      <c r="J832" s="69"/>
      <c r="K832" s="69"/>
      <c r="L832" s="69"/>
      <c r="M832" s="69"/>
      <c r="N832" s="69"/>
      <c r="O832" s="69"/>
      <c r="P832" s="69"/>
      <c r="Q832" s="69"/>
      <c r="R832" s="22"/>
      <c r="S832" s="22"/>
      <c r="T832" s="22"/>
      <c r="U832" s="22"/>
      <c r="V832" s="22"/>
      <c r="W832" s="22"/>
      <c r="X832" s="22"/>
      <c r="Y832" s="22"/>
      <c r="Z832" s="22"/>
      <c r="AA832" s="22"/>
      <c r="AB832" s="22"/>
      <c r="AC832" s="69"/>
    </row>
    <row r="833" spans="1:29" ht="15.75" customHeight="1">
      <c r="A833" s="69"/>
      <c r="B833" s="69"/>
      <c r="C833" s="69"/>
      <c r="D833" s="69"/>
      <c r="E833" s="69"/>
      <c r="F833" s="69"/>
      <c r="G833" s="69"/>
      <c r="H833" s="69"/>
      <c r="I833" s="69"/>
      <c r="J833" s="69"/>
      <c r="K833" s="69"/>
      <c r="L833" s="69"/>
      <c r="M833" s="69"/>
      <c r="N833" s="69"/>
      <c r="O833" s="69"/>
      <c r="P833" s="69"/>
      <c r="Q833" s="69"/>
      <c r="R833" s="22"/>
      <c r="S833" s="22"/>
      <c r="T833" s="22"/>
      <c r="U833" s="22"/>
      <c r="V833" s="22"/>
      <c r="W833" s="22"/>
      <c r="X833" s="22"/>
      <c r="Y833" s="22"/>
      <c r="Z833" s="22"/>
      <c r="AA833" s="22"/>
      <c r="AB833" s="22"/>
      <c r="AC833" s="69"/>
    </row>
    <row r="834" spans="1:29" ht="15.75" customHeight="1">
      <c r="A834" s="69"/>
      <c r="B834" s="69"/>
      <c r="C834" s="69"/>
      <c r="D834" s="69"/>
      <c r="E834" s="69"/>
      <c r="F834" s="69"/>
      <c r="G834" s="69"/>
      <c r="H834" s="69"/>
      <c r="I834" s="69"/>
      <c r="J834" s="69"/>
      <c r="K834" s="69"/>
      <c r="L834" s="69"/>
      <c r="M834" s="69"/>
      <c r="N834" s="69"/>
      <c r="O834" s="69"/>
      <c r="P834" s="69"/>
      <c r="Q834" s="69"/>
      <c r="R834" s="22"/>
      <c r="S834" s="22"/>
      <c r="T834" s="22"/>
      <c r="U834" s="22"/>
      <c r="V834" s="22"/>
      <c r="W834" s="22"/>
      <c r="X834" s="22"/>
      <c r="Y834" s="22"/>
      <c r="Z834" s="22"/>
      <c r="AA834" s="22"/>
      <c r="AB834" s="22"/>
      <c r="AC834" s="69"/>
    </row>
    <row r="835" spans="1:29" ht="15.75" customHeight="1">
      <c r="A835" s="69"/>
      <c r="B835" s="69"/>
      <c r="C835" s="69"/>
      <c r="D835" s="69"/>
      <c r="E835" s="69"/>
      <c r="F835" s="69"/>
      <c r="G835" s="69"/>
      <c r="H835" s="69"/>
      <c r="I835" s="69"/>
      <c r="J835" s="69"/>
      <c r="K835" s="69"/>
      <c r="L835" s="69"/>
      <c r="M835" s="69"/>
      <c r="N835" s="69"/>
      <c r="O835" s="69"/>
      <c r="P835" s="69"/>
      <c r="Q835" s="69"/>
      <c r="R835" s="22"/>
      <c r="S835" s="22"/>
      <c r="T835" s="22"/>
      <c r="U835" s="22"/>
      <c r="V835" s="22"/>
      <c r="W835" s="22"/>
      <c r="X835" s="22"/>
      <c r="Y835" s="22"/>
      <c r="Z835" s="22"/>
      <c r="AA835" s="22"/>
      <c r="AB835" s="22"/>
      <c r="AC835" s="69"/>
    </row>
    <row r="836" spans="1:29" ht="15.75" customHeight="1">
      <c r="A836" s="69"/>
      <c r="B836" s="69"/>
      <c r="C836" s="69"/>
      <c r="D836" s="69"/>
      <c r="E836" s="69"/>
      <c r="F836" s="69"/>
      <c r="G836" s="69"/>
      <c r="H836" s="69"/>
      <c r="I836" s="69"/>
      <c r="J836" s="69"/>
      <c r="K836" s="69"/>
      <c r="L836" s="69"/>
      <c r="M836" s="69"/>
      <c r="N836" s="69"/>
      <c r="O836" s="69"/>
      <c r="P836" s="69"/>
      <c r="Q836" s="69"/>
      <c r="R836" s="22"/>
      <c r="S836" s="22"/>
      <c r="T836" s="22"/>
      <c r="U836" s="22"/>
      <c r="V836" s="22"/>
      <c r="W836" s="22"/>
      <c r="X836" s="22"/>
      <c r="Y836" s="22"/>
      <c r="Z836" s="22"/>
      <c r="AA836" s="22"/>
      <c r="AB836" s="22"/>
      <c r="AC836" s="69"/>
    </row>
    <row r="837" spans="1:29" ht="15.75" customHeight="1">
      <c r="A837" s="69"/>
      <c r="B837" s="69"/>
      <c r="C837" s="69"/>
      <c r="D837" s="69"/>
      <c r="E837" s="69"/>
      <c r="F837" s="69"/>
      <c r="G837" s="69"/>
      <c r="H837" s="69"/>
      <c r="I837" s="69"/>
      <c r="J837" s="69"/>
      <c r="K837" s="69"/>
      <c r="L837" s="69"/>
      <c r="M837" s="69"/>
      <c r="N837" s="69"/>
      <c r="O837" s="69"/>
      <c r="P837" s="69"/>
      <c r="Q837" s="69"/>
      <c r="R837" s="22"/>
      <c r="S837" s="22"/>
      <c r="T837" s="22"/>
      <c r="U837" s="22"/>
      <c r="V837" s="22"/>
      <c r="W837" s="22"/>
      <c r="X837" s="22"/>
      <c r="Y837" s="22"/>
      <c r="Z837" s="22"/>
      <c r="AA837" s="22"/>
      <c r="AB837" s="22"/>
      <c r="AC837" s="69"/>
    </row>
    <row r="838" spans="1:29" ht="15.75" customHeight="1">
      <c r="A838" s="69"/>
      <c r="B838" s="69"/>
      <c r="C838" s="69"/>
      <c r="D838" s="69"/>
      <c r="E838" s="69"/>
      <c r="F838" s="69"/>
      <c r="G838" s="69"/>
      <c r="H838" s="69"/>
      <c r="I838" s="69"/>
      <c r="J838" s="69"/>
      <c r="K838" s="69"/>
      <c r="L838" s="69"/>
      <c r="M838" s="69"/>
      <c r="N838" s="69"/>
      <c r="O838" s="69"/>
      <c r="P838" s="69"/>
      <c r="Q838" s="69"/>
      <c r="R838" s="22"/>
      <c r="S838" s="22"/>
      <c r="T838" s="22"/>
      <c r="U838" s="22"/>
      <c r="V838" s="22"/>
      <c r="W838" s="22"/>
      <c r="X838" s="22"/>
      <c r="Y838" s="22"/>
      <c r="Z838" s="22"/>
      <c r="AA838" s="22"/>
      <c r="AB838" s="22"/>
      <c r="AC838" s="69"/>
    </row>
    <row r="839" spans="1:29" ht="15.75" customHeight="1">
      <c r="A839" s="69"/>
      <c r="B839" s="69"/>
      <c r="C839" s="69"/>
      <c r="D839" s="69"/>
      <c r="E839" s="69"/>
      <c r="F839" s="69"/>
      <c r="G839" s="69"/>
      <c r="H839" s="69"/>
      <c r="I839" s="69"/>
      <c r="J839" s="69"/>
      <c r="K839" s="69"/>
      <c r="L839" s="69"/>
      <c r="M839" s="69"/>
      <c r="N839" s="69"/>
      <c r="O839" s="69"/>
      <c r="P839" s="69"/>
      <c r="Q839" s="69"/>
      <c r="R839" s="22"/>
      <c r="S839" s="22"/>
      <c r="T839" s="22"/>
      <c r="U839" s="22"/>
      <c r="V839" s="22"/>
      <c r="W839" s="22"/>
      <c r="X839" s="22"/>
      <c r="Y839" s="22"/>
      <c r="Z839" s="22"/>
      <c r="AA839" s="22"/>
      <c r="AB839" s="22"/>
      <c r="AC839" s="69"/>
    </row>
    <row r="840" spans="1:29" ht="15.75" customHeight="1">
      <c r="A840" s="69"/>
      <c r="B840" s="69"/>
      <c r="C840" s="69"/>
      <c r="D840" s="69"/>
      <c r="E840" s="69"/>
      <c r="F840" s="69"/>
      <c r="G840" s="69"/>
      <c r="H840" s="69"/>
      <c r="I840" s="69"/>
      <c r="J840" s="69"/>
      <c r="K840" s="69"/>
      <c r="L840" s="69"/>
      <c r="M840" s="69"/>
      <c r="N840" s="69"/>
      <c r="O840" s="69"/>
      <c r="P840" s="69"/>
      <c r="Q840" s="69"/>
      <c r="R840" s="22"/>
      <c r="S840" s="22"/>
      <c r="T840" s="22"/>
      <c r="U840" s="22"/>
      <c r="V840" s="22"/>
      <c r="W840" s="22"/>
      <c r="X840" s="22"/>
      <c r="Y840" s="22"/>
      <c r="Z840" s="22"/>
      <c r="AA840" s="22"/>
      <c r="AB840" s="22"/>
      <c r="AC840" s="69"/>
    </row>
    <row r="841" spans="1:29" ht="15.75" customHeight="1">
      <c r="A841" s="69"/>
      <c r="B841" s="69"/>
      <c r="C841" s="69"/>
      <c r="D841" s="69"/>
      <c r="E841" s="69"/>
      <c r="F841" s="69"/>
      <c r="G841" s="69"/>
      <c r="H841" s="69"/>
      <c r="I841" s="69"/>
      <c r="J841" s="69"/>
      <c r="K841" s="69"/>
      <c r="L841" s="69"/>
      <c r="M841" s="69"/>
      <c r="N841" s="69"/>
      <c r="O841" s="69"/>
      <c r="P841" s="69"/>
      <c r="Q841" s="69"/>
      <c r="R841" s="22"/>
      <c r="S841" s="22"/>
      <c r="T841" s="22"/>
      <c r="U841" s="22"/>
      <c r="V841" s="22"/>
      <c r="W841" s="22"/>
      <c r="X841" s="22"/>
      <c r="Y841" s="22"/>
      <c r="Z841" s="22"/>
      <c r="AA841" s="22"/>
      <c r="AB841" s="22"/>
      <c r="AC841" s="69"/>
    </row>
    <row r="842" spans="1:29" ht="15.75" customHeight="1">
      <c r="A842" s="69"/>
      <c r="B842" s="69"/>
      <c r="C842" s="69"/>
      <c r="D842" s="69"/>
      <c r="E842" s="69"/>
      <c r="F842" s="69"/>
      <c r="G842" s="69"/>
      <c r="H842" s="69"/>
      <c r="I842" s="69"/>
      <c r="J842" s="69"/>
      <c r="K842" s="69"/>
      <c r="L842" s="69"/>
      <c r="M842" s="69"/>
      <c r="N842" s="69"/>
      <c r="O842" s="69"/>
      <c r="P842" s="69"/>
      <c r="Q842" s="69"/>
      <c r="R842" s="22"/>
      <c r="S842" s="22"/>
      <c r="T842" s="22"/>
      <c r="U842" s="22"/>
      <c r="V842" s="22"/>
      <c r="W842" s="22"/>
      <c r="X842" s="22"/>
      <c r="Y842" s="22"/>
      <c r="Z842" s="22"/>
      <c r="AA842" s="22"/>
      <c r="AB842" s="22"/>
      <c r="AC842" s="69"/>
    </row>
    <row r="843" spans="1:29" ht="15.75" customHeight="1">
      <c r="A843" s="69"/>
      <c r="B843" s="69"/>
      <c r="C843" s="69"/>
      <c r="D843" s="69"/>
      <c r="E843" s="69"/>
      <c r="F843" s="69"/>
      <c r="G843" s="69"/>
      <c r="H843" s="69"/>
      <c r="I843" s="69"/>
      <c r="J843" s="69"/>
      <c r="K843" s="69"/>
      <c r="L843" s="69"/>
      <c r="M843" s="69"/>
      <c r="N843" s="69"/>
      <c r="O843" s="69"/>
      <c r="P843" s="69"/>
      <c r="Q843" s="69"/>
      <c r="R843" s="22"/>
      <c r="S843" s="22"/>
      <c r="T843" s="22"/>
      <c r="U843" s="22"/>
      <c r="V843" s="22"/>
      <c r="W843" s="22"/>
      <c r="X843" s="22"/>
      <c r="Y843" s="22"/>
      <c r="Z843" s="22"/>
      <c r="AA843" s="22"/>
      <c r="AB843" s="22"/>
      <c r="AC843" s="69"/>
    </row>
    <row r="844" spans="1:29" ht="15.75" customHeight="1">
      <c r="A844" s="69"/>
      <c r="B844" s="69"/>
      <c r="C844" s="69"/>
      <c r="D844" s="69"/>
      <c r="E844" s="69"/>
      <c r="F844" s="69"/>
      <c r="G844" s="69"/>
      <c r="H844" s="69"/>
      <c r="I844" s="69"/>
      <c r="J844" s="69"/>
      <c r="K844" s="69"/>
      <c r="L844" s="69"/>
      <c r="M844" s="69"/>
      <c r="N844" s="69"/>
      <c r="O844" s="69"/>
      <c r="P844" s="69"/>
      <c r="Q844" s="69"/>
      <c r="R844" s="22"/>
      <c r="S844" s="22"/>
      <c r="T844" s="22"/>
      <c r="U844" s="22"/>
      <c r="V844" s="22"/>
      <c r="W844" s="22"/>
      <c r="X844" s="22"/>
      <c r="Y844" s="22"/>
      <c r="Z844" s="22"/>
      <c r="AA844" s="22"/>
      <c r="AB844" s="22"/>
      <c r="AC844" s="69"/>
    </row>
    <row r="845" spans="1:29" ht="15.75" customHeight="1">
      <c r="A845" s="69"/>
      <c r="B845" s="69"/>
      <c r="C845" s="69"/>
      <c r="D845" s="69"/>
      <c r="E845" s="69"/>
      <c r="F845" s="69"/>
      <c r="G845" s="69"/>
      <c r="H845" s="69"/>
      <c r="I845" s="69"/>
      <c r="J845" s="69"/>
      <c r="K845" s="69"/>
      <c r="L845" s="69"/>
      <c r="M845" s="69"/>
      <c r="N845" s="69"/>
      <c r="O845" s="69"/>
      <c r="P845" s="69"/>
      <c r="Q845" s="69"/>
      <c r="R845" s="22"/>
      <c r="S845" s="22"/>
      <c r="T845" s="22"/>
      <c r="U845" s="22"/>
      <c r="V845" s="22"/>
      <c r="W845" s="22"/>
      <c r="X845" s="22"/>
      <c r="Y845" s="22"/>
      <c r="Z845" s="22"/>
      <c r="AA845" s="22"/>
      <c r="AB845" s="22"/>
      <c r="AC845" s="69"/>
    </row>
    <row r="846" spans="1:29" ht="15.75" customHeight="1">
      <c r="A846" s="69"/>
      <c r="B846" s="69"/>
      <c r="C846" s="69"/>
      <c r="D846" s="69"/>
      <c r="E846" s="69"/>
      <c r="F846" s="69"/>
      <c r="G846" s="69"/>
      <c r="H846" s="69"/>
      <c r="I846" s="69"/>
      <c r="J846" s="69"/>
      <c r="K846" s="69"/>
      <c r="L846" s="69"/>
      <c r="M846" s="69"/>
      <c r="N846" s="69"/>
      <c r="O846" s="69"/>
      <c r="P846" s="69"/>
      <c r="Q846" s="69"/>
      <c r="R846" s="22"/>
      <c r="S846" s="22"/>
      <c r="T846" s="22"/>
      <c r="U846" s="22"/>
      <c r="V846" s="22"/>
      <c r="W846" s="22"/>
      <c r="X846" s="22"/>
      <c r="Y846" s="22"/>
      <c r="Z846" s="22"/>
      <c r="AA846" s="22"/>
      <c r="AB846" s="22"/>
      <c r="AC846" s="69"/>
    </row>
    <row r="847" spans="1:29" ht="15.75" customHeight="1">
      <c r="A847" s="69"/>
      <c r="B847" s="69"/>
      <c r="C847" s="69"/>
      <c r="D847" s="69"/>
      <c r="E847" s="69"/>
      <c r="F847" s="69"/>
      <c r="G847" s="69"/>
      <c r="H847" s="69"/>
      <c r="I847" s="69"/>
      <c r="J847" s="69"/>
      <c r="K847" s="69"/>
      <c r="L847" s="69"/>
      <c r="M847" s="69"/>
      <c r="N847" s="69"/>
      <c r="O847" s="69"/>
      <c r="P847" s="69"/>
      <c r="Q847" s="69"/>
      <c r="R847" s="22"/>
      <c r="S847" s="22"/>
      <c r="T847" s="22"/>
      <c r="U847" s="22"/>
      <c r="V847" s="22"/>
      <c r="W847" s="22"/>
      <c r="X847" s="22"/>
      <c r="Y847" s="22"/>
      <c r="Z847" s="22"/>
      <c r="AA847" s="22"/>
      <c r="AB847" s="22"/>
      <c r="AC847" s="69"/>
    </row>
    <row r="848" spans="1:29" ht="15.75" customHeight="1">
      <c r="A848" s="69"/>
      <c r="B848" s="69"/>
      <c r="C848" s="69"/>
      <c r="D848" s="69"/>
      <c r="E848" s="69"/>
      <c r="F848" s="69"/>
      <c r="G848" s="69"/>
      <c r="H848" s="69"/>
      <c r="I848" s="69"/>
      <c r="J848" s="69"/>
      <c r="K848" s="69"/>
      <c r="L848" s="69"/>
      <c r="M848" s="69"/>
      <c r="N848" s="69"/>
      <c r="O848" s="69"/>
      <c r="P848" s="69"/>
      <c r="Q848" s="69"/>
      <c r="R848" s="22"/>
      <c r="S848" s="22"/>
      <c r="T848" s="22"/>
      <c r="U848" s="22"/>
      <c r="V848" s="22"/>
      <c r="W848" s="22"/>
      <c r="X848" s="22"/>
      <c r="Y848" s="22"/>
      <c r="Z848" s="22"/>
      <c r="AA848" s="22"/>
      <c r="AB848" s="22"/>
      <c r="AC848" s="69"/>
    </row>
    <row r="849" spans="1:29" ht="15.75" customHeight="1">
      <c r="A849" s="69"/>
      <c r="B849" s="69"/>
      <c r="C849" s="69"/>
      <c r="D849" s="69"/>
      <c r="E849" s="69"/>
      <c r="F849" s="69"/>
      <c r="G849" s="69"/>
      <c r="H849" s="69"/>
      <c r="I849" s="69"/>
      <c r="J849" s="69"/>
      <c r="K849" s="69"/>
      <c r="L849" s="69"/>
      <c r="M849" s="69"/>
      <c r="N849" s="69"/>
      <c r="O849" s="69"/>
      <c r="P849" s="69"/>
      <c r="Q849" s="69"/>
      <c r="R849" s="22"/>
      <c r="S849" s="22"/>
      <c r="T849" s="22"/>
      <c r="U849" s="22"/>
      <c r="V849" s="22"/>
      <c r="W849" s="22"/>
      <c r="X849" s="22"/>
      <c r="Y849" s="22"/>
      <c r="Z849" s="22"/>
      <c r="AA849" s="22"/>
      <c r="AB849" s="22"/>
      <c r="AC849" s="69"/>
    </row>
    <row r="850" spans="1:29" ht="15.75" customHeight="1">
      <c r="A850" s="69"/>
      <c r="B850" s="69"/>
      <c r="C850" s="69"/>
      <c r="D850" s="69"/>
      <c r="E850" s="69"/>
      <c r="F850" s="69"/>
      <c r="G850" s="69"/>
      <c r="H850" s="69"/>
      <c r="I850" s="69"/>
      <c r="J850" s="69"/>
      <c r="K850" s="69"/>
      <c r="L850" s="69"/>
      <c r="M850" s="69"/>
      <c r="N850" s="69"/>
      <c r="O850" s="69"/>
      <c r="P850" s="69"/>
      <c r="Q850" s="69"/>
      <c r="R850" s="22"/>
      <c r="S850" s="22"/>
      <c r="T850" s="22"/>
      <c r="U850" s="22"/>
      <c r="V850" s="22"/>
      <c r="W850" s="22"/>
      <c r="X850" s="22"/>
      <c r="Y850" s="22"/>
      <c r="Z850" s="22"/>
      <c r="AA850" s="22"/>
      <c r="AB850" s="22"/>
      <c r="AC850" s="69"/>
    </row>
    <row r="851" spans="1:29" ht="15.75" customHeight="1">
      <c r="A851" s="69"/>
      <c r="B851" s="69"/>
      <c r="C851" s="69"/>
      <c r="D851" s="69"/>
      <c r="E851" s="69"/>
      <c r="F851" s="69"/>
      <c r="G851" s="69"/>
      <c r="H851" s="69"/>
      <c r="I851" s="69"/>
      <c r="J851" s="69"/>
      <c r="K851" s="69"/>
      <c r="L851" s="69"/>
      <c r="M851" s="69"/>
      <c r="N851" s="69"/>
      <c r="O851" s="69"/>
      <c r="P851" s="69"/>
      <c r="Q851" s="69"/>
      <c r="R851" s="22"/>
      <c r="S851" s="22"/>
      <c r="T851" s="22"/>
      <c r="U851" s="22"/>
      <c r="V851" s="22"/>
      <c r="W851" s="22"/>
      <c r="X851" s="22"/>
      <c r="Y851" s="22"/>
      <c r="Z851" s="22"/>
      <c r="AA851" s="22"/>
      <c r="AB851" s="22"/>
      <c r="AC851" s="69"/>
    </row>
    <row r="852" spans="1:29" ht="15.75" customHeight="1">
      <c r="A852" s="69"/>
      <c r="B852" s="69"/>
      <c r="C852" s="69"/>
      <c r="D852" s="69"/>
      <c r="E852" s="69"/>
      <c r="F852" s="69"/>
      <c r="G852" s="69"/>
      <c r="H852" s="69"/>
      <c r="I852" s="69"/>
      <c r="J852" s="69"/>
      <c r="K852" s="69"/>
      <c r="L852" s="69"/>
      <c r="M852" s="69"/>
      <c r="N852" s="69"/>
      <c r="O852" s="69"/>
      <c r="P852" s="69"/>
      <c r="Q852" s="69"/>
      <c r="R852" s="22"/>
      <c r="S852" s="22"/>
      <c r="T852" s="22"/>
      <c r="U852" s="22"/>
      <c r="V852" s="22"/>
      <c r="W852" s="22"/>
      <c r="X852" s="22"/>
      <c r="Y852" s="22"/>
      <c r="Z852" s="22"/>
      <c r="AA852" s="22"/>
      <c r="AB852" s="22"/>
      <c r="AC852" s="69"/>
    </row>
    <row r="853" spans="1:29" ht="15.75" customHeight="1">
      <c r="A853" s="69"/>
      <c r="B853" s="69"/>
      <c r="C853" s="69"/>
      <c r="D853" s="69"/>
      <c r="E853" s="69"/>
      <c r="F853" s="69"/>
      <c r="G853" s="69"/>
      <c r="H853" s="69"/>
      <c r="I853" s="69"/>
      <c r="J853" s="69"/>
      <c r="K853" s="69"/>
      <c r="L853" s="69"/>
      <c r="M853" s="69"/>
      <c r="N853" s="69"/>
      <c r="O853" s="69"/>
      <c r="P853" s="69"/>
      <c r="Q853" s="69"/>
      <c r="R853" s="22"/>
      <c r="S853" s="22"/>
      <c r="T853" s="22"/>
      <c r="U853" s="22"/>
      <c r="V853" s="22"/>
      <c r="W853" s="22"/>
      <c r="X853" s="22"/>
      <c r="Y853" s="22"/>
      <c r="Z853" s="22"/>
      <c r="AA853" s="22"/>
      <c r="AB853" s="22"/>
      <c r="AC853" s="69"/>
    </row>
    <row r="854" spans="1:29" ht="15.75" customHeight="1">
      <c r="A854" s="69"/>
      <c r="B854" s="69"/>
      <c r="C854" s="69"/>
      <c r="D854" s="69"/>
      <c r="E854" s="69"/>
      <c r="F854" s="69"/>
      <c r="G854" s="69"/>
      <c r="H854" s="69"/>
      <c r="I854" s="69"/>
      <c r="J854" s="69"/>
      <c r="K854" s="69"/>
      <c r="L854" s="69"/>
      <c r="M854" s="69"/>
      <c r="N854" s="69"/>
      <c r="O854" s="69"/>
      <c r="P854" s="69"/>
      <c r="Q854" s="69"/>
      <c r="R854" s="22"/>
      <c r="S854" s="22"/>
      <c r="T854" s="22"/>
      <c r="U854" s="22"/>
      <c r="V854" s="22"/>
      <c r="W854" s="22"/>
      <c r="X854" s="22"/>
      <c r="Y854" s="22"/>
      <c r="Z854" s="22"/>
      <c r="AA854" s="22"/>
      <c r="AB854" s="22"/>
      <c r="AC854" s="69"/>
    </row>
    <row r="855" spans="1:29" ht="15.75" customHeight="1">
      <c r="A855" s="69"/>
      <c r="B855" s="69"/>
      <c r="C855" s="69"/>
      <c r="D855" s="69"/>
      <c r="E855" s="69"/>
      <c r="F855" s="69"/>
      <c r="G855" s="69"/>
      <c r="H855" s="69"/>
      <c r="I855" s="69"/>
      <c r="J855" s="69"/>
      <c r="K855" s="69"/>
      <c r="L855" s="69"/>
      <c r="M855" s="69"/>
      <c r="N855" s="69"/>
      <c r="O855" s="69"/>
      <c r="P855" s="69"/>
      <c r="Q855" s="69"/>
      <c r="R855" s="22"/>
      <c r="S855" s="22"/>
      <c r="T855" s="22"/>
      <c r="U855" s="22"/>
      <c r="V855" s="22"/>
      <c r="W855" s="22"/>
      <c r="X855" s="22"/>
      <c r="Y855" s="22"/>
      <c r="Z855" s="22"/>
      <c r="AA855" s="22"/>
      <c r="AB855" s="22"/>
      <c r="AC855" s="69"/>
    </row>
    <row r="856" spans="1:29" ht="15.75" customHeight="1">
      <c r="A856" s="69"/>
      <c r="B856" s="69"/>
      <c r="C856" s="69"/>
      <c r="D856" s="69"/>
      <c r="E856" s="69"/>
      <c r="F856" s="69"/>
      <c r="G856" s="69"/>
      <c r="H856" s="69"/>
      <c r="I856" s="69"/>
      <c r="J856" s="69"/>
      <c r="K856" s="69"/>
      <c r="L856" s="69"/>
      <c r="M856" s="69"/>
      <c r="N856" s="69"/>
      <c r="O856" s="69"/>
      <c r="P856" s="69"/>
      <c r="Q856" s="69"/>
      <c r="R856" s="22"/>
      <c r="S856" s="22"/>
      <c r="T856" s="22"/>
      <c r="U856" s="22"/>
      <c r="V856" s="22"/>
      <c r="W856" s="22"/>
      <c r="X856" s="22"/>
      <c r="Y856" s="22"/>
      <c r="Z856" s="22"/>
      <c r="AA856" s="22"/>
      <c r="AB856" s="22"/>
      <c r="AC856" s="69"/>
    </row>
    <row r="857" spans="1:29" ht="15.75" customHeight="1">
      <c r="A857" s="69"/>
      <c r="B857" s="69"/>
      <c r="C857" s="69"/>
      <c r="D857" s="69"/>
      <c r="E857" s="69"/>
      <c r="F857" s="69"/>
      <c r="G857" s="69"/>
      <c r="H857" s="69"/>
      <c r="I857" s="69"/>
      <c r="J857" s="69"/>
      <c r="K857" s="69"/>
      <c r="L857" s="69"/>
      <c r="M857" s="69"/>
      <c r="N857" s="69"/>
      <c r="O857" s="69"/>
      <c r="P857" s="69"/>
      <c r="Q857" s="69"/>
      <c r="R857" s="22"/>
      <c r="S857" s="22"/>
      <c r="T857" s="22"/>
      <c r="U857" s="22"/>
      <c r="V857" s="22"/>
      <c r="W857" s="22"/>
      <c r="X857" s="22"/>
      <c r="Y857" s="22"/>
      <c r="Z857" s="22"/>
      <c r="AA857" s="22"/>
      <c r="AB857" s="22"/>
      <c r="AC857" s="69"/>
    </row>
    <row r="858" spans="1:29" ht="15.75" customHeight="1">
      <c r="A858" s="69"/>
      <c r="B858" s="69"/>
      <c r="C858" s="69"/>
      <c r="D858" s="69"/>
      <c r="E858" s="69"/>
      <c r="F858" s="69"/>
      <c r="G858" s="69"/>
      <c r="H858" s="69"/>
      <c r="I858" s="69"/>
      <c r="J858" s="69"/>
      <c r="K858" s="69"/>
      <c r="L858" s="69"/>
      <c r="M858" s="69"/>
      <c r="N858" s="69"/>
      <c r="O858" s="69"/>
      <c r="P858" s="69"/>
      <c r="Q858" s="69"/>
      <c r="R858" s="22"/>
      <c r="S858" s="22"/>
      <c r="T858" s="22"/>
      <c r="U858" s="22"/>
      <c r="V858" s="22"/>
      <c r="W858" s="22"/>
      <c r="X858" s="22"/>
      <c r="Y858" s="22"/>
      <c r="Z858" s="22"/>
      <c r="AA858" s="22"/>
      <c r="AB858" s="22"/>
      <c r="AC858" s="69"/>
    </row>
    <row r="859" spans="1:29" ht="15.75" customHeight="1">
      <c r="A859" s="69"/>
      <c r="B859" s="69"/>
      <c r="C859" s="69"/>
      <c r="D859" s="69"/>
      <c r="E859" s="69"/>
      <c r="F859" s="69"/>
      <c r="G859" s="69"/>
      <c r="H859" s="69"/>
      <c r="I859" s="69"/>
      <c r="J859" s="69"/>
      <c r="K859" s="69"/>
      <c r="L859" s="69"/>
      <c r="M859" s="69"/>
      <c r="N859" s="69"/>
      <c r="O859" s="69"/>
      <c r="P859" s="69"/>
      <c r="Q859" s="69"/>
      <c r="R859" s="22"/>
      <c r="S859" s="22"/>
      <c r="T859" s="22"/>
      <c r="U859" s="22"/>
      <c r="V859" s="22"/>
      <c r="W859" s="22"/>
      <c r="X859" s="22"/>
      <c r="Y859" s="22"/>
      <c r="Z859" s="22"/>
      <c r="AA859" s="22"/>
      <c r="AB859" s="22"/>
      <c r="AC859" s="69"/>
    </row>
    <row r="860" spans="1:29" ht="15.75" customHeight="1">
      <c r="A860" s="69"/>
      <c r="B860" s="69"/>
      <c r="C860" s="69"/>
      <c r="D860" s="69"/>
      <c r="E860" s="69"/>
      <c r="F860" s="69"/>
      <c r="G860" s="69"/>
      <c r="H860" s="69"/>
      <c r="I860" s="69"/>
      <c r="J860" s="69"/>
      <c r="K860" s="69"/>
      <c r="L860" s="69"/>
      <c r="M860" s="69"/>
      <c r="N860" s="69"/>
      <c r="O860" s="69"/>
      <c r="P860" s="69"/>
      <c r="Q860" s="69"/>
      <c r="R860" s="22"/>
      <c r="S860" s="22"/>
      <c r="T860" s="22"/>
      <c r="U860" s="22"/>
      <c r="V860" s="22"/>
      <c r="W860" s="22"/>
      <c r="X860" s="22"/>
      <c r="Y860" s="22"/>
      <c r="Z860" s="22"/>
      <c r="AA860" s="22"/>
      <c r="AB860" s="22"/>
      <c r="AC860" s="69"/>
    </row>
    <row r="861" spans="1:29" ht="15.75" customHeight="1">
      <c r="A861" s="69"/>
      <c r="B861" s="69"/>
      <c r="C861" s="69"/>
      <c r="D861" s="69"/>
      <c r="E861" s="69"/>
      <c r="F861" s="69"/>
      <c r="G861" s="69"/>
      <c r="H861" s="69"/>
      <c r="I861" s="69"/>
      <c r="J861" s="69"/>
      <c r="K861" s="69"/>
      <c r="L861" s="69"/>
      <c r="M861" s="69"/>
      <c r="N861" s="69"/>
      <c r="O861" s="69"/>
      <c r="P861" s="69"/>
      <c r="Q861" s="69"/>
      <c r="R861" s="22"/>
      <c r="S861" s="22"/>
      <c r="T861" s="22"/>
      <c r="U861" s="22"/>
      <c r="V861" s="22"/>
      <c r="W861" s="22"/>
      <c r="X861" s="22"/>
      <c r="Y861" s="22"/>
      <c r="Z861" s="22"/>
      <c r="AA861" s="22"/>
      <c r="AB861" s="22"/>
      <c r="AC861" s="69"/>
    </row>
    <row r="862" spans="1:29" ht="15.75" customHeight="1">
      <c r="A862" s="69"/>
      <c r="B862" s="69"/>
      <c r="C862" s="69"/>
      <c r="D862" s="69"/>
      <c r="E862" s="69"/>
      <c r="F862" s="69"/>
      <c r="G862" s="69"/>
      <c r="H862" s="69"/>
      <c r="I862" s="69"/>
      <c r="J862" s="69"/>
      <c r="K862" s="69"/>
      <c r="L862" s="69"/>
      <c r="M862" s="69"/>
      <c r="N862" s="69"/>
      <c r="O862" s="69"/>
      <c r="P862" s="69"/>
      <c r="Q862" s="69"/>
      <c r="R862" s="22"/>
      <c r="S862" s="22"/>
      <c r="T862" s="22"/>
      <c r="U862" s="22"/>
      <c r="V862" s="22"/>
      <c r="W862" s="22"/>
      <c r="X862" s="22"/>
      <c r="Y862" s="22"/>
      <c r="Z862" s="22"/>
      <c r="AA862" s="22"/>
      <c r="AB862" s="22"/>
      <c r="AC862" s="69"/>
    </row>
    <row r="863" spans="1:29" ht="15.75" customHeight="1">
      <c r="A863" s="69"/>
      <c r="B863" s="69"/>
      <c r="C863" s="69"/>
      <c r="D863" s="69"/>
      <c r="E863" s="69"/>
      <c r="F863" s="69"/>
      <c r="G863" s="69"/>
      <c r="H863" s="69"/>
      <c r="I863" s="69"/>
      <c r="J863" s="69"/>
      <c r="K863" s="69"/>
      <c r="L863" s="69"/>
      <c r="M863" s="69"/>
      <c r="N863" s="69"/>
      <c r="O863" s="69"/>
      <c r="P863" s="69"/>
      <c r="Q863" s="69"/>
      <c r="R863" s="22"/>
      <c r="S863" s="22"/>
      <c r="T863" s="22"/>
      <c r="U863" s="22"/>
      <c r="V863" s="22"/>
      <c r="W863" s="22"/>
      <c r="X863" s="22"/>
      <c r="Y863" s="22"/>
      <c r="Z863" s="22"/>
      <c r="AA863" s="22"/>
      <c r="AB863" s="22"/>
      <c r="AC863" s="69"/>
    </row>
    <row r="864" spans="1:29" ht="15.75" customHeight="1">
      <c r="A864" s="69"/>
      <c r="B864" s="69"/>
      <c r="C864" s="69"/>
      <c r="D864" s="69"/>
      <c r="E864" s="69"/>
      <c r="F864" s="69"/>
      <c r="G864" s="69"/>
      <c r="H864" s="69"/>
      <c r="I864" s="69"/>
      <c r="J864" s="69"/>
      <c r="K864" s="69"/>
      <c r="L864" s="69"/>
      <c r="M864" s="69"/>
      <c r="N864" s="69"/>
      <c r="O864" s="69"/>
      <c r="P864" s="69"/>
      <c r="Q864" s="69"/>
      <c r="R864" s="22"/>
      <c r="S864" s="22"/>
      <c r="T864" s="22"/>
      <c r="U864" s="22"/>
      <c r="V864" s="22"/>
      <c r="W864" s="22"/>
      <c r="X864" s="22"/>
      <c r="Y864" s="22"/>
      <c r="Z864" s="22"/>
      <c r="AA864" s="22"/>
      <c r="AB864" s="22"/>
      <c r="AC864" s="69"/>
    </row>
    <row r="865" spans="1:29" ht="15.75" customHeight="1">
      <c r="A865" s="69"/>
      <c r="B865" s="69"/>
      <c r="C865" s="69"/>
      <c r="D865" s="69"/>
      <c r="E865" s="69"/>
      <c r="F865" s="69"/>
      <c r="G865" s="69"/>
      <c r="H865" s="69"/>
      <c r="I865" s="69"/>
      <c r="J865" s="69"/>
      <c r="K865" s="69"/>
      <c r="L865" s="69"/>
      <c r="M865" s="69"/>
      <c r="N865" s="69"/>
      <c r="O865" s="69"/>
      <c r="P865" s="69"/>
      <c r="Q865" s="69"/>
      <c r="R865" s="22"/>
      <c r="S865" s="22"/>
      <c r="T865" s="22"/>
      <c r="U865" s="22"/>
      <c r="V865" s="22"/>
      <c r="W865" s="22"/>
      <c r="X865" s="22"/>
      <c r="Y865" s="22"/>
      <c r="Z865" s="22"/>
      <c r="AA865" s="22"/>
      <c r="AB865" s="22"/>
      <c r="AC865" s="69"/>
    </row>
    <row r="866" spans="1:29" ht="15.75" customHeight="1">
      <c r="A866" s="69"/>
      <c r="B866" s="69"/>
      <c r="C866" s="69"/>
      <c r="D866" s="69"/>
      <c r="E866" s="69"/>
      <c r="F866" s="69"/>
      <c r="G866" s="69"/>
      <c r="H866" s="69"/>
      <c r="I866" s="69"/>
      <c r="J866" s="69"/>
      <c r="K866" s="69"/>
      <c r="L866" s="69"/>
      <c r="M866" s="69"/>
      <c r="N866" s="69"/>
      <c r="O866" s="69"/>
      <c r="P866" s="69"/>
      <c r="Q866" s="69"/>
      <c r="R866" s="22"/>
      <c r="S866" s="22"/>
      <c r="T866" s="22"/>
      <c r="U866" s="22"/>
      <c r="V866" s="22"/>
      <c r="W866" s="22"/>
      <c r="X866" s="22"/>
      <c r="Y866" s="22"/>
      <c r="Z866" s="22"/>
      <c r="AA866" s="22"/>
      <c r="AB866" s="22"/>
      <c r="AC866" s="69"/>
    </row>
    <row r="867" spans="1:29" ht="15.75" customHeight="1">
      <c r="A867" s="69"/>
      <c r="B867" s="69"/>
      <c r="C867" s="69"/>
      <c r="D867" s="69"/>
      <c r="E867" s="69"/>
      <c r="F867" s="69"/>
      <c r="G867" s="69"/>
      <c r="H867" s="69"/>
      <c r="I867" s="69"/>
      <c r="J867" s="69"/>
      <c r="K867" s="69"/>
      <c r="L867" s="69"/>
      <c r="M867" s="69"/>
      <c r="N867" s="69"/>
      <c r="O867" s="69"/>
      <c r="P867" s="69"/>
      <c r="Q867" s="69"/>
      <c r="R867" s="22"/>
      <c r="S867" s="22"/>
      <c r="T867" s="22"/>
      <c r="U867" s="22"/>
      <c r="V867" s="22"/>
      <c r="W867" s="22"/>
      <c r="X867" s="22"/>
      <c r="Y867" s="22"/>
      <c r="Z867" s="22"/>
      <c r="AA867" s="22"/>
      <c r="AB867" s="22"/>
      <c r="AC867" s="69"/>
    </row>
    <row r="868" spans="1:29" ht="15.75" customHeight="1">
      <c r="A868" s="69"/>
      <c r="B868" s="69"/>
      <c r="C868" s="69"/>
      <c r="D868" s="69"/>
      <c r="E868" s="69"/>
      <c r="F868" s="69"/>
      <c r="G868" s="69"/>
      <c r="H868" s="69"/>
      <c r="I868" s="69"/>
      <c r="J868" s="69"/>
      <c r="K868" s="69"/>
      <c r="L868" s="69"/>
      <c r="M868" s="69"/>
      <c r="N868" s="69"/>
      <c r="O868" s="69"/>
      <c r="P868" s="69"/>
      <c r="Q868" s="69"/>
      <c r="R868" s="22"/>
      <c r="S868" s="22"/>
      <c r="T868" s="22"/>
      <c r="U868" s="22"/>
      <c r="V868" s="22"/>
      <c r="W868" s="22"/>
      <c r="X868" s="22"/>
      <c r="Y868" s="22"/>
      <c r="Z868" s="22"/>
      <c r="AA868" s="22"/>
      <c r="AB868" s="22"/>
      <c r="AC868" s="69"/>
    </row>
    <row r="869" spans="1:29" ht="15.75" customHeight="1">
      <c r="A869" s="69"/>
      <c r="B869" s="69"/>
      <c r="C869" s="69"/>
      <c r="D869" s="69"/>
      <c r="E869" s="69"/>
      <c r="F869" s="69"/>
      <c r="G869" s="69"/>
      <c r="H869" s="69"/>
      <c r="I869" s="69"/>
      <c r="J869" s="69"/>
      <c r="K869" s="69"/>
      <c r="L869" s="69"/>
      <c r="M869" s="69"/>
      <c r="N869" s="69"/>
      <c r="O869" s="69"/>
      <c r="P869" s="69"/>
      <c r="Q869" s="69"/>
      <c r="R869" s="22"/>
      <c r="S869" s="22"/>
      <c r="T869" s="22"/>
      <c r="U869" s="22"/>
      <c r="V869" s="22"/>
      <c r="W869" s="22"/>
      <c r="X869" s="22"/>
      <c r="Y869" s="22"/>
      <c r="Z869" s="22"/>
      <c r="AA869" s="22"/>
      <c r="AB869" s="22"/>
      <c r="AC869" s="69"/>
    </row>
    <row r="870" spans="1:29" ht="15.75" customHeight="1">
      <c r="A870" s="69"/>
      <c r="B870" s="69"/>
      <c r="C870" s="69"/>
      <c r="D870" s="69"/>
      <c r="E870" s="69"/>
      <c r="F870" s="69"/>
      <c r="G870" s="69"/>
      <c r="H870" s="69"/>
      <c r="I870" s="69"/>
      <c r="J870" s="69"/>
      <c r="K870" s="69"/>
      <c r="L870" s="69"/>
      <c r="M870" s="69"/>
      <c r="N870" s="69"/>
      <c r="O870" s="69"/>
      <c r="P870" s="69"/>
      <c r="Q870" s="69"/>
      <c r="R870" s="22"/>
      <c r="S870" s="22"/>
      <c r="T870" s="22"/>
      <c r="U870" s="22"/>
      <c r="V870" s="22"/>
      <c r="W870" s="22"/>
      <c r="X870" s="22"/>
      <c r="Y870" s="22"/>
      <c r="Z870" s="22"/>
      <c r="AA870" s="22"/>
      <c r="AB870" s="22"/>
      <c r="AC870" s="69"/>
    </row>
    <row r="871" spans="1:29" ht="15.75" customHeight="1">
      <c r="A871" s="69"/>
      <c r="B871" s="69"/>
      <c r="C871" s="69"/>
      <c r="D871" s="69"/>
      <c r="E871" s="69"/>
      <c r="F871" s="69"/>
      <c r="G871" s="69"/>
      <c r="H871" s="69"/>
      <c r="I871" s="69"/>
      <c r="J871" s="69"/>
      <c r="K871" s="69"/>
      <c r="L871" s="69"/>
      <c r="M871" s="69"/>
      <c r="N871" s="69"/>
      <c r="O871" s="69"/>
      <c r="P871" s="69"/>
      <c r="Q871" s="69"/>
      <c r="R871" s="22"/>
      <c r="S871" s="22"/>
      <c r="T871" s="22"/>
      <c r="U871" s="22"/>
      <c r="V871" s="22"/>
      <c r="W871" s="22"/>
      <c r="X871" s="22"/>
      <c r="Y871" s="22"/>
      <c r="Z871" s="22"/>
      <c r="AA871" s="22"/>
      <c r="AB871" s="22"/>
      <c r="AC871" s="69"/>
    </row>
    <row r="872" spans="1:29" ht="15.75" customHeight="1">
      <c r="A872" s="69"/>
      <c r="B872" s="69"/>
      <c r="C872" s="69"/>
      <c r="D872" s="69"/>
      <c r="E872" s="69"/>
      <c r="F872" s="69"/>
      <c r="G872" s="69"/>
      <c r="H872" s="69"/>
      <c r="I872" s="69"/>
      <c r="J872" s="69"/>
      <c r="K872" s="69"/>
      <c r="L872" s="69"/>
      <c r="M872" s="69"/>
      <c r="N872" s="69"/>
      <c r="O872" s="69"/>
      <c r="P872" s="69"/>
      <c r="Q872" s="69"/>
      <c r="R872" s="22"/>
      <c r="S872" s="22"/>
      <c r="T872" s="22"/>
      <c r="U872" s="22"/>
      <c r="V872" s="22"/>
      <c r="W872" s="22"/>
      <c r="X872" s="22"/>
      <c r="Y872" s="22"/>
      <c r="Z872" s="22"/>
      <c r="AA872" s="22"/>
      <c r="AB872" s="22"/>
      <c r="AC872" s="69"/>
    </row>
    <row r="873" spans="1:29" ht="15.75" customHeight="1">
      <c r="A873" s="69"/>
      <c r="B873" s="69"/>
      <c r="C873" s="69"/>
      <c r="D873" s="69"/>
      <c r="E873" s="69"/>
      <c r="F873" s="69"/>
      <c r="G873" s="69"/>
      <c r="H873" s="69"/>
      <c r="I873" s="69"/>
      <c r="J873" s="69"/>
      <c r="K873" s="69"/>
      <c r="L873" s="69"/>
      <c r="M873" s="69"/>
      <c r="N873" s="69"/>
      <c r="O873" s="69"/>
      <c r="P873" s="69"/>
      <c r="Q873" s="69"/>
      <c r="R873" s="22"/>
      <c r="S873" s="22"/>
      <c r="T873" s="22"/>
      <c r="U873" s="22"/>
      <c r="V873" s="22"/>
      <c r="W873" s="22"/>
      <c r="X873" s="22"/>
      <c r="Y873" s="22"/>
      <c r="Z873" s="22"/>
      <c r="AA873" s="22"/>
      <c r="AB873" s="22"/>
      <c r="AC873" s="69"/>
    </row>
    <row r="874" spans="1:29" ht="15.75" customHeight="1">
      <c r="A874" s="69"/>
      <c r="B874" s="69"/>
      <c r="C874" s="69"/>
      <c r="D874" s="69"/>
      <c r="E874" s="69"/>
      <c r="F874" s="69"/>
      <c r="G874" s="69"/>
      <c r="H874" s="69"/>
      <c r="I874" s="69"/>
      <c r="J874" s="69"/>
      <c r="K874" s="69"/>
      <c r="L874" s="69"/>
      <c r="M874" s="69"/>
      <c r="N874" s="69"/>
      <c r="O874" s="69"/>
      <c r="P874" s="69"/>
      <c r="Q874" s="69"/>
      <c r="R874" s="22"/>
      <c r="S874" s="22"/>
      <c r="T874" s="22"/>
      <c r="U874" s="22"/>
      <c r="V874" s="22"/>
      <c r="W874" s="22"/>
      <c r="X874" s="22"/>
      <c r="Y874" s="22"/>
      <c r="Z874" s="22"/>
      <c r="AA874" s="22"/>
      <c r="AB874" s="22"/>
      <c r="AC874" s="69"/>
    </row>
    <row r="875" spans="1:29" ht="15.75" customHeight="1">
      <c r="A875" s="69"/>
      <c r="B875" s="69"/>
      <c r="C875" s="69"/>
      <c r="D875" s="69"/>
      <c r="E875" s="69"/>
      <c r="F875" s="69"/>
      <c r="G875" s="69"/>
      <c r="H875" s="69"/>
      <c r="I875" s="69"/>
      <c r="J875" s="69"/>
      <c r="K875" s="69"/>
      <c r="L875" s="69"/>
      <c r="M875" s="69"/>
      <c r="N875" s="69"/>
      <c r="O875" s="69"/>
      <c r="P875" s="69"/>
      <c r="Q875" s="69"/>
      <c r="R875" s="22"/>
      <c r="S875" s="22"/>
      <c r="T875" s="22"/>
      <c r="U875" s="22"/>
      <c r="V875" s="22"/>
      <c r="W875" s="22"/>
      <c r="X875" s="22"/>
      <c r="Y875" s="22"/>
      <c r="Z875" s="22"/>
      <c r="AA875" s="22"/>
      <c r="AB875" s="22"/>
      <c r="AC875" s="69"/>
    </row>
    <row r="876" spans="1:29" ht="15.75" customHeight="1">
      <c r="A876" s="69"/>
      <c r="B876" s="69"/>
      <c r="C876" s="69"/>
      <c r="D876" s="69"/>
      <c r="E876" s="69"/>
      <c r="F876" s="69"/>
      <c r="G876" s="69"/>
      <c r="H876" s="69"/>
      <c r="I876" s="69"/>
      <c r="J876" s="69"/>
      <c r="K876" s="69"/>
      <c r="L876" s="69"/>
      <c r="M876" s="69"/>
      <c r="N876" s="69"/>
      <c r="O876" s="69"/>
      <c r="P876" s="69"/>
      <c r="Q876" s="69"/>
      <c r="R876" s="22"/>
      <c r="S876" s="22"/>
      <c r="T876" s="22"/>
      <c r="U876" s="22"/>
      <c r="V876" s="22"/>
      <c r="W876" s="22"/>
      <c r="X876" s="22"/>
      <c r="Y876" s="22"/>
      <c r="Z876" s="22"/>
      <c r="AA876" s="22"/>
      <c r="AB876" s="22"/>
      <c r="AC876" s="69"/>
    </row>
    <row r="877" spans="1:29" ht="15.75" customHeight="1">
      <c r="A877" s="69"/>
      <c r="B877" s="69"/>
      <c r="C877" s="69"/>
      <c r="D877" s="69"/>
      <c r="E877" s="69"/>
      <c r="F877" s="69"/>
      <c r="G877" s="69"/>
      <c r="H877" s="69"/>
      <c r="I877" s="69"/>
      <c r="J877" s="69"/>
      <c r="K877" s="69"/>
      <c r="L877" s="69"/>
      <c r="M877" s="69"/>
      <c r="N877" s="69"/>
      <c r="O877" s="69"/>
      <c r="P877" s="69"/>
      <c r="Q877" s="69"/>
      <c r="R877" s="22"/>
      <c r="S877" s="22"/>
      <c r="T877" s="22"/>
      <c r="U877" s="22"/>
      <c r="V877" s="22"/>
      <c r="W877" s="22"/>
      <c r="X877" s="22"/>
      <c r="Y877" s="22"/>
      <c r="Z877" s="22"/>
      <c r="AA877" s="22"/>
      <c r="AB877" s="22"/>
      <c r="AC877" s="69"/>
    </row>
    <row r="878" spans="1:29" ht="15.75" customHeight="1">
      <c r="A878" s="69"/>
      <c r="B878" s="69"/>
      <c r="C878" s="69"/>
      <c r="D878" s="69"/>
      <c r="E878" s="69"/>
      <c r="F878" s="69"/>
      <c r="G878" s="69"/>
      <c r="H878" s="69"/>
      <c r="I878" s="69"/>
      <c r="J878" s="69"/>
      <c r="K878" s="69"/>
      <c r="L878" s="69"/>
      <c r="M878" s="69"/>
      <c r="N878" s="69"/>
      <c r="O878" s="69"/>
      <c r="P878" s="69"/>
      <c r="Q878" s="69"/>
      <c r="R878" s="22"/>
      <c r="S878" s="22"/>
      <c r="T878" s="22"/>
      <c r="U878" s="22"/>
      <c r="V878" s="22"/>
      <c r="W878" s="22"/>
      <c r="X878" s="22"/>
      <c r="Y878" s="22"/>
      <c r="Z878" s="22"/>
      <c r="AA878" s="22"/>
      <c r="AB878" s="22"/>
      <c r="AC878" s="69"/>
    </row>
    <row r="879" spans="1:29" ht="15.75" customHeight="1">
      <c r="A879" s="69"/>
      <c r="B879" s="69"/>
      <c r="C879" s="69"/>
      <c r="D879" s="69"/>
      <c r="E879" s="69"/>
      <c r="F879" s="69"/>
      <c r="G879" s="69"/>
      <c r="H879" s="69"/>
      <c r="I879" s="69"/>
      <c r="J879" s="69"/>
      <c r="K879" s="69"/>
      <c r="L879" s="69"/>
      <c r="M879" s="69"/>
      <c r="N879" s="69"/>
      <c r="O879" s="69"/>
      <c r="P879" s="69"/>
      <c r="Q879" s="69"/>
      <c r="R879" s="22"/>
      <c r="S879" s="22"/>
      <c r="T879" s="22"/>
      <c r="U879" s="22"/>
      <c r="V879" s="22"/>
      <c r="W879" s="22"/>
      <c r="X879" s="22"/>
      <c r="Y879" s="22"/>
      <c r="Z879" s="22"/>
      <c r="AA879" s="22"/>
      <c r="AB879" s="22"/>
      <c r="AC879" s="69"/>
    </row>
    <row r="880" spans="1:29" ht="15.75" customHeight="1">
      <c r="A880" s="69"/>
      <c r="B880" s="69"/>
      <c r="C880" s="69"/>
      <c r="D880" s="69"/>
      <c r="E880" s="69"/>
      <c r="F880" s="69"/>
      <c r="G880" s="69"/>
      <c r="H880" s="69"/>
      <c r="I880" s="69"/>
      <c r="J880" s="69"/>
      <c r="K880" s="69"/>
      <c r="L880" s="69"/>
      <c r="M880" s="69"/>
      <c r="N880" s="69"/>
      <c r="O880" s="69"/>
      <c r="P880" s="69"/>
      <c r="Q880" s="69"/>
      <c r="R880" s="22"/>
      <c r="S880" s="22"/>
      <c r="T880" s="22"/>
      <c r="U880" s="22"/>
      <c r="V880" s="22"/>
      <c r="W880" s="22"/>
      <c r="X880" s="22"/>
      <c r="Y880" s="22"/>
      <c r="Z880" s="22"/>
      <c r="AA880" s="22"/>
      <c r="AB880" s="22"/>
      <c r="AC880" s="69"/>
    </row>
    <row r="881" spans="1:29" ht="15.75" customHeight="1">
      <c r="A881" s="69"/>
      <c r="B881" s="69"/>
      <c r="C881" s="69"/>
      <c r="D881" s="69"/>
      <c r="E881" s="69"/>
      <c r="F881" s="69"/>
      <c r="G881" s="69"/>
      <c r="H881" s="69"/>
      <c r="I881" s="69"/>
      <c r="J881" s="69"/>
      <c r="K881" s="69"/>
      <c r="L881" s="69"/>
      <c r="M881" s="69"/>
      <c r="N881" s="69"/>
      <c r="O881" s="69"/>
      <c r="P881" s="69"/>
      <c r="Q881" s="69"/>
      <c r="R881" s="22"/>
      <c r="S881" s="22"/>
      <c r="T881" s="22"/>
      <c r="U881" s="22"/>
      <c r="V881" s="22"/>
      <c r="W881" s="22"/>
      <c r="X881" s="22"/>
      <c r="Y881" s="22"/>
      <c r="Z881" s="22"/>
      <c r="AA881" s="22"/>
      <c r="AB881" s="22"/>
      <c r="AC881" s="69"/>
    </row>
    <row r="882" spans="1:29" ht="15.75" customHeight="1">
      <c r="A882" s="69"/>
      <c r="B882" s="69"/>
      <c r="C882" s="69"/>
      <c r="D882" s="69"/>
      <c r="E882" s="69"/>
      <c r="F882" s="69"/>
      <c r="G882" s="69"/>
      <c r="H882" s="69"/>
      <c r="I882" s="69"/>
      <c r="J882" s="69"/>
      <c r="K882" s="69"/>
      <c r="L882" s="69"/>
      <c r="M882" s="69"/>
      <c r="N882" s="69"/>
      <c r="O882" s="69"/>
      <c r="P882" s="69"/>
      <c r="Q882" s="69"/>
      <c r="R882" s="22"/>
      <c r="S882" s="22"/>
      <c r="T882" s="22"/>
      <c r="U882" s="22"/>
      <c r="V882" s="22"/>
      <c r="W882" s="22"/>
      <c r="X882" s="22"/>
      <c r="Y882" s="22"/>
      <c r="Z882" s="22"/>
      <c r="AA882" s="22"/>
      <c r="AB882" s="22"/>
      <c r="AC882" s="69"/>
    </row>
    <row r="883" spans="1:29" ht="15.75" customHeight="1">
      <c r="A883" s="69"/>
      <c r="B883" s="69"/>
      <c r="C883" s="69"/>
      <c r="D883" s="69"/>
      <c r="E883" s="69"/>
      <c r="F883" s="69"/>
      <c r="G883" s="69"/>
      <c r="H883" s="69"/>
      <c r="I883" s="69"/>
      <c r="J883" s="69"/>
      <c r="K883" s="69"/>
      <c r="L883" s="69"/>
      <c r="M883" s="69"/>
      <c r="N883" s="69"/>
      <c r="O883" s="69"/>
      <c r="P883" s="69"/>
      <c r="Q883" s="69"/>
      <c r="R883" s="22"/>
      <c r="S883" s="22"/>
      <c r="T883" s="22"/>
      <c r="U883" s="22"/>
      <c r="V883" s="22"/>
      <c r="W883" s="22"/>
      <c r="X883" s="22"/>
      <c r="Y883" s="22"/>
      <c r="Z883" s="22"/>
      <c r="AA883" s="22"/>
      <c r="AB883" s="22"/>
      <c r="AC883" s="69"/>
    </row>
    <row r="884" spans="1:29" ht="15.75" customHeight="1">
      <c r="A884" s="69"/>
      <c r="B884" s="69"/>
      <c r="C884" s="69"/>
      <c r="D884" s="69"/>
      <c r="E884" s="69"/>
      <c r="F884" s="69"/>
      <c r="G884" s="69"/>
      <c r="H884" s="69"/>
      <c r="I884" s="69"/>
      <c r="J884" s="69"/>
      <c r="K884" s="69"/>
      <c r="L884" s="69"/>
      <c r="M884" s="69"/>
      <c r="N884" s="69"/>
      <c r="O884" s="69"/>
      <c r="P884" s="69"/>
      <c r="Q884" s="69"/>
      <c r="R884" s="22"/>
      <c r="S884" s="22"/>
      <c r="T884" s="22"/>
      <c r="U884" s="22"/>
      <c r="V884" s="22"/>
      <c r="W884" s="22"/>
      <c r="X884" s="22"/>
      <c r="Y884" s="22"/>
      <c r="Z884" s="22"/>
      <c r="AA884" s="22"/>
      <c r="AB884" s="22"/>
      <c r="AC884" s="69"/>
    </row>
    <row r="885" spans="1:29" ht="15.75" customHeight="1">
      <c r="A885" s="69"/>
      <c r="B885" s="69"/>
      <c r="C885" s="69"/>
      <c r="D885" s="69"/>
      <c r="E885" s="69"/>
      <c r="F885" s="69"/>
      <c r="G885" s="69"/>
      <c r="H885" s="69"/>
      <c r="I885" s="69"/>
      <c r="J885" s="69"/>
      <c r="K885" s="69"/>
      <c r="L885" s="69"/>
      <c r="M885" s="69"/>
      <c r="N885" s="69"/>
      <c r="O885" s="69"/>
      <c r="P885" s="69"/>
      <c r="Q885" s="69"/>
      <c r="R885" s="22"/>
      <c r="S885" s="22"/>
      <c r="T885" s="22"/>
      <c r="U885" s="22"/>
      <c r="V885" s="22"/>
      <c r="W885" s="22"/>
      <c r="X885" s="22"/>
      <c r="Y885" s="22"/>
      <c r="Z885" s="22"/>
      <c r="AA885" s="22"/>
      <c r="AB885" s="22"/>
      <c r="AC885" s="69"/>
    </row>
    <row r="886" spans="1:29" ht="15.75" customHeight="1">
      <c r="A886" s="69"/>
      <c r="B886" s="69"/>
      <c r="C886" s="69"/>
      <c r="D886" s="69"/>
      <c r="E886" s="69"/>
      <c r="F886" s="69"/>
      <c r="G886" s="69"/>
      <c r="H886" s="69"/>
      <c r="I886" s="69"/>
      <c r="J886" s="69"/>
      <c r="K886" s="69"/>
      <c r="L886" s="69"/>
      <c r="M886" s="69"/>
      <c r="N886" s="69"/>
      <c r="O886" s="69"/>
      <c r="P886" s="69"/>
      <c r="Q886" s="69"/>
      <c r="R886" s="22"/>
      <c r="S886" s="22"/>
      <c r="T886" s="22"/>
      <c r="U886" s="22"/>
      <c r="V886" s="22"/>
      <c r="W886" s="22"/>
      <c r="X886" s="22"/>
      <c r="Y886" s="22"/>
      <c r="Z886" s="22"/>
      <c r="AA886" s="22"/>
      <c r="AB886" s="22"/>
      <c r="AC886" s="69"/>
    </row>
    <row r="887" spans="1:29" ht="15.75" customHeight="1">
      <c r="A887" s="69"/>
      <c r="B887" s="69"/>
      <c r="C887" s="69"/>
      <c r="D887" s="69"/>
      <c r="E887" s="69"/>
      <c r="F887" s="69"/>
      <c r="G887" s="69"/>
      <c r="H887" s="69"/>
      <c r="I887" s="69"/>
      <c r="J887" s="69"/>
      <c r="K887" s="69"/>
      <c r="L887" s="69"/>
      <c r="M887" s="69"/>
      <c r="N887" s="69"/>
      <c r="O887" s="69"/>
      <c r="P887" s="69"/>
      <c r="Q887" s="69"/>
      <c r="R887" s="22"/>
      <c r="S887" s="22"/>
      <c r="T887" s="22"/>
      <c r="U887" s="22"/>
      <c r="V887" s="22"/>
      <c r="W887" s="22"/>
      <c r="X887" s="22"/>
      <c r="Y887" s="22"/>
      <c r="Z887" s="22"/>
      <c r="AA887" s="22"/>
      <c r="AB887" s="22"/>
      <c r="AC887" s="69"/>
    </row>
    <row r="888" spans="1:29" ht="15.75" customHeight="1">
      <c r="A888" s="69"/>
      <c r="B888" s="69"/>
      <c r="C888" s="69"/>
      <c r="D888" s="69"/>
      <c r="E888" s="69"/>
      <c r="F888" s="69"/>
      <c r="G888" s="69"/>
      <c r="H888" s="69"/>
      <c r="I888" s="69"/>
      <c r="J888" s="69"/>
      <c r="K888" s="69"/>
      <c r="L888" s="69"/>
      <c r="M888" s="69"/>
      <c r="N888" s="69"/>
      <c r="O888" s="69"/>
      <c r="P888" s="69"/>
      <c r="Q888" s="69"/>
      <c r="R888" s="22"/>
      <c r="S888" s="22"/>
      <c r="T888" s="22"/>
      <c r="U888" s="22"/>
      <c r="V888" s="22"/>
      <c r="W888" s="22"/>
      <c r="X888" s="22"/>
      <c r="Y888" s="22"/>
      <c r="Z888" s="22"/>
      <c r="AA888" s="22"/>
      <c r="AB888" s="22"/>
      <c r="AC888" s="69"/>
    </row>
    <row r="889" spans="1:29" ht="15.75" customHeight="1">
      <c r="A889" s="69"/>
      <c r="B889" s="69"/>
      <c r="C889" s="69"/>
      <c r="D889" s="69"/>
      <c r="E889" s="69"/>
      <c r="F889" s="69"/>
      <c r="G889" s="69"/>
      <c r="H889" s="69"/>
      <c r="I889" s="69"/>
      <c r="J889" s="69"/>
      <c r="K889" s="69"/>
      <c r="L889" s="69"/>
      <c r="M889" s="69"/>
      <c r="N889" s="69"/>
      <c r="O889" s="69"/>
      <c r="P889" s="69"/>
      <c r="Q889" s="69"/>
      <c r="R889" s="22"/>
      <c r="S889" s="22"/>
      <c r="T889" s="22"/>
      <c r="U889" s="22"/>
      <c r="V889" s="22"/>
      <c r="W889" s="22"/>
      <c r="X889" s="22"/>
      <c r="Y889" s="22"/>
      <c r="Z889" s="22"/>
      <c r="AA889" s="22"/>
      <c r="AB889" s="22"/>
      <c r="AC889" s="69"/>
    </row>
    <row r="890" spans="1:29" ht="15.75" customHeight="1">
      <c r="A890" s="69"/>
      <c r="B890" s="69"/>
      <c r="C890" s="69"/>
      <c r="D890" s="69"/>
      <c r="E890" s="69"/>
      <c r="F890" s="69"/>
      <c r="G890" s="69"/>
      <c r="H890" s="69"/>
      <c r="I890" s="69"/>
      <c r="J890" s="69"/>
      <c r="K890" s="69"/>
      <c r="L890" s="69"/>
      <c r="M890" s="69"/>
      <c r="N890" s="69"/>
      <c r="O890" s="69"/>
      <c r="P890" s="69"/>
      <c r="Q890" s="69"/>
      <c r="R890" s="22"/>
      <c r="S890" s="22"/>
      <c r="T890" s="22"/>
      <c r="U890" s="22"/>
      <c r="V890" s="22"/>
      <c r="W890" s="22"/>
      <c r="X890" s="22"/>
      <c r="Y890" s="22"/>
      <c r="Z890" s="22"/>
      <c r="AA890" s="22"/>
      <c r="AB890" s="22"/>
      <c r="AC890" s="69"/>
    </row>
    <row r="891" spans="1:29" ht="15.75" customHeight="1">
      <c r="A891" s="69"/>
      <c r="B891" s="69"/>
      <c r="C891" s="69"/>
      <c r="D891" s="69"/>
      <c r="E891" s="69"/>
      <c r="F891" s="69"/>
      <c r="G891" s="69"/>
      <c r="H891" s="69"/>
      <c r="I891" s="69"/>
      <c r="J891" s="69"/>
      <c r="K891" s="69"/>
      <c r="L891" s="69"/>
      <c r="M891" s="69"/>
      <c r="N891" s="69"/>
      <c r="O891" s="69"/>
      <c r="P891" s="69"/>
      <c r="Q891" s="69"/>
      <c r="R891" s="22"/>
      <c r="S891" s="22"/>
      <c r="T891" s="22"/>
      <c r="U891" s="22"/>
      <c r="V891" s="22"/>
      <c r="W891" s="22"/>
      <c r="X891" s="22"/>
      <c r="Y891" s="22"/>
      <c r="Z891" s="22"/>
      <c r="AA891" s="22"/>
      <c r="AB891" s="22"/>
      <c r="AC891" s="69"/>
    </row>
    <row r="892" spans="1:29" ht="15.75" customHeight="1">
      <c r="A892" s="69"/>
      <c r="B892" s="69"/>
      <c r="C892" s="69"/>
      <c r="D892" s="69"/>
      <c r="E892" s="69"/>
      <c r="F892" s="69"/>
      <c r="G892" s="69"/>
      <c r="H892" s="69"/>
      <c r="I892" s="69"/>
      <c r="J892" s="69"/>
      <c r="K892" s="69"/>
      <c r="L892" s="69"/>
      <c r="M892" s="69"/>
      <c r="N892" s="69"/>
      <c r="O892" s="69"/>
      <c r="P892" s="69"/>
      <c r="Q892" s="69"/>
      <c r="R892" s="22"/>
      <c r="S892" s="22"/>
      <c r="T892" s="22"/>
      <c r="U892" s="22"/>
      <c r="V892" s="22"/>
      <c r="W892" s="22"/>
      <c r="X892" s="22"/>
      <c r="Y892" s="22"/>
      <c r="Z892" s="22"/>
      <c r="AA892" s="22"/>
      <c r="AB892" s="22"/>
      <c r="AC892" s="69"/>
    </row>
    <row r="893" spans="1:29" ht="15.75" customHeight="1">
      <c r="A893" s="69"/>
      <c r="B893" s="69"/>
      <c r="C893" s="69"/>
      <c r="D893" s="69"/>
      <c r="E893" s="69"/>
      <c r="F893" s="69"/>
      <c r="G893" s="69"/>
      <c r="H893" s="69"/>
      <c r="I893" s="69"/>
      <c r="J893" s="69"/>
      <c r="K893" s="69"/>
      <c r="L893" s="69"/>
      <c r="M893" s="69"/>
      <c r="N893" s="69"/>
      <c r="O893" s="69"/>
      <c r="P893" s="69"/>
      <c r="Q893" s="69"/>
      <c r="R893" s="22"/>
      <c r="S893" s="22"/>
      <c r="T893" s="22"/>
      <c r="U893" s="22"/>
      <c r="V893" s="22"/>
      <c r="W893" s="22"/>
      <c r="X893" s="22"/>
      <c r="Y893" s="22"/>
      <c r="Z893" s="22"/>
      <c r="AA893" s="22"/>
      <c r="AB893" s="22"/>
      <c r="AC893" s="69"/>
    </row>
    <row r="894" spans="1:29" ht="15.75" customHeight="1">
      <c r="A894" s="69"/>
      <c r="B894" s="69"/>
      <c r="C894" s="69"/>
      <c r="D894" s="69"/>
      <c r="E894" s="69"/>
      <c r="F894" s="69"/>
      <c r="G894" s="69"/>
      <c r="H894" s="69"/>
      <c r="I894" s="69"/>
      <c r="J894" s="69"/>
      <c r="K894" s="69"/>
      <c r="L894" s="69"/>
      <c r="M894" s="69"/>
      <c r="N894" s="69"/>
      <c r="O894" s="69"/>
      <c r="P894" s="69"/>
      <c r="Q894" s="69"/>
      <c r="R894" s="22"/>
      <c r="S894" s="22"/>
      <c r="T894" s="22"/>
      <c r="U894" s="22"/>
      <c r="V894" s="22"/>
      <c r="W894" s="22"/>
      <c r="X894" s="22"/>
      <c r="Y894" s="22"/>
      <c r="Z894" s="22"/>
      <c r="AA894" s="22"/>
      <c r="AB894" s="22"/>
      <c r="AC894" s="69"/>
    </row>
    <row r="895" spans="1:29" ht="15.75" customHeight="1">
      <c r="A895" s="69"/>
      <c r="B895" s="69"/>
      <c r="C895" s="69"/>
      <c r="D895" s="69"/>
      <c r="E895" s="69"/>
      <c r="F895" s="69"/>
      <c r="G895" s="69"/>
      <c r="H895" s="69"/>
      <c r="I895" s="69"/>
      <c r="J895" s="69"/>
      <c r="K895" s="69"/>
      <c r="L895" s="69"/>
      <c r="M895" s="69"/>
      <c r="N895" s="69"/>
      <c r="O895" s="69"/>
      <c r="P895" s="69"/>
      <c r="Q895" s="69"/>
      <c r="R895" s="22"/>
      <c r="S895" s="22"/>
      <c r="T895" s="22"/>
      <c r="U895" s="22"/>
      <c r="V895" s="22"/>
      <c r="W895" s="22"/>
      <c r="X895" s="22"/>
      <c r="Y895" s="22"/>
      <c r="Z895" s="22"/>
      <c r="AA895" s="22"/>
      <c r="AB895" s="22"/>
      <c r="AC895" s="69"/>
    </row>
    <row r="896" spans="1:29" ht="15.75" customHeight="1">
      <c r="A896" s="69"/>
      <c r="B896" s="69"/>
      <c r="C896" s="69"/>
      <c r="D896" s="69"/>
      <c r="E896" s="69"/>
      <c r="F896" s="69"/>
      <c r="G896" s="69"/>
      <c r="H896" s="69"/>
      <c r="I896" s="69"/>
      <c r="J896" s="69"/>
      <c r="K896" s="69"/>
      <c r="L896" s="69"/>
      <c r="M896" s="69"/>
      <c r="N896" s="69"/>
      <c r="O896" s="69"/>
      <c r="P896" s="69"/>
      <c r="Q896" s="69"/>
      <c r="R896" s="22"/>
      <c r="S896" s="22"/>
      <c r="T896" s="22"/>
      <c r="U896" s="22"/>
      <c r="V896" s="22"/>
      <c r="W896" s="22"/>
      <c r="X896" s="22"/>
      <c r="Y896" s="22"/>
      <c r="Z896" s="22"/>
      <c r="AA896" s="22"/>
      <c r="AB896" s="22"/>
      <c r="AC896" s="69"/>
    </row>
    <row r="897" spans="1:29" ht="15.75" customHeight="1">
      <c r="A897" s="69"/>
      <c r="B897" s="69"/>
      <c r="C897" s="69"/>
      <c r="D897" s="69"/>
      <c r="E897" s="69"/>
      <c r="F897" s="69"/>
      <c r="G897" s="69"/>
      <c r="H897" s="69"/>
      <c r="I897" s="69"/>
      <c r="J897" s="69"/>
      <c r="K897" s="69"/>
      <c r="L897" s="69"/>
      <c r="M897" s="69"/>
      <c r="N897" s="69"/>
      <c r="O897" s="69"/>
      <c r="P897" s="69"/>
      <c r="Q897" s="69"/>
      <c r="R897" s="22"/>
      <c r="S897" s="22"/>
      <c r="T897" s="22"/>
      <c r="U897" s="22"/>
      <c r="V897" s="22"/>
      <c r="W897" s="22"/>
      <c r="X897" s="22"/>
      <c r="Y897" s="22"/>
      <c r="Z897" s="22"/>
      <c r="AA897" s="22"/>
      <c r="AB897" s="22"/>
      <c r="AC897" s="69"/>
    </row>
    <row r="898" spans="1:29" ht="15.75" customHeight="1">
      <c r="A898" s="69"/>
      <c r="B898" s="69"/>
      <c r="C898" s="69"/>
      <c r="D898" s="69"/>
      <c r="E898" s="69"/>
      <c r="F898" s="69"/>
      <c r="G898" s="69"/>
      <c r="H898" s="69"/>
      <c r="I898" s="69"/>
      <c r="J898" s="69"/>
      <c r="K898" s="69"/>
      <c r="L898" s="69"/>
      <c r="M898" s="69"/>
      <c r="N898" s="69"/>
      <c r="O898" s="69"/>
      <c r="P898" s="69"/>
      <c r="Q898" s="69"/>
      <c r="R898" s="22"/>
      <c r="S898" s="22"/>
      <c r="T898" s="22"/>
      <c r="U898" s="22"/>
      <c r="V898" s="22"/>
      <c r="W898" s="22"/>
      <c r="X898" s="22"/>
      <c r="Y898" s="22"/>
      <c r="Z898" s="22"/>
      <c r="AA898" s="22"/>
      <c r="AB898" s="22"/>
      <c r="AC898" s="69"/>
    </row>
    <row r="899" spans="1:29" ht="15.75" customHeight="1">
      <c r="A899" s="69"/>
      <c r="B899" s="69"/>
      <c r="C899" s="69"/>
      <c r="D899" s="69"/>
      <c r="E899" s="69"/>
      <c r="F899" s="69"/>
      <c r="G899" s="69"/>
      <c r="H899" s="69"/>
      <c r="I899" s="69"/>
      <c r="J899" s="69"/>
      <c r="K899" s="69"/>
      <c r="L899" s="69"/>
      <c r="M899" s="69"/>
      <c r="N899" s="69"/>
      <c r="O899" s="69"/>
      <c r="P899" s="69"/>
      <c r="Q899" s="69"/>
      <c r="R899" s="22"/>
      <c r="S899" s="22"/>
      <c r="T899" s="22"/>
      <c r="U899" s="22"/>
      <c r="V899" s="22"/>
      <c r="W899" s="22"/>
      <c r="X899" s="22"/>
      <c r="Y899" s="22"/>
      <c r="Z899" s="22"/>
      <c r="AA899" s="22"/>
      <c r="AB899" s="22"/>
      <c r="AC899" s="69"/>
    </row>
    <row r="900" spans="1:29" ht="15.75" customHeight="1">
      <c r="A900" s="69"/>
      <c r="B900" s="69"/>
      <c r="C900" s="69"/>
      <c r="D900" s="69"/>
      <c r="E900" s="69"/>
      <c r="F900" s="69"/>
      <c r="G900" s="69"/>
      <c r="H900" s="69"/>
      <c r="I900" s="69"/>
      <c r="J900" s="69"/>
      <c r="K900" s="69"/>
      <c r="L900" s="69"/>
      <c r="M900" s="69"/>
      <c r="N900" s="69"/>
      <c r="O900" s="69"/>
      <c r="P900" s="69"/>
      <c r="Q900" s="69"/>
      <c r="R900" s="22"/>
      <c r="S900" s="22"/>
      <c r="T900" s="22"/>
      <c r="U900" s="22"/>
      <c r="V900" s="22"/>
      <c r="W900" s="22"/>
      <c r="X900" s="22"/>
      <c r="Y900" s="22"/>
      <c r="Z900" s="22"/>
      <c r="AA900" s="22"/>
      <c r="AB900" s="22"/>
      <c r="AC900" s="69"/>
    </row>
    <row r="901" spans="1:29" ht="15.75" customHeight="1">
      <c r="A901" s="69"/>
      <c r="B901" s="69"/>
      <c r="C901" s="69"/>
      <c r="D901" s="69"/>
      <c r="E901" s="69"/>
      <c r="F901" s="69"/>
      <c r="G901" s="69"/>
      <c r="H901" s="69"/>
      <c r="I901" s="69"/>
      <c r="J901" s="69"/>
      <c r="K901" s="69"/>
      <c r="L901" s="69"/>
      <c r="M901" s="69"/>
      <c r="N901" s="69"/>
      <c r="O901" s="69"/>
      <c r="P901" s="69"/>
      <c r="Q901" s="69"/>
      <c r="R901" s="22"/>
      <c r="S901" s="22"/>
      <c r="T901" s="22"/>
      <c r="U901" s="22"/>
      <c r="V901" s="22"/>
      <c r="W901" s="22"/>
      <c r="X901" s="22"/>
      <c r="Y901" s="22"/>
      <c r="Z901" s="22"/>
      <c r="AA901" s="22"/>
      <c r="AB901" s="22"/>
      <c r="AC901" s="69"/>
    </row>
    <row r="902" spans="1:29" ht="15.75" customHeight="1">
      <c r="A902" s="69"/>
      <c r="B902" s="69"/>
      <c r="C902" s="69"/>
      <c r="D902" s="69"/>
      <c r="E902" s="69"/>
      <c r="F902" s="69"/>
      <c r="G902" s="69"/>
      <c r="H902" s="69"/>
      <c r="I902" s="69"/>
      <c r="J902" s="69"/>
      <c r="K902" s="69"/>
      <c r="L902" s="69"/>
      <c r="M902" s="69"/>
      <c r="N902" s="69"/>
      <c r="O902" s="69"/>
      <c r="P902" s="69"/>
      <c r="Q902" s="69"/>
      <c r="R902" s="22"/>
      <c r="S902" s="22"/>
      <c r="T902" s="22"/>
      <c r="U902" s="22"/>
      <c r="V902" s="22"/>
      <c r="W902" s="22"/>
      <c r="X902" s="22"/>
      <c r="Y902" s="22"/>
      <c r="Z902" s="22"/>
      <c r="AA902" s="22"/>
      <c r="AB902" s="22"/>
      <c r="AC902" s="69"/>
    </row>
    <row r="903" spans="1:29" ht="15.75" customHeight="1">
      <c r="A903" s="69"/>
      <c r="B903" s="69"/>
      <c r="C903" s="69"/>
      <c r="D903" s="69"/>
      <c r="E903" s="69"/>
      <c r="F903" s="69"/>
      <c r="G903" s="69"/>
      <c r="H903" s="69"/>
      <c r="I903" s="69"/>
      <c r="J903" s="69"/>
      <c r="K903" s="69"/>
      <c r="L903" s="69"/>
      <c r="M903" s="69"/>
      <c r="N903" s="69"/>
      <c r="O903" s="69"/>
      <c r="P903" s="69"/>
      <c r="Q903" s="69"/>
      <c r="R903" s="22"/>
      <c r="S903" s="22"/>
      <c r="T903" s="22"/>
      <c r="U903" s="22"/>
      <c r="V903" s="22"/>
      <c r="W903" s="22"/>
      <c r="X903" s="22"/>
      <c r="Y903" s="22"/>
      <c r="Z903" s="22"/>
      <c r="AA903" s="22"/>
      <c r="AB903" s="22"/>
      <c r="AC903" s="69"/>
    </row>
    <row r="904" spans="1:29" ht="15.75" customHeight="1">
      <c r="A904" s="69"/>
      <c r="B904" s="69"/>
      <c r="C904" s="69"/>
      <c r="D904" s="69"/>
      <c r="E904" s="69"/>
      <c r="F904" s="69"/>
      <c r="G904" s="69"/>
      <c r="H904" s="69"/>
      <c r="I904" s="69"/>
      <c r="J904" s="69"/>
      <c r="K904" s="69"/>
      <c r="L904" s="69"/>
      <c r="M904" s="69"/>
      <c r="N904" s="69"/>
      <c r="O904" s="69"/>
      <c r="P904" s="69"/>
      <c r="Q904" s="69"/>
      <c r="R904" s="22"/>
      <c r="S904" s="22"/>
      <c r="T904" s="22"/>
      <c r="U904" s="22"/>
      <c r="V904" s="22"/>
      <c r="W904" s="22"/>
      <c r="X904" s="22"/>
      <c r="Y904" s="22"/>
      <c r="Z904" s="22"/>
      <c r="AA904" s="22"/>
      <c r="AB904" s="22"/>
      <c r="AC904" s="69"/>
    </row>
    <row r="905" spans="1:29" ht="15.75" customHeight="1">
      <c r="A905" s="69"/>
      <c r="B905" s="69"/>
      <c r="C905" s="69"/>
      <c r="D905" s="69"/>
      <c r="E905" s="69"/>
      <c r="F905" s="69"/>
      <c r="G905" s="69"/>
      <c r="H905" s="69"/>
      <c r="I905" s="69"/>
      <c r="J905" s="69"/>
      <c r="K905" s="69"/>
      <c r="L905" s="69"/>
      <c r="M905" s="69"/>
      <c r="N905" s="69"/>
      <c r="O905" s="69"/>
      <c r="P905" s="69"/>
      <c r="Q905" s="69"/>
      <c r="R905" s="22"/>
      <c r="S905" s="22"/>
      <c r="T905" s="22"/>
      <c r="U905" s="22"/>
      <c r="V905" s="22"/>
      <c r="W905" s="22"/>
      <c r="X905" s="22"/>
      <c r="Y905" s="22"/>
      <c r="Z905" s="22"/>
      <c r="AA905" s="22"/>
      <c r="AB905" s="22"/>
      <c r="AC905" s="69"/>
    </row>
    <row r="906" spans="1:29" ht="15.75" customHeight="1">
      <c r="A906" s="69"/>
      <c r="B906" s="69"/>
      <c r="C906" s="69"/>
      <c r="D906" s="69"/>
      <c r="E906" s="69"/>
      <c r="F906" s="69"/>
      <c r="G906" s="69"/>
      <c r="H906" s="69"/>
      <c r="I906" s="69"/>
      <c r="J906" s="69"/>
      <c r="K906" s="69"/>
      <c r="L906" s="69"/>
      <c r="M906" s="69"/>
      <c r="N906" s="69"/>
      <c r="O906" s="69"/>
      <c r="P906" s="69"/>
      <c r="Q906" s="69"/>
      <c r="R906" s="22"/>
      <c r="S906" s="22"/>
      <c r="T906" s="22"/>
      <c r="U906" s="22"/>
      <c r="V906" s="22"/>
      <c r="W906" s="22"/>
      <c r="X906" s="22"/>
      <c r="Y906" s="22"/>
      <c r="Z906" s="22"/>
      <c r="AA906" s="22"/>
      <c r="AB906" s="22"/>
      <c r="AC906" s="69"/>
    </row>
    <row r="907" spans="1:29" ht="15.75" customHeight="1">
      <c r="A907" s="69"/>
      <c r="B907" s="69"/>
      <c r="C907" s="69"/>
      <c r="D907" s="69"/>
      <c r="E907" s="69"/>
      <c r="F907" s="69"/>
      <c r="G907" s="69"/>
      <c r="H907" s="69"/>
      <c r="I907" s="69"/>
      <c r="J907" s="69"/>
      <c r="K907" s="69"/>
      <c r="L907" s="69"/>
      <c r="M907" s="69"/>
      <c r="N907" s="69"/>
      <c r="O907" s="69"/>
      <c r="P907" s="69"/>
      <c r="Q907" s="69"/>
      <c r="R907" s="22"/>
      <c r="S907" s="22"/>
      <c r="T907" s="22"/>
      <c r="U907" s="22"/>
      <c r="V907" s="22"/>
      <c r="W907" s="22"/>
      <c r="X907" s="22"/>
      <c r="Y907" s="22"/>
      <c r="Z907" s="22"/>
      <c r="AA907" s="22"/>
      <c r="AB907" s="22"/>
      <c r="AC907" s="69"/>
    </row>
    <row r="908" spans="1:29" ht="15.75" customHeight="1">
      <c r="A908" s="69"/>
      <c r="B908" s="69"/>
      <c r="C908" s="69"/>
      <c r="D908" s="69"/>
      <c r="E908" s="69"/>
      <c r="F908" s="69"/>
      <c r="G908" s="69"/>
      <c r="H908" s="69"/>
      <c r="I908" s="69"/>
      <c r="J908" s="69"/>
      <c r="K908" s="69"/>
      <c r="L908" s="69"/>
      <c r="M908" s="69"/>
      <c r="N908" s="69"/>
      <c r="O908" s="69"/>
      <c r="P908" s="69"/>
      <c r="Q908" s="69"/>
      <c r="R908" s="22"/>
      <c r="S908" s="22"/>
      <c r="T908" s="22"/>
      <c r="U908" s="22"/>
      <c r="V908" s="22"/>
      <c r="W908" s="22"/>
      <c r="X908" s="22"/>
      <c r="Y908" s="22"/>
      <c r="Z908" s="22"/>
      <c r="AA908" s="22"/>
      <c r="AB908" s="22"/>
      <c r="AC908" s="69"/>
    </row>
    <row r="909" spans="1:29" ht="15.75" customHeight="1">
      <c r="A909" s="69"/>
      <c r="B909" s="69"/>
      <c r="C909" s="69"/>
      <c r="D909" s="69"/>
      <c r="E909" s="69"/>
      <c r="F909" s="69"/>
      <c r="G909" s="69"/>
      <c r="H909" s="69"/>
      <c r="I909" s="69"/>
      <c r="J909" s="69"/>
      <c r="K909" s="69"/>
      <c r="L909" s="69"/>
      <c r="M909" s="69"/>
      <c r="N909" s="69"/>
      <c r="O909" s="69"/>
      <c r="P909" s="69"/>
      <c r="Q909" s="69"/>
      <c r="R909" s="22"/>
      <c r="S909" s="22"/>
      <c r="T909" s="22"/>
      <c r="U909" s="22"/>
      <c r="V909" s="22"/>
      <c r="W909" s="22"/>
      <c r="X909" s="22"/>
      <c r="Y909" s="22"/>
      <c r="Z909" s="22"/>
      <c r="AA909" s="22"/>
      <c r="AB909" s="22"/>
      <c r="AC909" s="69"/>
    </row>
    <row r="910" spans="1:29" ht="15.75" customHeight="1">
      <c r="A910" s="69"/>
      <c r="B910" s="69"/>
      <c r="C910" s="69"/>
      <c r="D910" s="69"/>
      <c r="E910" s="69"/>
      <c r="F910" s="69"/>
      <c r="G910" s="69"/>
      <c r="H910" s="69"/>
      <c r="I910" s="69"/>
      <c r="J910" s="69"/>
      <c r="K910" s="69"/>
      <c r="L910" s="69"/>
      <c r="M910" s="69"/>
      <c r="N910" s="69"/>
      <c r="O910" s="69"/>
      <c r="P910" s="69"/>
      <c r="Q910" s="69"/>
      <c r="R910" s="22"/>
      <c r="S910" s="22"/>
      <c r="T910" s="22"/>
      <c r="U910" s="22"/>
      <c r="V910" s="22"/>
      <c r="W910" s="22"/>
      <c r="X910" s="22"/>
      <c r="Y910" s="22"/>
      <c r="Z910" s="22"/>
      <c r="AA910" s="22"/>
      <c r="AB910" s="22"/>
      <c r="AC910" s="69"/>
    </row>
    <row r="911" spans="1:29" ht="15.75" customHeight="1">
      <c r="A911" s="69"/>
      <c r="B911" s="69"/>
      <c r="C911" s="69"/>
      <c r="D911" s="69"/>
      <c r="E911" s="69"/>
      <c r="F911" s="69"/>
      <c r="G911" s="69"/>
      <c r="H911" s="69"/>
      <c r="I911" s="69"/>
      <c r="J911" s="69"/>
      <c r="K911" s="69"/>
      <c r="L911" s="69"/>
      <c r="M911" s="69"/>
      <c r="N911" s="69"/>
      <c r="O911" s="69"/>
      <c r="P911" s="69"/>
      <c r="Q911" s="69"/>
      <c r="R911" s="22"/>
      <c r="S911" s="22"/>
      <c r="T911" s="22"/>
      <c r="U911" s="22"/>
      <c r="V911" s="22"/>
      <c r="W911" s="22"/>
      <c r="X911" s="22"/>
      <c r="Y911" s="22"/>
      <c r="Z911" s="22"/>
      <c r="AA911" s="22"/>
      <c r="AB911" s="22"/>
      <c r="AC911" s="69"/>
    </row>
    <row r="912" spans="1:29" ht="15.75" customHeight="1">
      <c r="A912" s="69"/>
      <c r="B912" s="69"/>
      <c r="C912" s="69"/>
      <c r="D912" s="69"/>
      <c r="E912" s="69"/>
      <c r="F912" s="69"/>
      <c r="G912" s="69"/>
      <c r="H912" s="69"/>
      <c r="I912" s="69"/>
      <c r="J912" s="69"/>
      <c r="K912" s="69"/>
      <c r="L912" s="69"/>
      <c r="M912" s="69"/>
      <c r="N912" s="69"/>
      <c r="O912" s="69"/>
      <c r="P912" s="69"/>
      <c r="Q912" s="69"/>
      <c r="R912" s="22"/>
      <c r="S912" s="22"/>
      <c r="T912" s="22"/>
      <c r="U912" s="22"/>
      <c r="V912" s="22"/>
      <c r="W912" s="22"/>
      <c r="X912" s="22"/>
      <c r="Y912" s="22"/>
      <c r="Z912" s="22"/>
      <c r="AA912" s="22"/>
      <c r="AB912" s="22"/>
      <c r="AC912" s="69"/>
    </row>
    <row r="913" spans="1:29" ht="15.75" customHeight="1">
      <c r="A913" s="69"/>
      <c r="B913" s="69"/>
      <c r="C913" s="69"/>
      <c r="D913" s="69"/>
      <c r="E913" s="69"/>
      <c r="F913" s="69"/>
      <c r="G913" s="69"/>
      <c r="H913" s="69"/>
      <c r="I913" s="69"/>
      <c r="J913" s="69"/>
      <c r="K913" s="69"/>
      <c r="L913" s="69"/>
      <c r="M913" s="69"/>
      <c r="N913" s="69"/>
      <c r="O913" s="69"/>
      <c r="P913" s="69"/>
      <c r="Q913" s="69"/>
      <c r="R913" s="22"/>
      <c r="S913" s="22"/>
      <c r="T913" s="22"/>
      <c r="U913" s="22"/>
      <c r="V913" s="22"/>
      <c r="W913" s="22"/>
      <c r="X913" s="22"/>
      <c r="Y913" s="22"/>
      <c r="Z913" s="22"/>
      <c r="AA913" s="22"/>
      <c r="AB913" s="22"/>
      <c r="AC913" s="69"/>
    </row>
    <row r="914" spans="1:29" ht="15.75" customHeight="1">
      <c r="A914" s="69"/>
      <c r="B914" s="69"/>
      <c r="C914" s="69"/>
      <c r="D914" s="69"/>
      <c r="E914" s="69"/>
      <c r="F914" s="69"/>
      <c r="G914" s="69"/>
      <c r="H914" s="69"/>
      <c r="I914" s="69"/>
      <c r="J914" s="69"/>
      <c r="K914" s="69"/>
      <c r="L914" s="69"/>
      <c r="M914" s="69"/>
      <c r="N914" s="69"/>
      <c r="O914" s="69"/>
      <c r="P914" s="69"/>
      <c r="Q914" s="69"/>
      <c r="R914" s="22"/>
      <c r="S914" s="22"/>
      <c r="T914" s="22"/>
      <c r="U914" s="22"/>
      <c r="V914" s="22"/>
      <c r="W914" s="22"/>
      <c r="X914" s="22"/>
      <c r="Y914" s="22"/>
      <c r="Z914" s="22"/>
      <c r="AA914" s="22"/>
      <c r="AB914" s="22"/>
      <c r="AC914" s="69"/>
    </row>
    <row r="915" spans="1:29" ht="15.75" customHeight="1">
      <c r="A915" s="69"/>
      <c r="B915" s="69"/>
      <c r="C915" s="69"/>
      <c r="D915" s="69"/>
      <c r="E915" s="69"/>
      <c r="F915" s="69"/>
      <c r="G915" s="69"/>
      <c r="H915" s="69"/>
      <c r="I915" s="69"/>
      <c r="J915" s="69"/>
      <c r="K915" s="69"/>
      <c r="L915" s="69"/>
      <c r="M915" s="69"/>
      <c r="N915" s="69"/>
      <c r="O915" s="69"/>
      <c r="P915" s="69"/>
      <c r="Q915" s="69"/>
      <c r="R915" s="22"/>
      <c r="S915" s="22"/>
      <c r="T915" s="22"/>
      <c r="U915" s="22"/>
      <c r="V915" s="22"/>
      <c r="W915" s="22"/>
      <c r="X915" s="22"/>
      <c r="Y915" s="22"/>
      <c r="Z915" s="22"/>
      <c r="AA915" s="22"/>
      <c r="AB915" s="22"/>
      <c r="AC915" s="69"/>
    </row>
    <row r="916" spans="1:29" ht="15.75" customHeight="1">
      <c r="A916" s="69"/>
      <c r="B916" s="69"/>
      <c r="C916" s="69"/>
      <c r="D916" s="69"/>
      <c r="E916" s="69"/>
      <c r="F916" s="69"/>
      <c r="G916" s="69"/>
      <c r="H916" s="69"/>
      <c r="I916" s="69"/>
      <c r="J916" s="69"/>
      <c r="K916" s="69"/>
      <c r="L916" s="69"/>
      <c r="M916" s="69"/>
      <c r="N916" s="69"/>
      <c r="O916" s="69"/>
      <c r="P916" s="69"/>
      <c r="Q916" s="69"/>
      <c r="R916" s="22"/>
      <c r="S916" s="22"/>
      <c r="T916" s="22"/>
      <c r="U916" s="22"/>
      <c r="V916" s="22"/>
      <c r="W916" s="22"/>
      <c r="X916" s="22"/>
      <c r="Y916" s="22"/>
      <c r="Z916" s="22"/>
      <c r="AA916" s="22"/>
      <c r="AB916" s="22"/>
      <c r="AC916" s="69"/>
    </row>
    <row r="917" spans="1:29" ht="15.75" customHeight="1">
      <c r="A917" s="69"/>
      <c r="B917" s="69"/>
      <c r="C917" s="69"/>
      <c r="D917" s="69"/>
      <c r="E917" s="69"/>
      <c r="F917" s="69"/>
      <c r="G917" s="69"/>
      <c r="H917" s="69"/>
      <c r="I917" s="69"/>
      <c r="J917" s="69"/>
      <c r="K917" s="69"/>
      <c r="L917" s="69"/>
      <c r="M917" s="69"/>
      <c r="N917" s="69"/>
      <c r="O917" s="69"/>
      <c r="P917" s="69"/>
      <c r="Q917" s="69"/>
      <c r="R917" s="22"/>
      <c r="S917" s="22"/>
      <c r="T917" s="22"/>
      <c r="U917" s="22"/>
      <c r="V917" s="22"/>
      <c r="W917" s="22"/>
      <c r="X917" s="22"/>
      <c r="Y917" s="22"/>
      <c r="Z917" s="22"/>
      <c r="AA917" s="22"/>
      <c r="AB917" s="22"/>
      <c r="AC917" s="69"/>
    </row>
    <row r="918" spans="1:29" ht="15.75" customHeight="1">
      <c r="A918" s="69"/>
      <c r="B918" s="69"/>
      <c r="C918" s="69"/>
      <c r="D918" s="69"/>
      <c r="E918" s="69"/>
      <c r="F918" s="69"/>
      <c r="G918" s="69"/>
      <c r="H918" s="69"/>
      <c r="I918" s="69"/>
      <c r="J918" s="69"/>
      <c r="K918" s="69"/>
      <c r="L918" s="69"/>
      <c r="M918" s="69"/>
      <c r="N918" s="69"/>
      <c r="O918" s="69"/>
      <c r="P918" s="69"/>
      <c r="Q918" s="69"/>
      <c r="R918" s="22"/>
      <c r="S918" s="22"/>
      <c r="T918" s="22"/>
      <c r="U918" s="22"/>
      <c r="V918" s="22"/>
      <c r="W918" s="22"/>
      <c r="X918" s="22"/>
      <c r="Y918" s="22"/>
      <c r="Z918" s="22"/>
      <c r="AA918" s="22"/>
      <c r="AB918" s="22"/>
      <c r="AC918" s="69"/>
    </row>
    <row r="919" spans="1:29" ht="15.75" customHeight="1">
      <c r="A919" s="69"/>
      <c r="B919" s="69"/>
      <c r="C919" s="69"/>
      <c r="D919" s="69"/>
      <c r="E919" s="69"/>
      <c r="F919" s="69"/>
      <c r="G919" s="69"/>
      <c r="H919" s="69"/>
      <c r="I919" s="69"/>
      <c r="J919" s="69"/>
      <c r="K919" s="69"/>
      <c r="L919" s="69"/>
      <c r="M919" s="69"/>
      <c r="N919" s="69"/>
      <c r="O919" s="69"/>
      <c r="P919" s="69"/>
      <c r="Q919" s="69"/>
      <c r="R919" s="22"/>
      <c r="S919" s="22"/>
      <c r="T919" s="22"/>
      <c r="U919" s="22"/>
      <c r="V919" s="22"/>
      <c r="W919" s="22"/>
      <c r="X919" s="22"/>
      <c r="Y919" s="22"/>
      <c r="Z919" s="22"/>
      <c r="AA919" s="22"/>
      <c r="AB919" s="22"/>
      <c r="AC919" s="69"/>
    </row>
    <row r="920" spans="1:29" ht="15.75" customHeight="1">
      <c r="A920" s="69"/>
      <c r="B920" s="69"/>
      <c r="C920" s="69"/>
      <c r="D920" s="69"/>
      <c r="E920" s="69"/>
      <c r="F920" s="69"/>
      <c r="G920" s="69"/>
      <c r="H920" s="69"/>
      <c r="I920" s="69"/>
      <c r="J920" s="69"/>
      <c r="K920" s="69"/>
      <c r="L920" s="69"/>
      <c r="M920" s="69"/>
      <c r="N920" s="69"/>
      <c r="O920" s="69"/>
      <c r="P920" s="69"/>
      <c r="Q920" s="69"/>
      <c r="R920" s="22"/>
      <c r="S920" s="22"/>
      <c r="T920" s="22"/>
      <c r="U920" s="22"/>
      <c r="V920" s="22"/>
      <c r="W920" s="22"/>
      <c r="X920" s="22"/>
      <c r="Y920" s="22"/>
      <c r="Z920" s="22"/>
      <c r="AA920" s="22"/>
      <c r="AB920" s="22"/>
      <c r="AC920" s="69"/>
    </row>
    <row r="921" spans="1:29" ht="15.75" customHeight="1">
      <c r="A921" s="69"/>
      <c r="B921" s="69"/>
      <c r="C921" s="69"/>
      <c r="D921" s="69"/>
      <c r="E921" s="69"/>
      <c r="F921" s="69"/>
      <c r="G921" s="69"/>
      <c r="H921" s="69"/>
      <c r="I921" s="69"/>
      <c r="J921" s="69"/>
      <c r="K921" s="69"/>
      <c r="L921" s="69"/>
      <c r="M921" s="69"/>
      <c r="N921" s="69"/>
      <c r="O921" s="69"/>
      <c r="P921" s="69"/>
      <c r="Q921" s="69"/>
      <c r="R921" s="22"/>
      <c r="S921" s="22"/>
      <c r="T921" s="22"/>
      <c r="U921" s="22"/>
      <c r="V921" s="22"/>
      <c r="W921" s="22"/>
      <c r="X921" s="22"/>
      <c r="Y921" s="22"/>
      <c r="Z921" s="22"/>
      <c r="AA921" s="22"/>
      <c r="AB921" s="22"/>
      <c r="AC921" s="69"/>
    </row>
    <row r="922" spans="1:29" ht="15.75" customHeight="1">
      <c r="A922" s="69"/>
      <c r="B922" s="69"/>
      <c r="C922" s="69"/>
      <c r="D922" s="69"/>
      <c r="E922" s="69"/>
      <c r="F922" s="69"/>
      <c r="G922" s="69"/>
      <c r="H922" s="69"/>
      <c r="I922" s="69"/>
      <c r="J922" s="69"/>
      <c r="K922" s="69"/>
      <c r="L922" s="69"/>
      <c r="M922" s="69"/>
      <c r="N922" s="69"/>
      <c r="O922" s="69"/>
      <c r="P922" s="69"/>
      <c r="Q922" s="69"/>
      <c r="R922" s="22"/>
      <c r="S922" s="22"/>
      <c r="T922" s="22"/>
      <c r="U922" s="22"/>
      <c r="V922" s="22"/>
      <c r="W922" s="22"/>
      <c r="X922" s="22"/>
      <c r="Y922" s="22"/>
      <c r="Z922" s="22"/>
      <c r="AA922" s="22"/>
      <c r="AB922" s="22"/>
      <c r="AC922" s="69"/>
    </row>
    <row r="923" spans="1:29" ht="15.75" customHeight="1">
      <c r="A923" s="69"/>
      <c r="B923" s="69"/>
      <c r="C923" s="69"/>
      <c r="D923" s="69"/>
      <c r="E923" s="69"/>
      <c r="F923" s="69"/>
      <c r="G923" s="69"/>
      <c r="H923" s="69"/>
      <c r="I923" s="69"/>
      <c r="J923" s="69"/>
      <c r="K923" s="69"/>
      <c r="L923" s="69"/>
      <c r="M923" s="69"/>
      <c r="N923" s="69"/>
      <c r="O923" s="69"/>
      <c r="P923" s="69"/>
      <c r="Q923" s="69"/>
      <c r="R923" s="22"/>
      <c r="S923" s="22"/>
      <c r="T923" s="22"/>
      <c r="U923" s="22"/>
      <c r="V923" s="22"/>
      <c r="W923" s="22"/>
      <c r="X923" s="22"/>
      <c r="Y923" s="22"/>
      <c r="Z923" s="22"/>
      <c r="AA923" s="22"/>
      <c r="AB923" s="22"/>
      <c r="AC923" s="69"/>
    </row>
    <row r="924" spans="1:29" ht="15.75" customHeight="1">
      <c r="A924" s="69"/>
      <c r="B924" s="69"/>
      <c r="C924" s="69"/>
      <c r="D924" s="69"/>
      <c r="E924" s="69"/>
      <c r="F924" s="69"/>
      <c r="G924" s="69"/>
      <c r="H924" s="69"/>
      <c r="I924" s="69"/>
      <c r="J924" s="69"/>
      <c r="K924" s="69"/>
      <c r="L924" s="69"/>
      <c r="M924" s="69"/>
      <c r="N924" s="69"/>
      <c r="O924" s="69"/>
      <c r="P924" s="69"/>
      <c r="Q924" s="69"/>
      <c r="R924" s="22"/>
      <c r="S924" s="22"/>
      <c r="T924" s="22"/>
      <c r="U924" s="22"/>
      <c r="V924" s="22"/>
      <c r="W924" s="22"/>
      <c r="X924" s="22"/>
      <c r="Y924" s="22"/>
      <c r="Z924" s="22"/>
      <c r="AA924" s="22"/>
      <c r="AB924" s="22"/>
      <c r="AC924" s="69"/>
    </row>
    <row r="925" spans="1:29" ht="15.75" customHeight="1">
      <c r="A925" s="69"/>
      <c r="B925" s="69"/>
      <c r="C925" s="69"/>
      <c r="D925" s="69"/>
      <c r="E925" s="69"/>
      <c r="F925" s="69"/>
      <c r="G925" s="69"/>
      <c r="H925" s="69"/>
      <c r="I925" s="69"/>
      <c r="J925" s="69"/>
      <c r="K925" s="69"/>
      <c r="L925" s="69"/>
      <c r="M925" s="69"/>
      <c r="N925" s="69"/>
      <c r="O925" s="69"/>
      <c r="P925" s="69"/>
      <c r="Q925" s="69"/>
      <c r="R925" s="22"/>
      <c r="S925" s="22"/>
      <c r="T925" s="22"/>
      <c r="U925" s="22"/>
      <c r="V925" s="22"/>
      <c r="W925" s="22"/>
      <c r="X925" s="22"/>
      <c r="Y925" s="22"/>
      <c r="Z925" s="22"/>
      <c r="AA925" s="22"/>
      <c r="AB925" s="22"/>
      <c r="AC925" s="69"/>
    </row>
    <row r="926" spans="1:29" ht="15.75" customHeight="1">
      <c r="A926" s="69"/>
      <c r="B926" s="69"/>
      <c r="C926" s="69"/>
      <c r="D926" s="69"/>
      <c r="E926" s="69"/>
      <c r="F926" s="69"/>
      <c r="G926" s="69"/>
      <c r="H926" s="69"/>
      <c r="I926" s="69"/>
      <c r="J926" s="69"/>
      <c r="K926" s="69"/>
      <c r="L926" s="69"/>
      <c r="M926" s="69"/>
      <c r="N926" s="69"/>
      <c r="O926" s="69"/>
      <c r="P926" s="69"/>
      <c r="Q926" s="69"/>
      <c r="R926" s="22"/>
      <c r="S926" s="22"/>
      <c r="T926" s="22"/>
      <c r="U926" s="22"/>
      <c r="V926" s="22"/>
      <c r="W926" s="22"/>
      <c r="X926" s="22"/>
      <c r="Y926" s="22"/>
      <c r="Z926" s="22"/>
      <c r="AA926" s="22"/>
      <c r="AB926" s="22"/>
      <c r="AC926" s="69"/>
    </row>
    <row r="927" spans="1:29" ht="15.75" customHeight="1">
      <c r="A927" s="69"/>
      <c r="B927" s="69"/>
      <c r="C927" s="69"/>
      <c r="D927" s="69"/>
      <c r="E927" s="69"/>
      <c r="F927" s="69"/>
      <c r="G927" s="69"/>
      <c r="H927" s="69"/>
      <c r="I927" s="69"/>
      <c r="J927" s="69"/>
      <c r="K927" s="69"/>
      <c r="L927" s="69"/>
      <c r="M927" s="69"/>
      <c r="N927" s="69"/>
      <c r="O927" s="69"/>
      <c r="P927" s="69"/>
      <c r="Q927" s="69"/>
      <c r="R927" s="22"/>
      <c r="S927" s="22"/>
      <c r="T927" s="22"/>
      <c r="U927" s="22"/>
      <c r="V927" s="22"/>
      <c r="W927" s="22"/>
      <c r="X927" s="22"/>
      <c r="Y927" s="22"/>
      <c r="Z927" s="22"/>
      <c r="AA927" s="22"/>
      <c r="AB927" s="22"/>
      <c r="AC927" s="69"/>
    </row>
    <row r="928" spans="1:29" ht="15.75" customHeight="1">
      <c r="A928" s="69"/>
      <c r="B928" s="69"/>
      <c r="C928" s="69"/>
      <c r="D928" s="69"/>
      <c r="E928" s="69"/>
      <c r="F928" s="69"/>
      <c r="G928" s="69"/>
      <c r="H928" s="69"/>
      <c r="I928" s="69"/>
      <c r="J928" s="69"/>
      <c r="K928" s="69"/>
      <c r="L928" s="69"/>
      <c r="M928" s="69"/>
      <c r="N928" s="69"/>
      <c r="O928" s="69"/>
      <c r="P928" s="69"/>
      <c r="Q928" s="69"/>
      <c r="R928" s="22"/>
      <c r="S928" s="22"/>
      <c r="T928" s="22"/>
      <c r="U928" s="22"/>
      <c r="V928" s="22"/>
      <c r="W928" s="22"/>
      <c r="X928" s="22"/>
      <c r="Y928" s="22"/>
      <c r="Z928" s="22"/>
      <c r="AA928" s="22"/>
      <c r="AB928" s="22"/>
      <c r="AC928" s="69"/>
    </row>
    <row r="929" spans="1:29" ht="15.75" customHeight="1">
      <c r="A929" s="69"/>
      <c r="B929" s="69"/>
      <c r="C929" s="69"/>
      <c r="D929" s="69"/>
      <c r="E929" s="69"/>
      <c r="F929" s="69"/>
      <c r="G929" s="69"/>
      <c r="H929" s="69"/>
      <c r="I929" s="69"/>
      <c r="J929" s="69"/>
      <c r="K929" s="69"/>
      <c r="L929" s="69"/>
      <c r="M929" s="69"/>
      <c r="N929" s="69"/>
      <c r="O929" s="69"/>
      <c r="P929" s="69"/>
      <c r="Q929" s="69"/>
      <c r="R929" s="22"/>
      <c r="S929" s="22"/>
      <c r="T929" s="22"/>
      <c r="U929" s="22"/>
      <c r="V929" s="22"/>
      <c r="W929" s="22"/>
      <c r="X929" s="22"/>
      <c r="Y929" s="22"/>
      <c r="Z929" s="22"/>
      <c r="AA929" s="22"/>
      <c r="AB929" s="22"/>
      <c r="AC929" s="69"/>
    </row>
    <row r="930" spans="1:29" ht="15.75" customHeight="1">
      <c r="A930" s="69"/>
      <c r="B930" s="69"/>
      <c r="C930" s="69"/>
      <c r="D930" s="69"/>
      <c r="E930" s="69"/>
      <c r="F930" s="69"/>
      <c r="G930" s="69"/>
      <c r="H930" s="69"/>
      <c r="I930" s="69"/>
      <c r="J930" s="69"/>
      <c r="K930" s="69"/>
      <c r="L930" s="69"/>
      <c r="M930" s="69"/>
      <c r="N930" s="69"/>
      <c r="O930" s="69"/>
      <c r="P930" s="69"/>
      <c r="Q930" s="69"/>
      <c r="R930" s="22"/>
      <c r="S930" s="22"/>
      <c r="T930" s="22"/>
      <c r="U930" s="22"/>
      <c r="V930" s="22"/>
      <c r="W930" s="22"/>
      <c r="X930" s="22"/>
      <c r="Y930" s="22"/>
      <c r="Z930" s="22"/>
      <c r="AA930" s="22"/>
      <c r="AB930" s="22"/>
      <c r="AC930" s="69"/>
    </row>
    <row r="931" spans="1:29" ht="15.75" customHeight="1">
      <c r="A931" s="69"/>
      <c r="B931" s="69"/>
      <c r="C931" s="69"/>
      <c r="D931" s="69"/>
      <c r="E931" s="69"/>
      <c r="F931" s="69"/>
      <c r="G931" s="69"/>
      <c r="H931" s="69"/>
      <c r="I931" s="69"/>
      <c r="J931" s="69"/>
      <c r="K931" s="69"/>
      <c r="L931" s="69"/>
      <c r="M931" s="69"/>
      <c r="N931" s="69"/>
      <c r="O931" s="69"/>
      <c r="P931" s="69"/>
      <c r="Q931" s="69"/>
      <c r="R931" s="22"/>
      <c r="S931" s="22"/>
      <c r="T931" s="22"/>
      <c r="U931" s="22"/>
      <c r="V931" s="22"/>
      <c r="W931" s="22"/>
      <c r="X931" s="22"/>
      <c r="Y931" s="22"/>
      <c r="Z931" s="22"/>
      <c r="AA931" s="22"/>
      <c r="AB931" s="22"/>
      <c r="AC931" s="69"/>
    </row>
    <row r="932" spans="1:29" ht="15.75" customHeight="1">
      <c r="A932" s="69"/>
      <c r="B932" s="69"/>
      <c r="C932" s="69"/>
      <c r="D932" s="69"/>
      <c r="E932" s="69"/>
      <c r="F932" s="69"/>
      <c r="G932" s="69"/>
      <c r="H932" s="69"/>
      <c r="I932" s="69"/>
      <c r="J932" s="69"/>
      <c r="K932" s="69"/>
      <c r="L932" s="69"/>
      <c r="M932" s="69"/>
      <c r="N932" s="69"/>
      <c r="O932" s="69"/>
      <c r="P932" s="69"/>
      <c r="Q932" s="69"/>
      <c r="R932" s="22"/>
      <c r="S932" s="22"/>
      <c r="T932" s="22"/>
      <c r="U932" s="22"/>
      <c r="V932" s="22"/>
      <c r="W932" s="22"/>
      <c r="X932" s="22"/>
      <c r="Y932" s="22"/>
      <c r="Z932" s="22"/>
      <c r="AA932" s="22"/>
      <c r="AB932" s="22"/>
      <c r="AC932" s="69"/>
    </row>
    <row r="933" spans="1:29" ht="15.75" customHeight="1">
      <c r="A933" s="69"/>
      <c r="B933" s="69"/>
      <c r="C933" s="69"/>
      <c r="D933" s="69"/>
      <c r="E933" s="69"/>
      <c r="F933" s="69"/>
      <c r="G933" s="69"/>
      <c r="H933" s="69"/>
      <c r="I933" s="69"/>
      <c r="J933" s="69"/>
      <c r="K933" s="69"/>
      <c r="L933" s="69"/>
      <c r="M933" s="69"/>
      <c r="N933" s="69"/>
      <c r="O933" s="69"/>
      <c r="P933" s="69"/>
      <c r="Q933" s="69"/>
      <c r="R933" s="22"/>
      <c r="S933" s="22"/>
      <c r="T933" s="22"/>
      <c r="U933" s="22"/>
      <c r="V933" s="22"/>
      <c r="W933" s="22"/>
      <c r="X933" s="22"/>
      <c r="Y933" s="22"/>
      <c r="Z933" s="22"/>
      <c r="AA933" s="22"/>
      <c r="AB933" s="22"/>
      <c r="AC933" s="69"/>
    </row>
    <row r="934" spans="1:29" ht="15.75" customHeight="1">
      <c r="A934" s="69"/>
      <c r="B934" s="69"/>
      <c r="C934" s="69"/>
      <c r="D934" s="69"/>
      <c r="E934" s="69"/>
      <c r="F934" s="69"/>
      <c r="G934" s="69"/>
      <c r="H934" s="69"/>
      <c r="I934" s="69"/>
      <c r="J934" s="69"/>
      <c r="K934" s="69"/>
      <c r="L934" s="69"/>
      <c r="M934" s="69"/>
      <c r="N934" s="69"/>
      <c r="O934" s="69"/>
      <c r="P934" s="69"/>
      <c r="Q934" s="69"/>
      <c r="R934" s="22"/>
      <c r="S934" s="22"/>
      <c r="T934" s="22"/>
      <c r="U934" s="22"/>
      <c r="V934" s="22"/>
      <c r="W934" s="22"/>
      <c r="X934" s="22"/>
      <c r="Y934" s="22"/>
      <c r="Z934" s="22"/>
      <c r="AA934" s="22"/>
      <c r="AB934" s="22"/>
      <c r="AC934" s="69"/>
    </row>
    <row r="935" spans="1:29" ht="15.75" customHeight="1">
      <c r="A935" s="69"/>
      <c r="B935" s="69"/>
      <c r="C935" s="69"/>
      <c r="D935" s="69"/>
      <c r="E935" s="69"/>
      <c r="F935" s="69"/>
      <c r="G935" s="69"/>
      <c r="H935" s="69"/>
      <c r="I935" s="69"/>
      <c r="J935" s="69"/>
      <c r="K935" s="69"/>
      <c r="L935" s="69"/>
      <c r="M935" s="69"/>
      <c r="N935" s="69"/>
      <c r="O935" s="69"/>
      <c r="P935" s="69"/>
      <c r="Q935" s="69"/>
      <c r="R935" s="22"/>
      <c r="S935" s="22"/>
      <c r="T935" s="22"/>
      <c r="U935" s="22"/>
      <c r="V935" s="22"/>
      <c r="W935" s="22"/>
      <c r="X935" s="22"/>
      <c r="Y935" s="22"/>
      <c r="Z935" s="22"/>
      <c r="AA935" s="22"/>
      <c r="AB935" s="22"/>
      <c r="AC935" s="69"/>
    </row>
    <row r="936" spans="1:29" ht="15.75" customHeight="1">
      <c r="A936" s="69"/>
      <c r="B936" s="69"/>
      <c r="C936" s="69"/>
      <c r="D936" s="69"/>
      <c r="E936" s="69"/>
      <c r="F936" s="69"/>
      <c r="G936" s="69"/>
      <c r="H936" s="69"/>
      <c r="I936" s="69"/>
      <c r="J936" s="69"/>
      <c r="K936" s="69"/>
      <c r="L936" s="69"/>
      <c r="M936" s="69"/>
      <c r="N936" s="69"/>
      <c r="O936" s="69"/>
      <c r="P936" s="69"/>
      <c r="Q936" s="69"/>
      <c r="R936" s="22"/>
      <c r="S936" s="22"/>
      <c r="T936" s="22"/>
      <c r="U936" s="22"/>
      <c r="V936" s="22"/>
      <c r="W936" s="22"/>
      <c r="X936" s="22"/>
      <c r="Y936" s="22"/>
      <c r="Z936" s="22"/>
      <c r="AA936" s="22"/>
      <c r="AB936" s="22"/>
      <c r="AC936" s="69"/>
    </row>
    <row r="937" spans="1:29" ht="15.75" customHeight="1">
      <c r="A937" s="69"/>
      <c r="B937" s="69"/>
      <c r="C937" s="69"/>
      <c r="D937" s="69"/>
      <c r="E937" s="69"/>
      <c r="F937" s="69"/>
      <c r="G937" s="69"/>
      <c r="H937" s="69"/>
      <c r="I937" s="69"/>
      <c r="J937" s="69"/>
      <c r="K937" s="69"/>
      <c r="L937" s="69"/>
      <c r="M937" s="69"/>
      <c r="N937" s="69"/>
      <c r="O937" s="69"/>
      <c r="P937" s="69"/>
      <c r="Q937" s="69"/>
      <c r="R937" s="22"/>
      <c r="S937" s="22"/>
      <c r="T937" s="22"/>
      <c r="U937" s="22"/>
      <c r="V937" s="22"/>
      <c r="W937" s="22"/>
      <c r="X937" s="22"/>
      <c r="Y937" s="22"/>
      <c r="Z937" s="22"/>
      <c r="AA937" s="22"/>
      <c r="AB937" s="22"/>
      <c r="AC937" s="69"/>
    </row>
    <row r="938" spans="1:29" ht="15.75" customHeight="1">
      <c r="A938" s="69"/>
      <c r="B938" s="69"/>
      <c r="C938" s="69"/>
      <c r="D938" s="69"/>
      <c r="E938" s="69"/>
      <c r="F938" s="69"/>
      <c r="G938" s="69"/>
      <c r="H938" s="69"/>
      <c r="I938" s="69"/>
      <c r="J938" s="69"/>
      <c r="K938" s="69"/>
      <c r="L938" s="69"/>
      <c r="M938" s="69"/>
      <c r="N938" s="69"/>
      <c r="O938" s="69"/>
      <c r="P938" s="69"/>
      <c r="Q938" s="69"/>
      <c r="R938" s="22"/>
      <c r="S938" s="22"/>
      <c r="T938" s="22"/>
      <c r="U938" s="22"/>
      <c r="V938" s="22"/>
      <c r="W938" s="22"/>
      <c r="X938" s="22"/>
      <c r="Y938" s="22"/>
      <c r="Z938" s="22"/>
      <c r="AA938" s="22"/>
      <c r="AB938" s="22"/>
      <c r="AC938" s="69"/>
    </row>
    <row r="939" spans="1:29" ht="15.75" customHeight="1">
      <c r="A939" s="69"/>
      <c r="B939" s="69"/>
      <c r="C939" s="69"/>
      <c r="D939" s="69"/>
      <c r="E939" s="69"/>
      <c r="F939" s="69"/>
      <c r="G939" s="69"/>
      <c r="H939" s="69"/>
      <c r="I939" s="69"/>
      <c r="J939" s="69"/>
      <c r="K939" s="69"/>
      <c r="L939" s="69"/>
      <c r="M939" s="69"/>
      <c r="N939" s="69"/>
      <c r="O939" s="69"/>
      <c r="P939" s="69"/>
      <c r="Q939" s="69"/>
      <c r="R939" s="22"/>
      <c r="S939" s="22"/>
      <c r="T939" s="22"/>
      <c r="U939" s="22"/>
      <c r="V939" s="22"/>
      <c r="W939" s="22"/>
      <c r="X939" s="22"/>
      <c r="Y939" s="22"/>
      <c r="Z939" s="22"/>
      <c r="AA939" s="22"/>
      <c r="AB939" s="22"/>
      <c r="AC939" s="69"/>
    </row>
    <row r="940" spans="1:29" ht="15.75" customHeight="1">
      <c r="A940" s="69"/>
      <c r="B940" s="69"/>
      <c r="C940" s="69"/>
      <c r="D940" s="69"/>
      <c r="E940" s="69"/>
      <c r="F940" s="69"/>
      <c r="G940" s="69"/>
      <c r="H940" s="69"/>
      <c r="I940" s="69"/>
      <c r="J940" s="69"/>
      <c r="K940" s="69"/>
      <c r="L940" s="69"/>
      <c r="M940" s="69"/>
      <c r="N940" s="69"/>
      <c r="O940" s="69"/>
      <c r="P940" s="69"/>
      <c r="Q940" s="69"/>
      <c r="R940" s="22"/>
      <c r="S940" s="22"/>
      <c r="T940" s="22"/>
      <c r="U940" s="22"/>
      <c r="V940" s="22"/>
      <c r="W940" s="22"/>
      <c r="X940" s="22"/>
      <c r="Y940" s="22"/>
      <c r="Z940" s="22"/>
      <c r="AA940" s="22"/>
      <c r="AB940" s="22"/>
      <c r="AC940" s="69"/>
    </row>
    <row r="941" spans="1:29" ht="15.75" customHeight="1">
      <c r="A941" s="69"/>
      <c r="B941" s="69"/>
      <c r="C941" s="69"/>
      <c r="D941" s="69"/>
      <c r="E941" s="69"/>
      <c r="F941" s="69"/>
      <c r="G941" s="69"/>
      <c r="H941" s="69"/>
      <c r="I941" s="69"/>
      <c r="J941" s="69"/>
      <c r="K941" s="69"/>
      <c r="L941" s="69"/>
      <c r="M941" s="69"/>
      <c r="N941" s="69"/>
      <c r="O941" s="69"/>
      <c r="P941" s="69"/>
      <c r="Q941" s="69"/>
      <c r="R941" s="22"/>
      <c r="S941" s="22"/>
      <c r="T941" s="22"/>
      <c r="U941" s="22"/>
      <c r="V941" s="22"/>
      <c r="W941" s="22"/>
      <c r="X941" s="22"/>
      <c r="Y941" s="22"/>
      <c r="Z941" s="22"/>
      <c r="AA941" s="22"/>
      <c r="AB941" s="22"/>
      <c r="AC941" s="69"/>
    </row>
    <row r="942" spans="1:29" ht="15.75" customHeight="1">
      <c r="A942" s="69"/>
      <c r="B942" s="69"/>
      <c r="C942" s="69"/>
      <c r="D942" s="69"/>
      <c r="E942" s="69"/>
      <c r="F942" s="69"/>
      <c r="G942" s="69"/>
      <c r="H942" s="69"/>
      <c r="I942" s="69"/>
      <c r="J942" s="69"/>
      <c r="K942" s="69"/>
      <c r="L942" s="69"/>
      <c r="M942" s="69"/>
      <c r="N942" s="69"/>
      <c r="O942" s="69"/>
      <c r="P942" s="69"/>
      <c r="Q942" s="69"/>
      <c r="R942" s="22"/>
      <c r="S942" s="22"/>
      <c r="T942" s="22"/>
      <c r="U942" s="22"/>
      <c r="V942" s="22"/>
      <c r="W942" s="22"/>
      <c r="X942" s="22"/>
      <c r="Y942" s="22"/>
      <c r="Z942" s="22"/>
      <c r="AA942" s="22"/>
      <c r="AB942" s="22"/>
      <c r="AC942" s="69"/>
    </row>
    <row r="943" spans="1:29" ht="15.75" customHeight="1">
      <c r="A943" s="69"/>
      <c r="B943" s="69"/>
      <c r="C943" s="69"/>
      <c r="D943" s="69"/>
      <c r="E943" s="69"/>
      <c r="F943" s="69"/>
      <c r="G943" s="69"/>
      <c r="H943" s="69"/>
      <c r="I943" s="69"/>
      <c r="J943" s="69"/>
      <c r="K943" s="69"/>
      <c r="L943" s="69"/>
      <c r="M943" s="69"/>
      <c r="N943" s="69"/>
      <c r="O943" s="69"/>
      <c r="P943" s="69"/>
      <c r="Q943" s="69"/>
      <c r="R943" s="22"/>
      <c r="S943" s="22"/>
      <c r="T943" s="22"/>
      <c r="U943" s="22"/>
      <c r="V943" s="22"/>
      <c r="W943" s="22"/>
      <c r="X943" s="22"/>
      <c r="Y943" s="22"/>
      <c r="Z943" s="22"/>
      <c r="AA943" s="22"/>
      <c r="AB943" s="22"/>
      <c r="AC943" s="69"/>
    </row>
    <row r="944" spans="1:29" ht="15.75" customHeight="1">
      <c r="A944" s="69"/>
      <c r="B944" s="69"/>
      <c r="C944" s="69"/>
      <c r="D944" s="69"/>
      <c r="E944" s="69"/>
      <c r="F944" s="69"/>
      <c r="G944" s="69"/>
      <c r="H944" s="69"/>
      <c r="I944" s="69"/>
      <c r="J944" s="69"/>
      <c r="K944" s="69"/>
      <c r="L944" s="69"/>
      <c r="M944" s="69"/>
      <c r="N944" s="69"/>
      <c r="O944" s="69"/>
      <c r="P944" s="69"/>
      <c r="Q944" s="69"/>
      <c r="R944" s="22"/>
      <c r="S944" s="22"/>
      <c r="T944" s="22"/>
      <c r="U944" s="22"/>
      <c r="V944" s="22"/>
      <c r="W944" s="22"/>
      <c r="X944" s="22"/>
      <c r="Y944" s="22"/>
      <c r="Z944" s="22"/>
      <c r="AA944" s="22"/>
      <c r="AB944" s="22"/>
      <c r="AC944" s="69"/>
    </row>
    <row r="945" spans="1:29" ht="15.75" customHeight="1">
      <c r="A945" s="69"/>
      <c r="B945" s="69"/>
      <c r="C945" s="69"/>
      <c r="D945" s="69"/>
      <c r="E945" s="69"/>
      <c r="F945" s="69"/>
      <c r="G945" s="69"/>
      <c r="H945" s="69"/>
      <c r="I945" s="69"/>
      <c r="J945" s="69"/>
      <c r="K945" s="69"/>
      <c r="L945" s="69"/>
      <c r="M945" s="69"/>
      <c r="N945" s="69"/>
      <c r="O945" s="69"/>
      <c r="P945" s="69"/>
      <c r="Q945" s="69"/>
      <c r="R945" s="22"/>
      <c r="S945" s="22"/>
      <c r="T945" s="22"/>
      <c r="U945" s="22"/>
      <c r="V945" s="22"/>
      <c r="W945" s="22"/>
      <c r="X945" s="22"/>
      <c r="Y945" s="22"/>
      <c r="Z945" s="22"/>
      <c r="AA945" s="22"/>
      <c r="AB945" s="22"/>
      <c r="AC945" s="69"/>
    </row>
    <row r="946" spans="1:29" ht="15.75" customHeight="1">
      <c r="A946" s="69"/>
      <c r="B946" s="69"/>
      <c r="C946" s="69"/>
      <c r="D946" s="69"/>
      <c r="E946" s="69"/>
      <c r="F946" s="69"/>
      <c r="G946" s="69"/>
      <c r="H946" s="69"/>
      <c r="I946" s="69"/>
      <c r="J946" s="69"/>
      <c r="K946" s="69"/>
      <c r="L946" s="69"/>
      <c r="M946" s="69"/>
      <c r="N946" s="69"/>
      <c r="O946" s="69"/>
      <c r="P946" s="69"/>
      <c r="Q946" s="69"/>
      <c r="R946" s="22"/>
      <c r="S946" s="22"/>
      <c r="T946" s="22"/>
      <c r="U946" s="22"/>
      <c r="V946" s="22"/>
      <c r="W946" s="22"/>
      <c r="X946" s="22"/>
      <c r="Y946" s="22"/>
      <c r="Z946" s="22"/>
      <c r="AA946" s="22"/>
      <c r="AB946" s="22"/>
      <c r="AC946" s="69"/>
    </row>
    <row r="947" spans="1:29" ht="15.75" customHeight="1">
      <c r="A947" s="69"/>
      <c r="B947" s="69"/>
      <c r="C947" s="69"/>
      <c r="D947" s="69"/>
      <c r="E947" s="69"/>
      <c r="F947" s="69"/>
      <c r="G947" s="69"/>
      <c r="H947" s="69"/>
      <c r="I947" s="69"/>
      <c r="J947" s="69"/>
      <c r="K947" s="69"/>
      <c r="L947" s="69"/>
      <c r="M947" s="69"/>
      <c r="N947" s="69"/>
      <c r="O947" s="69"/>
      <c r="P947" s="69"/>
      <c r="Q947" s="69"/>
      <c r="R947" s="22"/>
      <c r="S947" s="22"/>
      <c r="T947" s="22"/>
      <c r="U947" s="22"/>
      <c r="V947" s="22"/>
      <c r="W947" s="22"/>
      <c r="X947" s="22"/>
      <c r="Y947" s="22"/>
      <c r="Z947" s="22"/>
      <c r="AA947" s="22"/>
      <c r="AB947" s="22"/>
      <c r="AC947" s="69"/>
    </row>
    <row r="948" spans="1:29" ht="15.75" customHeight="1">
      <c r="A948" s="69"/>
      <c r="B948" s="69"/>
      <c r="C948" s="69"/>
      <c r="D948" s="69"/>
      <c r="E948" s="69"/>
      <c r="F948" s="69"/>
      <c r="G948" s="69"/>
      <c r="H948" s="69"/>
      <c r="I948" s="69"/>
      <c r="J948" s="69"/>
      <c r="K948" s="69"/>
      <c r="L948" s="69"/>
      <c r="M948" s="69"/>
      <c r="N948" s="69"/>
      <c r="O948" s="69"/>
      <c r="P948" s="69"/>
      <c r="Q948" s="69"/>
      <c r="R948" s="22"/>
      <c r="S948" s="22"/>
      <c r="T948" s="22"/>
      <c r="U948" s="22"/>
      <c r="V948" s="22"/>
      <c r="W948" s="22"/>
      <c r="X948" s="22"/>
      <c r="Y948" s="22"/>
      <c r="Z948" s="22"/>
      <c r="AA948" s="22"/>
      <c r="AB948" s="22"/>
      <c r="AC948" s="69"/>
    </row>
    <row r="949" spans="1:29" ht="15.75" customHeight="1">
      <c r="A949" s="69"/>
      <c r="B949" s="69"/>
      <c r="C949" s="69"/>
      <c r="D949" s="69"/>
      <c r="E949" s="69"/>
      <c r="F949" s="69"/>
      <c r="G949" s="69"/>
      <c r="H949" s="69"/>
      <c r="I949" s="69"/>
      <c r="J949" s="69"/>
      <c r="K949" s="69"/>
      <c r="L949" s="69"/>
      <c r="M949" s="69"/>
      <c r="N949" s="69"/>
      <c r="O949" s="69"/>
      <c r="P949" s="69"/>
      <c r="Q949" s="69"/>
      <c r="R949" s="22"/>
      <c r="S949" s="22"/>
      <c r="T949" s="22"/>
      <c r="U949" s="22"/>
      <c r="V949" s="22"/>
      <c r="W949" s="22"/>
      <c r="X949" s="22"/>
      <c r="Y949" s="22"/>
      <c r="Z949" s="22"/>
      <c r="AA949" s="22"/>
      <c r="AB949" s="22"/>
      <c r="AC949" s="69"/>
    </row>
    <row r="950" spans="1:29" ht="15.75" customHeight="1">
      <c r="A950" s="69"/>
      <c r="B950" s="69"/>
      <c r="C950" s="69"/>
      <c r="D950" s="69"/>
      <c r="E950" s="69"/>
      <c r="F950" s="69"/>
      <c r="G950" s="69"/>
      <c r="H950" s="69"/>
      <c r="I950" s="69"/>
      <c r="J950" s="69"/>
      <c r="K950" s="69"/>
      <c r="L950" s="69"/>
      <c r="M950" s="69"/>
      <c r="N950" s="69"/>
      <c r="O950" s="69"/>
      <c r="P950" s="69"/>
      <c r="Q950" s="69"/>
      <c r="R950" s="22"/>
      <c r="S950" s="22"/>
      <c r="T950" s="22"/>
      <c r="U950" s="22"/>
      <c r="V950" s="22"/>
      <c r="W950" s="22"/>
      <c r="X950" s="22"/>
      <c r="Y950" s="22"/>
      <c r="Z950" s="22"/>
      <c r="AA950" s="22"/>
      <c r="AB950" s="22"/>
      <c r="AC950" s="69"/>
    </row>
    <row r="951" spans="1:29" ht="15.75" customHeight="1">
      <c r="A951" s="69"/>
      <c r="B951" s="69"/>
      <c r="C951" s="69"/>
      <c r="D951" s="69"/>
      <c r="E951" s="69"/>
      <c r="F951" s="69"/>
      <c r="G951" s="69"/>
      <c r="H951" s="69"/>
      <c r="I951" s="69"/>
      <c r="J951" s="69"/>
      <c r="K951" s="69"/>
      <c r="L951" s="69"/>
      <c r="M951" s="69"/>
      <c r="N951" s="69"/>
      <c r="O951" s="69"/>
      <c r="P951" s="69"/>
      <c r="Q951" s="69"/>
      <c r="R951" s="22"/>
      <c r="S951" s="22"/>
      <c r="T951" s="22"/>
      <c r="U951" s="22"/>
      <c r="V951" s="22"/>
      <c r="W951" s="22"/>
      <c r="X951" s="22"/>
      <c r="Y951" s="22"/>
      <c r="Z951" s="22"/>
      <c r="AA951" s="22"/>
      <c r="AB951" s="22"/>
      <c r="AC951" s="69"/>
    </row>
    <row r="952" spans="1:29" ht="15.75" customHeight="1">
      <c r="A952" s="69"/>
      <c r="B952" s="69"/>
      <c r="C952" s="69"/>
      <c r="D952" s="69"/>
      <c r="E952" s="69"/>
      <c r="F952" s="69"/>
      <c r="G952" s="69"/>
      <c r="H952" s="69"/>
      <c r="I952" s="69"/>
      <c r="J952" s="69"/>
      <c r="K952" s="69"/>
      <c r="L952" s="69"/>
      <c r="M952" s="69"/>
      <c r="N952" s="69"/>
      <c r="O952" s="69"/>
      <c r="P952" s="69"/>
      <c r="Q952" s="69"/>
      <c r="R952" s="22"/>
      <c r="S952" s="22"/>
      <c r="T952" s="22"/>
      <c r="U952" s="22"/>
      <c r="V952" s="22"/>
      <c r="W952" s="22"/>
      <c r="X952" s="22"/>
      <c r="Y952" s="22"/>
      <c r="Z952" s="22"/>
      <c r="AA952" s="22"/>
      <c r="AB952" s="22"/>
      <c r="AC952" s="69"/>
    </row>
    <row r="953" spans="1:29" ht="15.75" customHeight="1">
      <c r="A953" s="69"/>
      <c r="B953" s="69"/>
      <c r="C953" s="69"/>
      <c r="D953" s="69"/>
      <c r="E953" s="69"/>
      <c r="F953" s="69"/>
      <c r="G953" s="69"/>
      <c r="H953" s="69"/>
      <c r="I953" s="69"/>
      <c r="J953" s="69"/>
      <c r="K953" s="69"/>
      <c r="L953" s="69"/>
      <c r="M953" s="69"/>
      <c r="N953" s="69"/>
      <c r="O953" s="69"/>
      <c r="P953" s="69"/>
      <c r="Q953" s="69"/>
      <c r="R953" s="22"/>
      <c r="S953" s="22"/>
      <c r="T953" s="22"/>
      <c r="U953" s="22"/>
      <c r="V953" s="22"/>
      <c r="W953" s="22"/>
      <c r="X953" s="22"/>
      <c r="Y953" s="22"/>
      <c r="Z953" s="22"/>
      <c r="AA953" s="22"/>
      <c r="AB953" s="22"/>
      <c r="AC953" s="69"/>
    </row>
    <row r="954" spans="1:29" ht="15.75" customHeight="1">
      <c r="A954" s="69"/>
      <c r="B954" s="69"/>
      <c r="C954" s="69"/>
      <c r="D954" s="69"/>
      <c r="E954" s="69"/>
      <c r="F954" s="69"/>
      <c r="G954" s="69"/>
      <c r="H954" s="69"/>
      <c r="I954" s="69"/>
      <c r="J954" s="69"/>
      <c r="K954" s="69"/>
      <c r="L954" s="69"/>
      <c r="M954" s="69"/>
      <c r="N954" s="69"/>
      <c r="O954" s="69"/>
      <c r="P954" s="69"/>
      <c r="Q954" s="69"/>
      <c r="R954" s="22"/>
      <c r="S954" s="22"/>
      <c r="T954" s="22"/>
      <c r="U954" s="22"/>
      <c r="V954" s="22"/>
      <c r="W954" s="22"/>
      <c r="X954" s="22"/>
      <c r="Y954" s="22"/>
      <c r="Z954" s="22"/>
      <c r="AA954" s="22"/>
      <c r="AB954" s="22"/>
      <c r="AC954" s="69"/>
    </row>
    <row r="955" spans="1:29" ht="15.75" customHeight="1">
      <c r="A955" s="69"/>
      <c r="B955" s="69"/>
      <c r="C955" s="69"/>
      <c r="D955" s="69"/>
      <c r="E955" s="69"/>
      <c r="F955" s="69"/>
      <c r="G955" s="69"/>
      <c r="H955" s="69"/>
      <c r="I955" s="69"/>
      <c r="J955" s="69"/>
      <c r="K955" s="69"/>
      <c r="L955" s="69"/>
      <c r="M955" s="69"/>
      <c r="N955" s="69"/>
      <c r="O955" s="69"/>
      <c r="P955" s="69"/>
      <c r="Q955" s="69"/>
      <c r="R955" s="22"/>
      <c r="S955" s="22"/>
      <c r="T955" s="22"/>
      <c r="U955" s="22"/>
      <c r="V955" s="22"/>
      <c r="W955" s="22"/>
      <c r="X955" s="22"/>
      <c r="Y955" s="22"/>
      <c r="Z955" s="22"/>
      <c r="AA955" s="22"/>
      <c r="AB955" s="22"/>
      <c r="AC955" s="69"/>
    </row>
    <row r="956" spans="1:29" ht="15.75" customHeight="1">
      <c r="A956" s="69"/>
      <c r="B956" s="69"/>
      <c r="C956" s="69"/>
      <c r="D956" s="69"/>
      <c r="E956" s="69"/>
      <c r="F956" s="69"/>
      <c r="G956" s="69"/>
      <c r="H956" s="69"/>
      <c r="I956" s="69"/>
      <c r="J956" s="69"/>
      <c r="K956" s="69"/>
      <c r="L956" s="69"/>
      <c r="M956" s="69"/>
      <c r="N956" s="69"/>
      <c r="O956" s="69"/>
      <c r="P956" s="69"/>
      <c r="Q956" s="69"/>
      <c r="R956" s="22"/>
      <c r="S956" s="22"/>
      <c r="T956" s="22"/>
      <c r="U956" s="22"/>
      <c r="V956" s="22"/>
      <c r="W956" s="22"/>
      <c r="X956" s="22"/>
      <c r="Y956" s="22"/>
      <c r="Z956" s="22"/>
      <c r="AA956" s="22"/>
      <c r="AB956" s="22"/>
      <c r="AC956" s="69"/>
    </row>
    <row r="957" spans="1:29" ht="15.75" customHeight="1">
      <c r="A957" s="69"/>
      <c r="B957" s="69"/>
      <c r="C957" s="69"/>
      <c r="D957" s="69"/>
      <c r="E957" s="69"/>
      <c r="F957" s="69"/>
      <c r="G957" s="69"/>
      <c r="H957" s="69"/>
      <c r="I957" s="69"/>
      <c r="J957" s="69"/>
      <c r="K957" s="69"/>
      <c r="L957" s="69"/>
      <c r="M957" s="69"/>
      <c r="N957" s="69"/>
      <c r="O957" s="69"/>
      <c r="P957" s="69"/>
      <c r="Q957" s="69"/>
      <c r="R957" s="22"/>
      <c r="S957" s="22"/>
      <c r="T957" s="22"/>
      <c r="U957" s="22"/>
      <c r="V957" s="22"/>
      <c r="W957" s="22"/>
      <c r="X957" s="22"/>
      <c r="Y957" s="22"/>
      <c r="Z957" s="22"/>
      <c r="AA957" s="22"/>
      <c r="AB957" s="22"/>
      <c r="AC957" s="69"/>
    </row>
    <row r="958" spans="1:29" ht="15.75" customHeight="1">
      <c r="A958" s="69"/>
      <c r="B958" s="69"/>
      <c r="C958" s="69"/>
      <c r="D958" s="69"/>
      <c r="E958" s="69"/>
      <c r="F958" s="69"/>
      <c r="G958" s="69"/>
      <c r="H958" s="69"/>
      <c r="I958" s="69"/>
      <c r="J958" s="69"/>
      <c r="K958" s="69"/>
      <c r="L958" s="69"/>
      <c r="M958" s="69"/>
      <c r="N958" s="69"/>
      <c r="O958" s="69"/>
      <c r="P958" s="69"/>
      <c r="Q958" s="69"/>
      <c r="R958" s="22"/>
      <c r="S958" s="22"/>
      <c r="T958" s="22"/>
      <c r="U958" s="22"/>
      <c r="V958" s="22"/>
      <c r="W958" s="22"/>
      <c r="X958" s="22"/>
      <c r="Y958" s="22"/>
      <c r="Z958" s="22"/>
      <c r="AA958" s="22"/>
      <c r="AB958" s="22"/>
      <c r="AC958" s="69"/>
    </row>
    <row r="959" spans="1:29" ht="15.75" customHeight="1">
      <c r="A959" s="69"/>
      <c r="B959" s="69"/>
      <c r="C959" s="69"/>
      <c r="D959" s="69"/>
      <c r="E959" s="69"/>
      <c r="F959" s="69"/>
      <c r="G959" s="69"/>
      <c r="H959" s="69"/>
      <c r="I959" s="69"/>
      <c r="J959" s="69"/>
      <c r="K959" s="69"/>
      <c r="L959" s="69"/>
      <c r="M959" s="69"/>
      <c r="N959" s="69"/>
      <c r="O959" s="69"/>
      <c r="P959" s="69"/>
      <c r="Q959" s="69"/>
      <c r="R959" s="22"/>
      <c r="S959" s="22"/>
      <c r="T959" s="22"/>
      <c r="U959" s="22"/>
      <c r="V959" s="22"/>
      <c r="W959" s="22"/>
      <c r="X959" s="22"/>
      <c r="Y959" s="22"/>
      <c r="Z959" s="22"/>
      <c r="AA959" s="22"/>
      <c r="AB959" s="22"/>
      <c r="AC959" s="69"/>
    </row>
    <row r="960" spans="1:29" ht="15.75" customHeight="1">
      <c r="A960" s="69"/>
      <c r="B960" s="69"/>
      <c r="C960" s="69"/>
      <c r="D960" s="69"/>
      <c r="E960" s="69"/>
      <c r="F960" s="69"/>
      <c r="G960" s="69"/>
      <c r="H960" s="69"/>
      <c r="I960" s="69"/>
      <c r="J960" s="69"/>
      <c r="K960" s="69"/>
      <c r="L960" s="69"/>
      <c r="M960" s="69"/>
      <c r="N960" s="69"/>
      <c r="O960" s="69"/>
      <c r="P960" s="69"/>
      <c r="Q960" s="69"/>
      <c r="R960" s="22"/>
      <c r="S960" s="22"/>
      <c r="T960" s="22"/>
      <c r="U960" s="22"/>
      <c r="V960" s="22"/>
      <c r="W960" s="22"/>
      <c r="X960" s="22"/>
      <c r="Y960" s="22"/>
      <c r="Z960" s="22"/>
      <c r="AA960" s="22"/>
      <c r="AB960" s="22"/>
      <c r="AC960" s="69"/>
    </row>
    <row r="961" spans="1:29" ht="15.75" customHeight="1">
      <c r="A961" s="69"/>
      <c r="B961" s="69"/>
      <c r="C961" s="69"/>
      <c r="D961" s="69"/>
      <c r="E961" s="69"/>
      <c r="F961" s="69"/>
      <c r="G961" s="69"/>
      <c r="H961" s="69"/>
      <c r="I961" s="69"/>
      <c r="J961" s="69"/>
      <c r="K961" s="69"/>
      <c r="L961" s="69"/>
      <c r="M961" s="69"/>
      <c r="N961" s="69"/>
      <c r="O961" s="69"/>
      <c r="P961" s="69"/>
      <c r="Q961" s="69"/>
      <c r="R961" s="22"/>
      <c r="S961" s="22"/>
      <c r="T961" s="22"/>
      <c r="U961" s="22"/>
      <c r="V961" s="22"/>
      <c r="W961" s="22"/>
      <c r="X961" s="22"/>
      <c r="Y961" s="22"/>
      <c r="Z961" s="22"/>
      <c r="AA961" s="22"/>
      <c r="AB961" s="22"/>
      <c r="AC961" s="69"/>
    </row>
    <row r="962" spans="1:29" ht="15.75" customHeight="1">
      <c r="A962" s="69"/>
      <c r="B962" s="69"/>
      <c r="C962" s="69"/>
      <c r="D962" s="69"/>
      <c r="E962" s="69"/>
      <c r="F962" s="69"/>
      <c r="G962" s="69"/>
      <c r="H962" s="69"/>
      <c r="I962" s="69"/>
      <c r="J962" s="69"/>
      <c r="K962" s="69"/>
      <c r="L962" s="69"/>
      <c r="M962" s="69"/>
      <c r="N962" s="69"/>
      <c r="O962" s="69"/>
      <c r="P962" s="69"/>
      <c r="Q962" s="69"/>
      <c r="R962" s="22"/>
      <c r="S962" s="22"/>
      <c r="T962" s="22"/>
      <c r="U962" s="22"/>
      <c r="V962" s="22"/>
      <c r="W962" s="22"/>
      <c r="X962" s="22"/>
      <c r="Y962" s="22"/>
      <c r="Z962" s="22"/>
      <c r="AA962" s="22"/>
      <c r="AB962" s="22"/>
      <c r="AC962" s="69"/>
    </row>
    <row r="963" spans="1:29" ht="15.75" customHeight="1">
      <c r="A963" s="69"/>
      <c r="B963" s="69"/>
      <c r="C963" s="69"/>
      <c r="D963" s="69"/>
      <c r="E963" s="69"/>
      <c r="F963" s="69"/>
      <c r="G963" s="69"/>
      <c r="H963" s="69"/>
      <c r="I963" s="69"/>
      <c r="J963" s="69"/>
      <c r="K963" s="69"/>
      <c r="L963" s="69"/>
      <c r="M963" s="69"/>
      <c r="N963" s="69"/>
      <c r="O963" s="69"/>
      <c r="P963" s="69"/>
      <c r="Q963" s="69"/>
      <c r="R963" s="22"/>
      <c r="S963" s="22"/>
      <c r="T963" s="22"/>
      <c r="U963" s="22"/>
      <c r="V963" s="22"/>
      <c r="W963" s="22"/>
      <c r="X963" s="22"/>
      <c r="Y963" s="22"/>
      <c r="Z963" s="22"/>
      <c r="AA963" s="22"/>
      <c r="AB963" s="22"/>
      <c r="AC963" s="69"/>
    </row>
    <row r="964" spans="1:29" ht="15.75" customHeight="1">
      <c r="A964" s="69"/>
      <c r="B964" s="69"/>
      <c r="C964" s="69"/>
      <c r="D964" s="69"/>
      <c r="E964" s="69"/>
      <c r="F964" s="69"/>
      <c r="G964" s="69"/>
      <c r="H964" s="69"/>
      <c r="I964" s="69"/>
      <c r="J964" s="69"/>
      <c r="K964" s="69"/>
      <c r="L964" s="69"/>
      <c r="M964" s="69"/>
      <c r="N964" s="69"/>
      <c r="O964" s="69"/>
      <c r="P964" s="69"/>
      <c r="Q964" s="69"/>
      <c r="R964" s="22"/>
      <c r="S964" s="22"/>
      <c r="T964" s="22"/>
      <c r="U964" s="22"/>
      <c r="V964" s="22"/>
      <c r="W964" s="22"/>
      <c r="X964" s="22"/>
      <c r="Y964" s="22"/>
      <c r="Z964" s="22"/>
      <c r="AA964" s="22"/>
      <c r="AB964" s="22"/>
      <c r="AC964" s="69"/>
    </row>
    <row r="965" spans="1:29" ht="15.75" customHeight="1">
      <c r="A965" s="69"/>
      <c r="B965" s="69"/>
      <c r="C965" s="69"/>
      <c r="D965" s="69"/>
      <c r="E965" s="69"/>
      <c r="F965" s="69"/>
      <c r="G965" s="69"/>
      <c r="H965" s="69"/>
      <c r="I965" s="69"/>
      <c r="J965" s="69"/>
      <c r="K965" s="69"/>
      <c r="L965" s="69"/>
      <c r="M965" s="69"/>
      <c r="N965" s="69"/>
      <c r="O965" s="69"/>
      <c r="P965" s="69"/>
      <c r="Q965" s="69"/>
      <c r="R965" s="22"/>
      <c r="S965" s="22"/>
      <c r="T965" s="22"/>
      <c r="U965" s="22"/>
      <c r="V965" s="22"/>
      <c r="W965" s="22"/>
      <c r="X965" s="22"/>
      <c r="Y965" s="22"/>
      <c r="Z965" s="22"/>
      <c r="AA965" s="22"/>
      <c r="AB965" s="22"/>
      <c r="AC965" s="69"/>
    </row>
    <row r="966" spans="1:29" ht="15.75" customHeight="1">
      <c r="A966" s="69"/>
      <c r="B966" s="69"/>
      <c r="C966" s="69"/>
      <c r="D966" s="69"/>
      <c r="E966" s="69"/>
      <c r="F966" s="69"/>
      <c r="G966" s="69"/>
      <c r="H966" s="69"/>
      <c r="I966" s="69"/>
      <c r="J966" s="69"/>
      <c r="K966" s="69"/>
      <c r="L966" s="69"/>
      <c r="M966" s="69"/>
      <c r="N966" s="69"/>
      <c r="O966" s="69"/>
      <c r="P966" s="69"/>
      <c r="Q966" s="69"/>
      <c r="R966" s="22"/>
      <c r="S966" s="22"/>
      <c r="T966" s="22"/>
      <c r="U966" s="22"/>
      <c r="V966" s="22"/>
      <c r="W966" s="22"/>
      <c r="X966" s="22"/>
      <c r="Y966" s="22"/>
      <c r="Z966" s="22"/>
      <c r="AA966" s="22"/>
      <c r="AB966" s="22"/>
      <c r="AC966" s="69"/>
    </row>
    <row r="967" spans="1:29" ht="15.75" customHeight="1">
      <c r="A967" s="69"/>
      <c r="B967" s="69"/>
      <c r="C967" s="69"/>
      <c r="D967" s="69"/>
      <c r="E967" s="69"/>
      <c r="F967" s="69"/>
      <c r="G967" s="69"/>
      <c r="H967" s="69"/>
      <c r="I967" s="69"/>
      <c r="J967" s="69"/>
      <c r="K967" s="69"/>
      <c r="L967" s="69"/>
      <c r="M967" s="69"/>
      <c r="N967" s="69"/>
      <c r="O967" s="69"/>
      <c r="P967" s="69"/>
      <c r="Q967" s="69"/>
      <c r="R967" s="22"/>
      <c r="S967" s="22"/>
      <c r="T967" s="22"/>
      <c r="U967" s="22"/>
      <c r="V967" s="22"/>
      <c r="W967" s="22"/>
      <c r="X967" s="22"/>
      <c r="Y967" s="22"/>
      <c r="Z967" s="22"/>
      <c r="AA967" s="22"/>
      <c r="AB967" s="22"/>
      <c r="AC967" s="69"/>
    </row>
    <row r="968" spans="1:29" ht="15.75" customHeight="1">
      <c r="A968" s="69"/>
      <c r="B968" s="69"/>
      <c r="C968" s="69"/>
      <c r="D968" s="69"/>
      <c r="E968" s="69"/>
      <c r="F968" s="69"/>
      <c r="G968" s="69"/>
      <c r="H968" s="69"/>
      <c r="I968" s="69"/>
      <c r="J968" s="69"/>
      <c r="K968" s="69"/>
      <c r="L968" s="69"/>
      <c r="M968" s="69"/>
      <c r="N968" s="69"/>
      <c r="O968" s="69"/>
      <c r="P968" s="69"/>
      <c r="Q968" s="69"/>
      <c r="R968" s="22"/>
      <c r="S968" s="22"/>
      <c r="T968" s="22"/>
      <c r="U968" s="22"/>
      <c r="V968" s="22"/>
      <c r="W968" s="22"/>
      <c r="X968" s="22"/>
      <c r="Y968" s="22"/>
      <c r="Z968" s="22"/>
      <c r="AA968" s="22"/>
      <c r="AB968" s="22"/>
      <c r="AC968" s="69"/>
    </row>
    <row r="969" spans="1:29" ht="15.75" customHeight="1">
      <c r="A969" s="69"/>
      <c r="B969" s="69"/>
      <c r="C969" s="69"/>
      <c r="D969" s="69"/>
      <c r="E969" s="69"/>
      <c r="F969" s="69"/>
      <c r="G969" s="69"/>
      <c r="H969" s="69"/>
      <c r="I969" s="69"/>
      <c r="J969" s="69"/>
      <c r="K969" s="69"/>
      <c r="L969" s="69"/>
      <c r="M969" s="69"/>
      <c r="N969" s="69"/>
      <c r="O969" s="69"/>
      <c r="P969" s="69"/>
      <c r="Q969" s="69"/>
      <c r="R969" s="22"/>
      <c r="S969" s="22"/>
      <c r="T969" s="22"/>
      <c r="U969" s="22"/>
      <c r="V969" s="22"/>
      <c r="W969" s="22"/>
      <c r="X969" s="22"/>
      <c r="Y969" s="22"/>
      <c r="Z969" s="22"/>
      <c r="AA969" s="22"/>
      <c r="AB969" s="22"/>
      <c r="AC969" s="69"/>
    </row>
    <row r="970" spans="1:29" ht="15.75" customHeight="1">
      <c r="A970" s="69"/>
      <c r="B970" s="69"/>
      <c r="C970" s="69"/>
      <c r="D970" s="69"/>
      <c r="E970" s="69"/>
      <c r="F970" s="69"/>
      <c r="G970" s="69"/>
      <c r="H970" s="69"/>
      <c r="I970" s="69"/>
      <c r="J970" s="69"/>
      <c r="K970" s="69"/>
      <c r="L970" s="69"/>
      <c r="M970" s="69"/>
      <c r="N970" s="69"/>
      <c r="O970" s="69"/>
      <c r="P970" s="69"/>
      <c r="Q970" s="69"/>
      <c r="R970" s="22"/>
      <c r="S970" s="22"/>
      <c r="T970" s="22"/>
      <c r="U970" s="22"/>
      <c r="V970" s="22"/>
      <c r="W970" s="22"/>
      <c r="X970" s="22"/>
      <c r="Y970" s="22"/>
      <c r="Z970" s="22"/>
      <c r="AA970" s="22"/>
      <c r="AB970" s="22"/>
      <c r="AC970" s="69"/>
    </row>
    <row r="971" spans="1:29" ht="15.75" customHeight="1">
      <c r="A971" s="69"/>
      <c r="B971" s="69"/>
      <c r="C971" s="69"/>
      <c r="D971" s="69"/>
      <c r="E971" s="69"/>
      <c r="F971" s="69"/>
      <c r="G971" s="69"/>
      <c r="H971" s="69"/>
      <c r="I971" s="69"/>
      <c r="J971" s="69"/>
      <c r="K971" s="69"/>
      <c r="L971" s="69"/>
      <c r="M971" s="69"/>
      <c r="N971" s="69"/>
      <c r="O971" s="69"/>
      <c r="P971" s="69"/>
      <c r="Q971" s="69"/>
      <c r="R971" s="22"/>
      <c r="S971" s="22"/>
      <c r="T971" s="22"/>
      <c r="U971" s="22"/>
      <c r="V971" s="22"/>
      <c r="W971" s="22"/>
      <c r="X971" s="22"/>
      <c r="Y971" s="22"/>
      <c r="Z971" s="22"/>
      <c r="AA971" s="22"/>
      <c r="AB971" s="22"/>
      <c r="AC971" s="69"/>
    </row>
    <row r="972" spans="1:29" ht="15.75" customHeight="1">
      <c r="A972" s="69"/>
      <c r="B972" s="69"/>
      <c r="C972" s="69"/>
      <c r="D972" s="69"/>
      <c r="E972" s="69"/>
      <c r="F972" s="69"/>
      <c r="G972" s="69"/>
      <c r="H972" s="69"/>
      <c r="I972" s="69"/>
      <c r="J972" s="69"/>
      <c r="K972" s="69"/>
      <c r="L972" s="69"/>
      <c r="M972" s="69"/>
      <c r="N972" s="69"/>
      <c r="O972" s="69"/>
      <c r="P972" s="69"/>
      <c r="Q972" s="69"/>
      <c r="R972" s="22"/>
      <c r="S972" s="22"/>
      <c r="T972" s="22"/>
      <c r="U972" s="22"/>
      <c r="V972" s="22"/>
      <c r="W972" s="22"/>
      <c r="X972" s="22"/>
      <c r="Y972" s="22"/>
      <c r="Z972" s="22"/>
      <c r="AA972" s="22"/>
      <c r="AB972" s="22"/>
      <c r="AC972" s="69"/>
    </row>
    <row r="973" spans="1:29" ht="15.75" customHeight="1">
      <c r="A973" s="69"/>
      <c r="B973" s="69"/>
      <c r="C973" s="69"/>
      <c r="D973" s="69"/>
      <c r="E973" s="69"/>
      <c r="F973" s="69"/>
      <c r="G973" s="69"/>
      <c r="H973" s="69"/>
      <c r="I973" s="69"/>
      <c r="J973" s="69"/>
      <c r="K973" s="69"/>
      <c r="L973" s="69"/>
      <c r="M973" s="69"/>
      <c r="N973" s="69"/>
      <c r="O973" s="69"/>
      <c r="P973" s="69"/>
      <c r="Q973" s="69"/>
      <c r="R973" s="22"/>
      <c r="S973" s="22"/>
      <c r="T973" s="22"/>
      <c r="U973" s="22"/>
      <c r="V973" s="22"/>
      <c r="W973" s="22"/>
      <c r="X973" s="22"/>
      <c r="Y973" s="22"/>
      <c r="Z973" s="22"/>
      <c r="AA973" s="22"/>
      <c r="AB973" s="22"/>
      <c r="AC973" s="69"/>
    </row>
    <row r="974" spans="1:29" ht="15.75" customHeight="1">
      <c r="A974" s="69"/>
      <c r="B974" s="69"/>
      <c r="C974" s="69"/>
      <c r="D974" s="69"/>
      <c r="E974" s="69"/>
      <c r="F974" s="69"/>
      <c r="G974" s="69"/>
      <c r="H974" s="69"/>
      <c r="I974" s="69"/>
      <c r="J974" s="69"/>
      <c r="K974" s="69"/>
      <c r="L974" s="69"/>
      <c r="M974" s="69"/>
      <c r="N974" s="69"/>
      <c r="O974" s="69"/>
      <c r="P974" s="69"/>
      <c r="Q974" s="69"/>
      <c r="R974" s="22"/>
      <c r="S974" s="22"/>
      <c r="T974" s="22"/>
      <c r="U974" s="22"/>
      <c r="V974" s="22"/>
      <c r="W974" s="22"/>
      <c r="X974" s="22"/>
      <c r="Y974" s="22"/>
      <c r="Z974" s="22"/>
      <c r="AA974" s="22"/>
      <c r="AB974" s="22"/>
      <c r="AC974" s="69"/>
    </row>
    <row r="975" spans="1:29" ht="15.75" customHeight="1">
      <c r="A975" s="69"/>
      <c r="B975" s="69"/>
      <c r="C975" s="69"/>
      <c r="D975" s="69"/>
      <c r="E975" s="69"/>
      <c r="F975" s="69"/>
      <c r="G975" s="69"/>
      <c r="H975" s="69"/>
      <c r="I975" s="69"/>
      <c r="J975" s="69"/>
      <c r="K975" s="69"/>
      <c r="L975" s="69"/>
      <c r="M975" s="69"/>
      <c r="N975" s="69"/>
      <c r="O975" s="69"/>
      <c r="P975" s="69"/>
      <c r="Q975" s="69"/>
      <c r="R975" s="22"/>
      <c r="S975" s="22"/>
      <c r="T975" s="22"/>
      <c r="U975" s="22"/>
      <c r="V975" s="22"/>
      <c r="W975" s="22"/>
      <c r="X975" s="22"/>
      <c r="Y975" s="22"/>
      <c r="Z975" s="22"/>
      <c r="AA975" s="22"/>
      <c r="AB975" s="22"/>
      <c r="AC975" s="69"/>
    </row>
    <row r="976" spans="1:29" ht="15.75" customHeight="1">
      <c r="A976" s="69"/>
      <c r="B976" s="69"/>
      <c r="C976" s="69"/>
      <c r="D976" s="69"/>
      <c r="E976" s="69"/>
      <c r="F976" s="69"/>
      <c r="G976" s="69"/>
      <c r="H976" s="69"/>
      <c r="I976" s="69"/>
      <c r="J976" s="69"/>
      <c r="K976" s="69"/>
      <c r="L976" s="69"/>
      <c r="M976" s="69"/>
      <c r="N976" s="69"/>
      <c r="O976" s="69"/>
      <c r="P976" s="69"/>
      <c r="Q976" s="69"/>
      <c r="R976" s="22"/>
      <c r="S976" s="22"/>
      <c r="T976" s="22"/>
      <c r="U976" s="22"/>
      <c r="V976" s="22"/>
      <c r="W976" s="22"/>
      <c r="X976" s="22"/>
      <c r="Y976" s="22"/>
      <c r="Z976" s="22"/>
      <c r="AA976" s="22"/>
      <c r="AB976" s="22"/>
      <c r="AC976" s="69"/>
    </row>
    <row r="977" spans="1:29" ht="15.75" customHeight="1">
      <c r="A977" s="69"/>
      <c r="B977" s="69"/>
      <c r="C977" s="69"/>
      <c r="D977" s="69"/>
      <c r="E977" s="69"/>
      <c r="F977" s="69"/>
      <c r="G977" s="69"/>
      <c r="H977" s="69"/>
      <c r="I977" s="69"/>
      <c r="J977" s="69"/>
      <c r="K977" s="69"/>
      <c r="L977" s="69"/>
      <c r="M977" s="69"/>
      <c r="N977" s="69"/>
      <c r="O977" s="69"/>
      <c r="P977" s="69"/>
      <c r="Q977" s="69"/>
      <c r="R977" s="22"/>
      <c r="S977" s="22"/>
      <c r="T977" s="22"/>
      <c r="U977" s="22"/>
      <c r="V977" s="22"/>
      <c r="W977" s="22"/>
      <c r="X977" s="22"/>
      <c r="Y977" s="22"/>
      <c r="Z977" s="22"/>
      <c r="AA977" s="22"/>
      <c r="AB977" s="22"/>
      <c r="AC977" s="69"/>
    </row>
    <row r="978" spans="1:29" ht="15.75" customHeight="1">
      <c r="A978" s="69"/>
      <c r="B978" s="69"/>
      <c r="C978" s="69"/>
      <c r="D978" s="69"/>
      <c r="E978" s="69"/>
      <c r="F978" s="69"/>
      <c r="G978" s="69"/>
      <c r="H978" s="69"/>
      <c r="I978" s="69"/>
      <c r="J978" s="69"/>
      <c r="K978" s="69"/>
      <c r="L978" s="69"/>
      <c r="M978" s="69"/>
      <c r="N978" s="69"/>
      <c r="O978" s="69"/>
      <c r="P978" s="69"/>
      <c r="Q978" s="69"/>
      <c r="R978" s="22"/>
      <c r="S978" s="22"/>
      <c r="T978" s="22"/>
      <c r="U978" s="22"/>
      <c r="V978" s="22"/>
      <c r="W978" s="22"/>
      <c r="X978" s="22"/>
      <c r="Y978" s="22"/>
      <c r="Z978" s="22"/>
      <c r="AA978" s="22"/>
      <c r="AB978" s="22"/>
      <c r="AC978" s="69"/>
    </row>
    <row r="979" spans="1:29" ht="15.75" customHeight="1">
      <c r="A979" s="69"/>
      <c r="B979" s="69"/>
      <c r="C979" s="69"/>
      <c r="D979" s="69"/>
      <c r="E979" s="69"/>
      <c r="F979" s="69"/>
      <c r="G979" s="69"/>
      <c r="H979" s="69"/>
      <c r="I979" s="69"/>
      <c r="J979" s="69"/>
      <c r="K979" s="69"/>
      <c r="L979" s="69"/>
      <c r="M979" s="69"/>
      <c r="N979" s="69"/>
      <c r="O979" s="69"/>
      <c r="P979" s="69"/>
      <c r="Q979" s="69"/>
      <c r="R979" s="22"/>
      <c r="S979" s="22"/>
      <c r="T979" s="22"/>
      <c r="U979" s="22"/>
      <c r="V979" s="22"/>
      <c r="W979" s="22"/>
      <c r="X979" s="22"/>
      <c r="Y979" s="22"/>
      <c r="Z979" s="22"/>
      <c r="AA979" s="22"/>
      <c r="AB979" s="22"/>
      <c r="AC979" s="69"/>
    </row>
    <row r="980" spans="1:29" ht="15.75" customHeight="1">
      <c r="A980" s="69"/>
      <c r="B980" s="69"/>
      <c r="C980" s="69"/>
      <c r="D980" s="69"/>
      <c r="E980" s="69"/>
      <c r="F980" s="69"/>
      <c r="G980" s="69"/>
      <c r="H980" s="69"/>
      <c r="I980" s="69"/>
      <c r="J980" s="69"/>
      <c r="K980" s="69"/>
      <c r="L980" s="69"/>
      <c r="M980" s="69"/>
      <c r="N980" s="69"/>
      <c r="O980" s="69"/>
      <c r="P980" s="69"/>
      <c r="Q980" s="69"/>
      <c r="R980" s="22"/>
      <c r="S980" s="22"/>
      <c r="T980" s="22"/>
      <c r="U980" s="22"/>
      <c r="V980" s="22"/>
      <c r="W980" s="22"/>
      <c r="X980" s="22"/>
      <c r="Y980" s="22"/>
      <c r="Z980" s="22"/>
      <c r="AA980" s="22"/>
      <c r="AB980" s="22"/>
      <c r="AC980" s="69"/>
    </row>
    <row r="981" spans="1:29" ht="15.75" customHeight="1">
      <c r="A981" s="69"/>
      <c r="B981" s="69"/>
      <c r="C981" s="69"/>
      <c r="D981" s="69"/>
      <c r="E981" s="69"/>
      <c r="F981" s="69"/>
      <c r="G981" s="69"/>
      <c r="H981" s="69"/>
      <c r="I981" s="69"/>
      <c r="J981" s="69"/>
      <c r="K981" s="69"/>
      <c r="L981" s="69"/>
      <c r="M981" s="69"/>
      <c r="N981" s="69"/>
      <c r="O981" s="69"/>
      <c r="P981" s="69"/>
      <c r="Q981" s="69"/>
      <c r="R981" s="22"/>
      <c r="S981" s="22"/>
      <c r="T981" s="22"/>
      <c r="U981" s="22"/>
      <c r="V981" s="22"/>
      <c r="W981" s="22"/>
      <c r="X981" s="22"/>
      <c r="Y981" s="22"/>
      <c r="Z981" s="22"/>
      <c r="AA981" s="22"/>
      <c r="AB981" s="22"/>
      <c r="AC981" s="69"/>
    </row>
    <row r="982" spans="1:29" ht="15.75" customHeight="1">
      <c r="A982" s="69"/>
      <c r="B982" s="69"/>
      <c r="C982" s="69"/>
      <c r="D982" s="69"/>
      <c r="E982" s="69"/>
      <c r="F982" s="69"/>
      <c r="G982" s="69"/>
      <c r="H982" s="69"/>
      <c r="I982" s="69"/>
      <c r="J982" s="69"/>
      <c r="K982" s="69"/>
      <c r="L982" s="69"/>
      <c r="M982" s="69"/>
      <c r="N982" s="69"/>
      <c r="O982" s="69"/>
      <c r="P982" s="69"/>
      <c r="Q982" s="69"/>
      <c r="R982" s="22"/>
      <c r="S982" s="22"/>
      <c r="T982" s="22"/>
      <c r="U982" s="22"/>
      <c r="V982" s="22"/>
      <c r="W982" s="22"/>
      <c r="X982" s="22"/>
      <c r="Y982" s="22"/>
      <c r="Z982" s="22"/>
      <c r="AA982" s="22"/>
      <c r="AB982" s="22"/>
      <c r="AC982" s="69"/>
    </row>
    <row r="983" spans="1:29" ht="15.75" customHeight="1">
      <c r="A983" s="69"/>
      <c r="B983" s="69"/>
      <c r="C983" s="69"/>
      <c r="D983" s="69"/>
      <c r="E983" s="69"/>
      <c r="F983" s="69"/>
      <c r="G983" s="69"/>
      <c r="H983" s="69"/>
      <c r="I983" s="69"/>
      <c r="J983" s="69"/>
      <c r="K983" s="69"/>
      <c r="L983" s="69"/>
      <c r="M983" s="69"/>
      <c r="N983" s="69"/>
      <c r="O983" s="69"/>
      <c r="P983" s="69"/>
      <c r="Q983" s="69"/>
      <c r="R983" s="22"/>
      <c r="S983" s="22"/>
      <c r="T983" s="22"/>
      <c r="U983" s="22"/>
      <c r="V983" s="22"/>
      <c r="W983" s="22"/>
      <c r="X983" s="22"/>
      <c r="Y983" s="22"/>
      <c r="Z983" s="22"/>
      <c r="AA983" s="22"/>
      <c r="AB983" s="22"/>
      <c r="AC983" s="69"/>
    </row>
    <row r="984" spans="1:29" ht="15.75" customHeight="1">
      <c r="A984" s="69"/>
      <c r="B984" s="69"/>
      <c r="C984" s="69"/>
      <c r="D984" s="69"/>
      <c r="E984" s="69"/>
      <c r="F984" s="69"/>
      <c r="G984" s="69"/>
      <c r="H984" s="69"/>
      <c r="I984" s="69"/>
      <c r="J984" s="69"/>
      <c r="K984" s="69"/>
      <c r="L984" s="69"/>
      <c r="M984" s="69"/>
      <c r="N984" s="69"/>
      <c r="O984" s="69"/>
      <c r="P984" s="69"/>
      <c r="Q984" s="69"/>
      <c r="R984" s="22"/>
      <c r="S984" s="22"/>
      <c r="T984" s="22"/>
      <c r="U984" s="22"/>
      <c r="V984" s="22"/>
      <c r="W984" s="22"/>
      <c r="X984" s="22"/>
      <c r="Y984" s="22"/>
      <c r="Z984" s="22"/>
      <c r="AA984" s="22"/>
      <c r="AB984" s="22"/>
      <c r="AC984" s="69"/>
    </row>
    <row r="985" spans="1:29" ht="15.75" customHeight="1">
      <c r="A985" s="69"/>
      <c r="B985" s="69"/>
      <c r="C985" s="69"/>
      <c r="D985" s="69"/>
      <c r="E985" s="69"/>
      <c r="F985" s="69"/>
      <c r="G985" s="69"/>
      <c r="H985" s="69"/>
      <c r="I985" s="69"/>
      <c r="J985" s="69"/>
      <c r="K985" s="69"/>
      <c r="L985" s="69"/>
      <c r="M985" s="69"/>
      <c r="N985" s="69"/>
      <c r="O985" s="69"/>
      <c r="P985" s="69"/>
      <c r="Q985" s="69"/>
      <c r="R985" s="22"/>
      <c r="S985" s="22"/>
      <c r="T985" s="22"/>
      <c r="U985" s="22"/>
      <c r="V985" s="22"/>
      <c r="W985" s="22"/>
      <c r="X985" s="22"/>
      <c r="Y985" s="22"/>
      <c r="Z985" s="22"/>
      <c r="AA985" s="22"/>
      <c r="AB985" s="22"/>
      <c r="AC985" s="69"/>
    </row>
    <row r="986" spans="1:29" ht="15.75" customHeight="1">
      <c r="A986" s="69"/>
      <c r="B986" s="69"/>
      <c r="C986" s="69"/>
      <c r="D986" s="69"/>
      <c r="E986" s="69"/>
      <c r="F986" s="69"/>
      <c r="G986" s="69"/>
      <c r="H986" s="69"/>
      <c r="I986" s="69"/>
      <c r="J986" s="69"/>
      <c r="K986" s="69"/>
      <c r="L986" s="69"/>
      <c r="M986" s="69"/>
      <c r="N986" s="69"/>
      <c r="O986" s="69"/>
      <c r="P986" s="69"/>
      <c r="Q986" s="69"/>
      <c r="R986" s="22"/>
      <c r="S986" s="22"/>
      <c r="T986" s="22"/>
      <c r="U986" s="22"/>
      <c r="V986" s="22"/>
      <c r="W986" s="22"/>
      <c r="X986" s="22"/>
      <c r="Y986" s="22"/>
      <c r="Z986" s="22"/>
      <c r="AA986" s="22"/>
      <c r="AB986" s="22"/>
      <c r="AC986" s="69"/>
    </row>
    <row r="987" spans="1:29" ht="15.75" customHeight="1">
      <c r="A987" s="69"/>
      <c r="B987" s="69"/>
      <c r="C987" s="69"/>
      <c r="D987" s="69"/>
      <c r="E987" s="69"/>
      <c r="F987" s="69"/>
      <c r="G987" s="69"/>
      <c r="H987" s="69"/>
      <c r="I987" s="69"/>
      <c r="J987" s="69"/>
      <c r="K987" s="69"/>
      <c r="L987" s="69"/>
      <c r="M987" s="69"/>
      <c r="N987" s="69"/>
      <c r="O987" s="69"/>
      <c r="P987" s="69"/>
      <c r="Q987" s="69"/>
      <c r="R987" s="22"/>
      <c r="S987" s="22"/>
      <c r="T987" s="22"/>
      <c r="U987" s="22"/>
      <c r="V987" s="22"/>
      <c r="W987" s="22"/>
      <c r="X987" s="22"/>
      <c r="Y987" s="22"/>
      <c r="Z987" s="22"/>
      <c r="AA987" s="22"/>
      <c r="AB987" s="22"/>
      <c r="AC987" s="69"/>
    </row>
    <row r="988" spans="1:29" ht="15.75" customHeight="1">
      <c r="A988" s="69"/>
      <c r="B988" s="69"/>
      <c r="C988" s="69"/>
      <c r="D988" s="69"/>
      <c r="E988" s="69"/>
      <c r="F988" s="69"/>
      <c r="G988" s="69"/>
      <c r="H988" s="69"/>
      <c r="I988" s="69"/>
      <c r="J988" s="69"/>
      <c r="K988" s="69"/>
      <c r="L988" s="69"/>
      <c r="M988" s="69"/>
      <c r="N988" s="69"/>
      <c r="O988" s="69"/>
      <c r="P988" s="69"/>
      <c r="Q988" s="69"/>
      <c r="R988" s="22"/>
      <c r="S988" s="22"/>
      <c r="T988" s="22"/>
      <c r="U988" s="22"/>
      <c r="V988" s="22"/>
      <c r="W988" s="22"/>
      <c r="X988" s="22"/>
      <c r="Y988" s="22"/>
      <c r="Z988" s="22"/>
      <c r="AA988" s="22"/>
      <c r="AB988" s="22"/>
      <c r="AC988" s="69"/>
    </row>
    <row r="989" spans="1:29" ht="15.75" customHeight="1">
      <c r="A989" s="69"/>
      <c r="B989" s="69"/>
      <c r="C989" s="69"/>
      <c r="D989" s="69"/>
      <c r="E989" s="69"/>
      <c r="F989" s="69"/>
      <c r="G989" s="69"/>
      <c r="H989" s="69"/>
      <c r="I989" s="69"/>
      <c r="J989" s="69"/>
      <c r="K989" s="69"/>
      <c r="L989" s="69"/>
      <c r="M989" s="69"/>
      <c r="N989" s="69"/>
      <c r="O989" s="69"/>
      <c r="P989" s="69"/>
      <c r="Q989" s="69"/>
      <c r="R989" s="22"/>
      <c r="S989" s="22"/>
      <c r="T989" s="22"/>
      <c r="U989" s="22"/>
      <c r="V989" s="22"/>
      <c r="W989" s="22"/>
      <c r="X989" s="22"/>
      <c r="Y989" s="22"/>
      <c r="Z989" s="22"/>
      <c r="AA989" s="22"/>
      <c r="AB989" s="22"/>
      <c r="AC989" s="69"/>
    </row>
    <row r="990" spans="1:29" ht="15.75" customHeight="1">
      <c r="A990" s="69"/>
      <c r="B990" s="69"/>
      <c r="C990" s="69"/>
      <c r="D990" s="69"/>
      <c r="E990" s="69"/>
      <c r="F990" s="69"/>
      <c r="G990" s="69"/>
      <c r="H990" s="69"/>
      <c r="I990" s="69"/>
      <c r="J990" s="69"/>
      <c r="K990" s="69"/>
      <c r="L990" s="69"/>
      <c r="M990" s="69"/>
      <c r="N990" s="69"/>
      <c r="O990" s="69"/>
      <c r="P990" s="69"/>
      <c r="Q990" s="69"/>
      <c r="R990" s="22"/>
      <c r="S990" s="22"/>
      <c r="T990" s="22"/>
      <c r="U990" s="22"/>
      <c r="V990" s="22"/>
      <c r="W990" s="22"/>
      <c r="X990" s="22"/>
      <c r="Y990" s="22"/>
      <c r="Z990" s="22"/>
      <c r="AA990" s="22"/>
      <c r="AB990" s="22"/>
      <c r="AC990" s="69"/>
    </row>
    <row r="991" spans="1:29" ht="15.75" customHeight="1">
      <c r="A991" s="69"/>
      <c r="B991" s="69"/>
      <c r="C991" s="69"/>
      <c r="D991" s="69"/>
      <c r="E991" s="69"/>
      <c r="F991" s="69"/>
      <c r="G991" s="69"/>
      <c r="H991" s="69"/>
      <c r="I991" s="69"/>
      <c r="J991" s="69"/>
      <c r="K991" s="69"/>
      <c r="L991" s="69"/>
      <c r="M991" s="69"/>
      <c r="N991" s="69"/>
      <c r="O991" s="69"/>
      <c r="P991" s="69"/>
      <c r="Q991" s="69"/>
      <c r="R991" s="22"/>
      <c r="S991" s="22"/>
      <c r="T991" s="22"/>
      <c r="U991" s="22"/>
      <c r="V991" s="22"/>
      <c r="W991" s="22"/>
      <c r="X991" s="22"/>
      <c r="Y991" s="22"/>
      <c r="Z991" s="22"/>
      <c r="AA991" s="22"/>
      <c r="AB991" s="22"/>
      <c r="AC991" s="69"/>
    </row>
    <row r="992" spans="1:29" ht="15.75" customHeight="1">
      <c r="A992" s="69"/>
      <c r="B992" s="69"/>
      <c r="C992" s="69"/>
      <c r="D992" s="69"/>
      <c r="E992" s="69"/>
      <c r="F992" s="69"/>
      <c r="G992" s="69"/>
      <c r="H992" s="69"/>
      <c r="I992" s="69"/>
      <c r="J992" s="69"/>
      <c r="K992" s="69"/>
      <c r="L992" s="69"/>
      <c r="M992" s="69"/>
      <c r="N992" s="69"/>
      <c r="O992" s="69"/>
      <c r="P992" s="69"/>
      <c r="Q992" s="69"/>
      <c r="R992" s="22"/>
      <c r="S992" s="22"/>
      <c r="T992" s="22"/>
      <c r="U992" s="22"/>
      <c r="V992" s="22"/>
      <c r="W992" s="22"/>
      <c r="X992" s="22"/>
      <c r="Y992" s="22"/>
      <c r="Z992" s="22"/>
      <c r="AA992" s="22"/>
      <c r="AB992" s="22"/>
      <c r="AC992" s="69"/>
    </row>
    <row r="993" spans="1:29" ht="15.75" customHeight="1">
      <c r="A993" s="69"/>
      <c r="B993" s="69"/>
      <c r="C993" s="69"/>
      <c r="D993" s="69"/>
      <c r="E993" s="69"/>
      <c r="F993" s="69"/>
      <c r="G993" s="69"/>
      <c r="H993" s="69"/>
      <c r="I993" s="69"/>
      <c r="J993" s="69"/>
      <c r="K993" s="69"/>
      <c r="L993" s="69"/>
      <c r="M993" s="69"/>
      <c r="N993" s="69"/>
      <c r="O993" s="69"/>
      <c r="P993" s="69"/>
      <c r="Q993" s="69"/>
      <c r="R993" s="22"/>
      <c r="S993" s="22"/>
      <c r="T993" s="22"/>
      <c r="U993" s="22"/>
      <c r="V993" s="22"/>
      <c r="W993" s="22"/>
      <c r="X993" s="22"/>
      <c r="Y993" s="22"/>
      <c r="Z993" s="22"/>
      <c r="AA993" s="22"/>
      <c r="AB993" s="22"/>
      <c r="AC993" s="69"/>
    </row>
    <row r="994" spans="1:29" ht="15.75" customHeight="1">
      <c r="A994" s="69"/>
      <c r="B994" s="69"/>
      <c r="C994" s="69"/>
      <c r="D994" s="69"/>
      <c r="E994" s="69"/>
      <c r="F994" s="69"/>
      <c r="G994" s="69"/>
      <c r="H994" s="69"/>
      <c r="I994" s="69"/>
      <c r="J994" s="69"/>
      <c r="K994" s="69"/>
      <c r="L994" s="69"/>
      <c r="M994" s="69"/>
      <c r="N994" s="69"/>
      <c r="O994" s="69"/>
      <c r="P994" s="69"/>
      <c r="Q994" s="69"/>
      <c r="R994" s="22"/>
      <c r="S994" s="22"/>
      <c r="T994" s="22"/>
      <c r="U994" s="22"/>
      <c r="V994" s="22"/>
      <c r="W994" s="22"/>
      <c r="X994" s="22"/>
      <c r="Y994" s="22"/>
      <c r="Z994" s="22"/>
      <c r="AA994" s="22"/>
      <c r="AB994" s="22"/>
      <c r="AC994" s="69"/>
    </row>
    <row r="995" spans="1:29" ht="15.75" customHeight="1">
      <c r="A995" s="69"/>
      <c r="B995" s="69"/>
      <c r="C995" s="69"/>
      <c r="D995" s="69"/>
      <c r="E995" s="69"/>
      <c r="F995" s="69"/>
      <c r="G995" s="69"/>
      <c r="H995" s="69"/>
      <c r="I995" s="69"/>
      <c r="J995" s="69"/>
      <c r="K995" s="69"/>
      <c r="L995" s="69"/>
      <c r="M995" s="69"/>
      <c r="N995" s="69"/>
      <c r="O995" s="69"/>
      <c r="P995" s="69"/>
      <c r="Q995" s="69"/>
      <c r="R995" s="22"/>
      <c r="S995" s="22"/>
      <c r="T995" s="22"/>
      <c r="U995" s="22"/>
      <c r="V995" s="22"/>
      <c r="W995" s="22"/>
      <c r="X995" s="22"/>
      <c r="Y995" s="22"/>
      <c r="Z995" s="22"/>
      <c r="AA995" s="22"/>
      <c r="AB995" s="22"/>
      <c r="AC995" s="69"/>
    </row>
    <row r="996" spans="1:29" ht="15.75" customHeight="1">
      <c r="A996" s="69"/>
      <c r="B996" s="69"/>
      <c r="C996" s="69"/>
      <c r="D996" s="69"/>
      <c r="E996" s="69"/>
      <c r="F996" s="69"/>
      <c r="G996" s="69"/>
      <c r="H996" s="69"/>
      <c r="I996" s="69"/>
      <c r="J996" s="69"/>
      <c r="K996" s="69"/>
      <c r="L996" s="69"/>
      <c r="M996" s="69"/>
      <c r="N996" s="69"/>
      <c r="O996" s="69"/>
      <c r="P996" s="69"/>
      <c r="Q996" s="69"/>
      <c r="R996" s="22"/>
      <c r="S996" s="22"/>
      <c r="T996" s="22"/>
      <c r="U996" s="22"/>
      <c r="V996" s="22"/>
      <c r="W996" s="22"/>
      <c r="X996" s="22"/>
      <c r="Y996" s="22"/>
      <c r="Z996" s="22"/>
      <c r="AA996" s="22"/>
      <c r="AB996" s="22"/>
      <c r="AC996" s="69"/>
    </row>
    <row r="997" spans="1:29" ht="15.75" customHeight="1">
      <c r="A997" s="69"/>
      <c r="B997" s="69"/>
      <c r="C997" s="69"/>
      <c r="D997" s="69"/>
      <c r="E997" s="69"/>
      <c r="F997" s="69"/>
      <c r="G997" s="69"/>
      <c r="H997" s="69"/>
      <c r="I997" s="69"/>
      <c r="J997" s="69"/>
      <c r="K997" s="69"/>
      <c r="L997" s="69"/>
      <c r="M997" s="69"/>
      <c r="N997" s="69"/>
      <c r="O997" s="69"/>
      <c r="P997" s="69"/>
      <c r="Q997" s="69"/>
      <c r="R997" s="22"/>
      <c r="S997" s="22"/>
      <c r="T997" s="22"/>
      <c r="U997" s="22"/>
      <c r="V997" s="22"/>
      <c r="W997" s="22"/>
      <c r="X997" s="22"/>
      <c r="Y997" s="22"/>
      <c r="Z997" s="22"/>
      <c r="AA997" s="22"/>
      <c r="AB997" s="22"/>
      <c r="AC997" s="69"/>
    </row>
    <row r="998" spans="1:29" ht="15.75" customHeight="1">
      <c r="A998" s="69"/>
      <c r="B998" s="69"/>
      <c r="C998" s="69"/>
      <c r="D998" s="69"/>
      <c r="E998" s="69"/>
      <c r="F998" s="69"/>
      <c r="G998" s="69"/>
      <c r="H998" s="69"/>
      <c r="I998" s="69"/>
      <c r="J998" s="69"/>
      <c r="K998" s="69"/>
      <c r="L998" s="69"/>
      <c r="M998" s="69"/>
      <c r="N998" s="69"/>
      <c r="O998" s="69"/>
      <c r="P998" s="69"/>
      <c r="Q998" s="69"/>
      <c r="R998" s="22"/>
      <c r="S998" s="22"/>
      <c r="T998" s="22"/>
      <c r="U998" s="22"/>
      <c r="V998" s="22"/>
      <c r="W998" s="22"/>
      <c r="X998" s="22"/>
      <c r="Y998" s="22"/>
      <c r="Z998" s="22"/>
      <c r="AA998" s="22"/>
      <c r="AB998" s="22"/>
      <c r="AC998" s="69"/>
    </row>
    <row r="999" spans="1:29" ht="15.75" customHeight="1">
      <c r="A999" s="69"/>
      <c r="B999" s="69"/>
      <c r="C999" s="69"/>
      <c r="D999" s="69"/>
      <c r="E999" s="69"/>
      <c r="F999" s="69"/>
      <c r="G999" s="69"/>
      <c r="H999" s="69"/>
      <c r="I999" s="69"/>
      <c r="J999" s="69"/>
      <c r="K999" s="69"/>
      <c r="L999" s="69"/>
      <c r="M999" s="69"/>
      <c r="N999" s="69"/>
      <c r="O999" s="69"/>
      <c r="P999" s="69"/>
      <c r="Q999" s="69"/>
      <c r="R999" s="22"/>
      <c r="S999" s="22"/>
      <c r="T999" s="22"/>
      <c r="U999" s="22"/>
      <c r="V999" s="22"/>
      <c r="W999" s="22"/>
      <c r="X999" s="22"/>
      <c r="Y999" s="22"/>
      <c r="Z999" s="22"/>
      <c r="AA999" s="22"/>
      <c r="AB999" s="22"/>
      <c r="AC999" s="69"/>
    </row>
    <row r="1000" spans="1:29" ht="15.75" customHeight="1">
      <c r="A1000" s="69"/>
      <c r="B1000" s="69"/>
      <c r="C1000" s="69"/>
      <c r="D1000" s="69"/>
      <c r="E1000" s="69"/>
      <c r="F1000" s="69"/>
      <c r="G1000" s="69"/>
      <c r="H1000" s="69"/>
      <c r="I1000" s="69"/>
      <c r="J1000" s="69"/>
      <c r="K1000" s="69"/>
      <c r="L1000" s="69"/>
      <c r="M1000" s="69"/>
      <c r="N1000" s="69"/>
      <c r="O1000" s="69"/>
      <c r="P1000" s="69"/>
      <c r="Q1000" s="69"/>
      <c r="R1000" s="22"/>
      <c r="S1000" s="22"/>
      <c r="T1000" s="22"/>
      <c r="U1000" s="22"/>
      <c r="V1000" s="22"/>
      <c r="W1000" s="22"/>
      <c r="X1000" s="22"/>
      <c r="Y1000" s="22"/>
      <c r="Z1000" s="22"/>
      <c r="AA1000" s="22"/>
      <c r="AB1000" s="22"/>
      <c r="AC1000" s="69"/>
    </row>
  </sheetData>
  <mergeCells count="149">
    <mergeCell ref="V14:V15"/>
    <mergeCell ref="B20:C20"/>
    <mergeCell ref="B21:C21"/>
    <mergeCell ref="B22:C22"/>
    <mergeCell ref="B23:C23"/>
    <mergeCell ref="B24:C24"/>
    <mergeCell ref="B25:C25"/>
    <mergeCell ref="B26:C26"/>
    <mergeCell ref="B27:C27"/>
    <mergeCell ref="O18:P18"/>
    <mergeCell ref="O19:P19"/>
    <mergeCell ref="T14:T15"/>
    <mergeCell ref="U14:U15"/>
    <mergeCell ref="H17:I17"/>
    <mergeCell ref="O16:P16"/>
    <mergeCell ref="O17:P17"/>
    <mergeCell ref="L15:M15"/>
    <mergeCell ref="O15:P15"/>
    <mergeCell ref="O23:P23"/>
    <mergeCell ref="H23:I23"/>
    <mergeCell ref="J23:K23"/>
    <mergeCell ref="L23:M23"/>
    <mergeCell ref="H24:I24"/>
    <mergeCell ref="J24:K24"/>
    <mergeCell ref="B35:C35"/>
    <mergeCell ref="B36:C36"/>
    <mergeCell ref="B37:C37"/>
    <mergeCell ref="B38:C38"/>
    <mergeCell ref="B39:C39"/>
    <mergeCell ref="B28:C28"/>
    <mergeCell ref="B29:C29"/>
    <mergeCell ref="B30:C30"/>
    <mergeCell ref="B31:C31"/>
    <mergeCell ref="B32:C32"/>
    <mergeCell ref="B33:C33"/>
    <mergeCell ref="B34:C34"/>
    <mergeCell ref="A1:O1"/>
    <mergeCell ref="A2:B2"/>
    <mergeCell ref="C2:H2"/>
    <mergeCell ref="K3:L4"/>
    <mergeCell ref="M3:O4"/>
    <mergeCell ref="A4:B5"/>
    <mergeCell ref="C4:H5"/>
    <mergeCell ref="K6:L7"/>
    <mergeCell ref="M6:O7"/>
    <mergeCell ref="A7:B9"/>
    <mergeCell ref="C7:H9"/>
    <mergeCell ref="K9:O11"/>
    <mergeCell ref="A11:B12"/>
    <mergeCell ref="C11:H12"/>
    <mergeCell ref="A13:O13"/>
    <mergeCell ref="F14:M14"/>
    <mergeCell ref="N14:Q14"/>
    <mergeCell ref="R14:R15"/>
    <mergeCell ref="S14:S15"/>
    <mergeCell ref="H18:I18"/>
    <mergeCell ref="J18:K18"/>
    <mergeCell ref="L18:M18"/>
    <mergeCell ref="H19:I19"/>
    <mergeCell ref="J19:K19"/>
    <mergeCell ref="L19:M19"/>
    <mergeCell ref="A14:E14"/>
    <mergeCell ref="B15:C15"/>
    <mergeCell ref="B16:C16"/>
    <mergeCell ref="B17:C17"/>
    <mergeCell ref="B18:C18"/>
    <mergeCell ref="B19:C19"/>
    <mergeCell ref="H15:I15"/>
    <mergeCell ref="J15:K15"/>
    <mergeCell ref="H16:I16"/>
    <mergeCell ref="J16:K16"/>
    <mergeCell ref="L16:M16"/>
    <mergeCell ref="J17:K17"/>
    <mergeCell ref="L17:M17"/>
    <mergeCell ref="J33:K33"/>
    <mergeCell ref="L33:M33"/>
    <mergeCell ref="H31:I31"/>
    <mergeCell ref="J31:K31"/>
    <mergeCell ref="L31:M31"/>
    <mergeCell ref="H32:I32"/>
    <mergeCell ref="J32:K32"/>
    <mergeCell ref="L32:M32"/>
    <mergeCell ref="H33:I33"/>
    <mergeCell ref="L24:M24"/>
    <mergeCell ref="O24:P24"/>
    <mergeCell ref="J25:K25"/>
    <mergeCell ref="L25:M25"/>
    <mergeCell ref="O25:P25"/>
    <mergeCell ref="H25:I25"/>
    <mergeCell ref="H26:I26"/>
    <mergeCell ref="J26:K26"/>
    <mergeCell ref="L26:M26"/>
    <mergeCell ref="J36:K36"/>
    <mergeCell ref="L36:M36"/>
    <mergeCell ref="H34:I34"/>
    <mergeCell ref="J34:K34"/>
    <mergeCell ref="L34:M34"/>
    <mergeCell ref="H35:I35"/>
    <mergeCell ref="J35:K35"/>
    <mergeCell ref="L35:M35"/>
    <mergeCell ref="H36:I36"/>
    <mergeCell ref="J39:K39"/>
    <mergeCell ref="L39:M39"/>
    <mergeCell ref="H37:I37"/>
    <mergeCell ref="J37:K37"/>
    <mergeCell ref="L37:M37"/>
    <mergeCell ref="H38:I38"/>
    <mergeCell ref="J38:K38"/>
    <mergeCell ref="L38:M38"/>
    <mergeCell ref="H39:I39"/>
    <mergeCell ref="H20:I20"/>
    <mergeCell ref="J20:K20"/>
    <mergeCell ref="L20:M20"/>
    <mergeCell ref="O20:P20"/>
    <mergeCell ref="J21:K21"/>
    <mergeCell ref="L21:M21"/>
    <mergeCell ref="O21:P21"/>
    <mergeCell ref="H21:I21"/>
    <mergeCell ref="H22:I22"/>
    <mergeCell ref="J22:K22"/>
    <mergeCell ref="L22:M22"/>
    <mergeCell ref="O22:P22"/>
    <mergeCell ref="H27:I27"/>
    <mergeCell ref="J27:K27"/>
    <mergeCell ref="L27:M27"/>
    <mergeCell ref="J30:K30"/>
    <mergeCell ref="L30:M30"/>
    <mergeCell ref="H28:I28"/>
    <mergeCell ref="J28:K28"/>
    <mergeCell ref="L28:M28"/>
    <mergeCell ref="H29:I29"/>
    <mergeCell ref="J29:K29"/>
    <mergeCell ref="L29:M29"/>
    <mergeCell ref="H30:I30"/>
    <mergeCell ref="O33:P33"/>
    <mergeCell ref="O34:P34"/>
    <mergeCell ref="O35:P35"/>
    <mergeCell ref="O36:P36"/>
    <mergeCell ref="O37:P37"/>
    <mergeCell ref="O38:P38"/>
    <mergeCell ref="O39:P39"/>
    <mergeCell ref="O40:R40"/>
    <mergeCell ref="O26:P26"/>
    <mergeCell ref="O27:P27"/>
    <mergeCell ref="O28:P28"/>
    <mergeCell ref="O29:P29"/>
    <mergeCell ref="O30:P30"/>
    <mergeCell ref="O31:P31"/>
    <mergeCell ref="O32:P32"/>
  </mergeCells>
  <phoneticPr fontId="44" type="noConversion"/>
  <pageMargins left="0.51181102362204722" right="0.51181102362204722" top="0.74803149606299213" bottom="0.74803149606299213"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1000"/>
  <sheetViews>
    <sheetView topLeftCell="F23" zoomScale="110" zoomScaleNormal="110" workbookViewId="0">
      <selection activeCell="L23" sqref="L23"/>
    </sheetView>
  </sheetViews>
  <sheetFormatPr baseColWidth="10" defaultColWidth="12.625" defaultRowHeight="15" customHeight="1"/>
  <cols>
    <col min="1" max="1" width="2.375" style="25" customWidth="1"/>
    <col min="2" max="2" width="21" style="25" customWidth="1"/>
    <col min="3" max="3" width="6.5" style="25" customWidth="1"/>
    <col min="4" max="4" width="22.75" style="25" customWidth="1"/>
    <col min="5" max="5" width="21.5" style="25" customWidth="1"/>
    <col min="6" max="6" width="16.875" style="25" customWidth="1"/>
    <col min="7" max="7" width="15.625" style="25" customWidth="1"/>
    <col min="8" max="8" width="32.625" style="25" customWidth="1"/>
    <col min="9" max="9" width="9.375" style="25" customWidth="1"/>
    <col min="10" max="10" width="32.625" style="25" customWidth="1"/>
    <col min="11" max="11" width="9.375" style="25" customWidth="1"/>
    <col min="12" max="12" width="33.25" style="25" customWidth="1"/>
    <col min="13" max="29" width="9.375" style="25" customWidth="1"/>
    <col min="30" max="16384" width="12.625" style="25"/>
  </cols>
  <sheetData>
    <row r="1" spans="1:29">
      <c r="A1" s="22"/>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row>
    <row r="2" spans="1:29" ht="69" customHeight="1">
      <c r="A2" s="22"/>
      <c r="B2" s="135" t="s">
        <v>179</v>
      </c>
      <c r="C2" s="133"/>
      <c r="D2" s="133"/>
      <c r="E2" s="133"/>
      <c r="F2" s="133"/>
      <c r="G2" s="133"/>
      <c r="H2" s="133"/>
      <c r="I2" s="133"/>
      <c r="J2" s="133"/>
      <c r="K2" s="134"/>
      <c r="L2" s="22"/>
      <c r="M2" s="22"/>
      <c r="N2" s="22"/>
      <c r="O2" s="22"/>
      <c r="P2" s="22"/>
      <c r="Q2" s="22"/>
      <c r="R2" s="22"/>
      <c r="S2" s="22"/>
      <c r="T2" s="22"/>
      <c r="U2" s="22"/>
      <c r="V2" s="22"/>
      <c r="W2" s="22"/>
      <c r="X2" s="22"/>
      <c r="Y2" s="22"/>
      <c r="Z2" s="22"/>
      <c r="AA2" s="22"/>
      <c r="AB2" s="22"/>
      <c r="AC2" s="22"/>
    </row>
    <row r="3" spans="1:29" ht="19.5" thickBot="1">
      <c r="A3" s="70"/>
      <c r="B3" s="188" t="s">
        <v>180</v>
      </c>
      <c r="C3" s="133"/>
      <c r="D3" s="133"/>
      <c r="E3" s="133"/>
      <c r="F3" s="133"/>
      <c r="G3" s="133"/>
      <c r="H3" s="133"/>
      <c r="I3" s="133"/>
      <c r="J3" s="133"/>
      <c r="K3" s="134"/>
      <c r="L3" s="22"/>
      <c r="M3" s="22"/>
      <c r="N3" s="22"/>
      <c r="O3" s="22"/>
      <c r="P3" s="22"/>
      <c r="Q3" s="22"/>
      <c r="R3" s="22"/>
      <c r="S3" s="22"/>
      <c r="T3" s="22"/>
      <c r="U3" s="22"/>
      <c r="V3" s="22"/>
      <c r="W3" s="22"/>
      <c r="X3" s="22"/>
      <c r="Y3" s="22"/>
      <c r="Z3" s="22"/>
      <c r="AA3" s="22"/>
      <c r="AB3" s="22"/>
      <c r="AC3" s="22"/>
    </row>
    <row r="4" spans="1:29" ht="63.75" thickBot="1">
      <c r="A4" s="70"/>
      <c r="B4" s="71" t="s">
        <v>2</v>
      </c>
      <c r="C4" s="189" t="s">
        <v>181</v>
      </c>
      <c r="D4" s="138"/>
      <c r="E4" s="72" t="s">
        <v>4</v>
      </c>
      <c r="F4" s="73" t="s">
        <v>5</v>
      </c>
      <c r="G4" s="74" t="s">
        <v>6</v>
      </c>
      <c r="H4" s="75" t="s">
        <v>7</v>
      </c>
      <c r="I4" s="76" t="s">
        <v>8</v>
      </c>
      <c r="J4" s="75" t="s">
        <v>9</v>
      </c>
      <c r="K4" s="77" t="s">
        <v>8</v>
      </c>
      <c r="L4" s="239" t="s">
        <v>375</v>
      </c>
      <c r="M4" s="22"/>
      <c r="N4" s="22"/>
      <c r="O4" s="22"/>
      <c r="P4" s="22"/>
      <c r="Q4" s="22"/>
      <c r="R4" s="22"/>
      <c r="S4" s="22"/>
      <c r="T4" s="22"/>
      <c r="U4" s="22"/>
      <c r="V4" s="22"/>
      <c r="W4" s="22"/>
      <c r="X4" s="22"/>
      <c r="Y4" s="22"/>
      <c r="Z4" s="22"/>
      <c r="AA4" s="22"/>
      <c r="AB4" s="22"/>
      <c r="AC4" s="22"/>
    </row>
    <row r="5" spans="1:29" ht="69.75" customHeight="1" thickBot="1">
      <c r="A5" s="70"/>
      <c r="B5" s="190" t="s">
        <v>182</v>
      </c>
      <c r="C5" s="78" t="s">
        <v>183</v>
      </c>
      <c r="D5" s="32" t="s">
        <v>184</v>
      </c>
      <c r="E5" s="32" t="s">
        <v>185</v>
      </c>
      <c r="F5" s="32" t="s">
        <v>186</v>
      </c>
      <c r="G5" s="79" t="s">
        <v>187</v>
      </c>
      <c r="H5" s="32" t="s">
        <v>420</v>
      </c>
      <c r="I5" s="80">
        <f>AVERAGE(0,0,0,0,0,0,0)</f>
        <v>0</v>
      </c>
      <c r="J5" s="32" t="s">
        <v>401</v>
      </c>
      <c r="K5" s="81">
        <f>AVERAGE(0,0,0,0,0,0)</f>
        <v>0</v>
      </c>
      <c r="L5" s="236" t="s">
        <v>376</v>
      </c>
      <c r="M5" s="22"/>
      <c r="N5" s="22"/>
      <c r="O5" s="22"/>
      <c r="P5" s="22"/>
      <c r="Q5" s="22"/>
      <c r="R5" s="22"/>
      <c r="S5" s="22"/>
      <c r="T5" s="22"/>
      <c r="U5" s="22"/>
      <c r="V5" s="22"/>
      <c r="W5" s="22"/>
      <c r="X5" s="22"/>
      <c r="Y5" s="22"/>
      <c r="Z5" s="22"/>
      <c r="AA5" s="22"/>
      <c r="AB5" s="22"/>
      <c r="AC5" s="22"/>
    </row>
    <row r="6" spans="1:29" ht="95.25" customHeight="1" thickBot="1">
      <c r="A6" s="70"/>
      <c r="B6" s="154"/>
      <c r="C6" s="82" t="s">
        <v>188</v>
      </c>
      <c r="D6" s="32" t="s">
        <v>189</v>
      </c>
      <c r="E6" s="32" t="s">
        <v>190</v>
      </c>
      <c r="F6" s="32" t="s">
        <v>191</v>
      </c>
      <c r="G6" s="83" t="s">
        <v>192</v>
      </c>
      <c r="H6" s="32" t="s">
        <v>421</v>
      </c>
      <c r="I6" s="80">
        <f>AVERAGE(0,0,1,0,0,1,1,0.25)</f>
        <v>0.40625</v>
      </c>
      <c r="J6" s="32" t="s">
        <v>402</v>
      </c>
      <c r="K6" s="81">
        <f>AVERAGE(1,0.5,1,0,0.5,1,1)</f>
        <v>0.7142857142857143</v>
      </c>
      <c r="L6" s="236" t="s">
        <v>374</v>
      </c>
      <c r="M6" s="22"/>
      <c r="N6" s="22"/>
      <c r="O6" s="22"/>
      <c r="P6" s="22"/>
      <c r="Q6" s="22"/>
      <c r="R6" s="22"/>
      <c r="S6" s="22"/>
      <c r="T6" s="22"/>
      <c r="U6" s="22"/>
      <c r="V6" s="22"/>
      <c r="W6" s="22"/>
      <c r="X6" s="22"/>
      <c r="Y6" s="22"/>
      <c r="Z6" s="22"/>
      <c r="AA6" s="22"/>
      <c r="AB6" s="22"/>
      <c r="AC6" s="22"/>
    </row>
    <row r="7" spans="1:29" ht="107.25" customHeight="1" thickBot="1">
      <c r="A7" s="70"/>
      <c r="B7" s="191" t="s">
        <v>193</v>
      </c>
      <c r="C7" s="84" t="s">
        <v>28</v>
      </c>
      <c r="D7" s="32" t="s">
        <v>194</v>
      </c>
      <c r="E7" s="32" t="s">
        <v>195</v>
      </c>
      <c r="F7" s="32" t="s">
        <v>196</v>
      </c>
      <c r="G7" s="83">
        <v>44560</v>
      </c>
      <c r="H7" s="32" t="s">
        <v>422</v>
      </c>
      <c r="I7" s="80">
        <f>AVERAGE(0,0,0,0,0,0,0.1)</f>
        <v>1.4285714285714287E-2</v>
      </c>
      <c r="J7" s="32" t="s">
        <v>403</v>
      </c>
      <c r="K7" s="81">
        <f>AVERAGE(0.1,0.1,1,0,0,0)</f>
        <v>0.19999999999999998</v>
      </c>
      <c r="L7" s="236" t="s">
        <v>393</v>
      </c>
      <c r="M7" s="22"/>
      <c r="N7" s="22"/>
      <c r="O7" s="22"/>
      <c r="P7" s="22"/>
      <c r="Q7" s="22"/>
      <c r="R7" s="22"/>
      <c r="S7" s="22"/>
      <c r="T7" s="22"/>
      <c r="U7" s="22"/>
      <c r="V7" s="22"/>
      <c r="W7" s="22"/>
      <c r="X7" s="22"/>
      <c r="Y7" s="22"/>
      <c r="Z7" s="22"/>
      <c r="AA7" s="22"/>
      <c r="AB7" s="22"/>
      <c r="AC7" s="22"/>
    </row>
    <row r="8" spans="1:29" ht="116.25" customHeight="1" thickBot="1">
      <c r="A8" s="70"/>
      <c r="B8" s="192"/>
      <c r="C8" s="85" t="s">
        <v>31</v>
      </c>
      <c r="D8" s="32" t="s">
        <v>197</v>
      </c>
      <c r="E8" s="32" t="s">
        <v>198</v>
      </c>
      <c r="F8" s="32" t="s">
        <v>199</v>
      </c>
      <c r="G8" s="83">
        <v>44560</v>
      </c>
      <c r="H8" s="32" t="s">
        <v>423</v>
      </c>
      <c r="I8" s="80">
        <f>AVERAGE(0.2,0.1)</f>
        <v>0.15000000000000002</v>
      </c>
      <c r="J8" s="32" t="s">
        <v>404</v>
      </c>
      <c r="K8" s="81">
        <f>AVERAGE(0.2,0.75)</f>
        <v>0.47499999999999998</v>
      </c>
      <c r="L8" s="236" t="s">
        <v>374</v>
      </c>
      <c r="M8" s="22"/>
      <c r="N8" s="22"/>
      <c r="O8" s="22"/>
      <c r="P8" s="22"/>
      <c r="Q8" s="22"/>
      <c r="R8" s="22"/>
      <c r="S8" s="22"/>
      <c r="T8" s="22"/>
      <c r="U8" s="22"/>
      <c r="V8" s="22"/>
      <c r="W8" s="22"/>
      <c r="X8" s="22"/>
      <c r="Y8" s="22"/>
      <c r="Z8" s="22"/>
      <c r="AA8" s="22"/>
      <c r="AB8" s="22"/>
      <c r="AC8" s="22"/>
    </row>
    <row r="9" spans="1:29" ht="89.25" customHeight="1" thickBot="1">
      <c r="A9" s="70"/>
      <c r="B9" s="192"/>
      <c r="C9" s="85" t="s">
        <v>35</v>
      </c>
      <c r="D9" s="32" t="s">
        <v>200</v>
      </c>
      <c r="E9" s="32" t="s">
        <v>201</v>
      </c>
      <c r="F9" s="32" t="s">
        <v>202</v>
      </c>
      <c r="G9" s="83">
        <v>44438</v>
      </c>
      <c r="H9" s="32" t="s">
        <v>424</v>
      </c>
      <c r="I9" s="80">
        <f>AVERAGE(0,0,0,0.2,0,0,0)</f>
        <v>2.8571428571428574E-2</v>
      </c>
      <c r="J9" s="32" t="s">
        <v>405</v>
      </c>
      <c r="K9" s="81">
        <f>AVERAGE(0.85,0,0,1,1,0)</f>
        <v>0.47500000000000003</v>
      </c>
      <c r="L9" s="236" t="s">
        <v>374</v>
      </c>
      <c r="M9" s="22"/>
      <c r="N9" s="22"/>
      <c r="O9" s="22"/>
      <c r="P9" s="22"/>
      <c r="Q9" s="22"/>
      <c r="R9" s="22"/>
      <c r="S9" s="22"/>
      <c r="T9" s="22"/>
      <c r="U9" s="22"/>
      <c r="V9" s="22"/>
      <c r="W9" s="22"/>
      <c r="X9" s="22"/>
      <c r="Y9" s="22"/>
      <c r="Z9" s="22"/>
      <c r="AA9" s="22"/>
      <c r="AB9" s="22"/>
      <c r="AC9" s="22"/>
    </row>
    <row r="10" spans="1:29" ht="82.5" customHeight="1" thickBot="1">
      <c r="A10" s="70"/>
      <c r="B10" s="192"/>
      <c r="C10" s="85" t="s">
        <v>203</v>
      </c>
      <c r="D10" s="32" t="s">
        <v>204</v>
      </c>
      <c r="E10" s="32" t="s">
        <v>205</v>
      </c>
      <c r="F10" s="32" t="s">
        <v>206</v>
      </c>
      <c r="G10" s="83">
        <v>44560</v>
      </c>
      <c r="H10" s="86" t="s">
        <v>425</v>
      </c>
      <c r="I10" s="80">
        <f>AVERAGE(0,0,1,0,1,0,0.1)</f>
        <v>0.3</v>
      </c>
      <c r="J10" s="32" t="s">
        <v>406</v>
      </c>
      <c r="K10" s="81">
        <f>AVERAGE(0.7,0,0,0,0,0)</f>
        <v>0.11666666666666665</v>
      </c>
      <c r="L10" s="236" t="s">
        <v>393</v>
      </c>
      <c r="M10" s="22"/>
      <c r="N10" s="22"/>
      <c r="O10" s="22"/>
      <c r="P10" s="22"/>
      <c r="Q10" s="22"/>
      <c r="R10" s="22"/>
      <c r="S10" s="22"/>
      <c r="T10" s="22"/>
      <c r="U10" s="22"/>
      <c r="V10" s="22"/>
      <c r="W10" s="22"/>
      <c r="X10" s="22"/>
      <c r="Y10" s="22"/>
      <c r="Z10" s="22"/>
      <c r="AA10" s="22"/>
      <c r="AB10" s="22"/>
      <c r="AC10" s="22"/>
    </row>
    <row r="11" spans="1:29" ht="109.5" customHeight="1" thickBot="1">
      <c r="A11" s="70"/>
      <c r="B11" s="192"/>
      <c r="C11" s="85" t="s">
        <v>207</v>
      </c>
      <c r="D11" s="32" t="s">
        <v>208</v>
      </c>
      <c r="E11" s="32" t="s">
        <v>209</v>
      </c>
      <c r="F11" s="32" t="s">
        <v>210</v>
      </c>
      <c r="G11" s="83">
        <v>44560</v>
      </c>
      <c r="H11" s="32" t="s">
        <v>426</v>
      </c>
      <c r="I11" s="80">
        <f>AVERAGE(0,0.1)</f>
        <v>0.05</v>
      </c>
      <c r="J11" s="32" t="s">
        <v>407</v>
      </c>
      <c r="K11" s="81">
        <f>AVERAGE(0.7,0)</f>
        <v>0.35</v>
      </c>
      <c r="L11" s="236" t="s">
        <v>393</v>
      </c>
      <c r="M11" s="22"/>
      <c r="N11" s="22"/>
      <c r="O11" s="22"/>
      <c r="P11" s="22"/>
      <c r="Q11" s="22"/>
      <c r="R11" s="22"/>
      <c r="S11" s="22"/>
      <c r="T11" s="22"/>
      <c r="U11" s="22"/>
      <c r="V11" s="22"/>
      <c r="W11" s="22"/>
      <c r="X11" s="22"/>
      <c r="Y11" s="22"/>
      <c r="Z11" s="22"/>
      <c r="AA11" s="22"/>
      <c r="AB11" s="22"/>
      <c r="AC11" s="22"/>
    </row>
    <row r="12" spans="1:29" ht="138.75" customHeight="1" thickBot="1">
      <c r="A12" s="70"/>
      <c r="B12" s="192"/>
      <c r="C12" s="85" t="s">
        <v>211</v>
      </c>
      <c r="D12" s="38" t="s">
        <v>212</v>
      </c>
      <c r="E12" s="38" t="s">
        <v>213</v>
      </c>
      <c r="F12" s="32" t="s">
        <v>214</v>
      </c>
      <c r="G12" s="83">
        <v>44560</v>
      </c>
      <c r="H12" s="32" t="s">
        <v>427</v>
      </c>
      <c r="I12" s="80">
        <f>AVERAGE(0.4)</f>
        <v>0.4</v>
      </c>
      <c r="J12" s="32" t="s">
        <v>408</v>
      </c>
      <c r="K12" s="81">
        <f>AVERAGE(1)</f>
        <v>1</v>
      </c>
      <c r="L12" s="236" t="s">
        <v>374</v>
      </c>
      <c r="M12" s="22"/>
      <c r="N12" s="22"/>
      <c r="O12" s="22"/>
      <c r="P12" s="22"/>
      <c r="Q12" s="22"/>
      <c r="R12" s="22"/>
      <c r="S12" s="22"/>
      <c r="T12" s="22"/>
      <c r="U12" s="22"/>
      <c r="V12" s="22"/>
      <c r="W12" s="22"/>
      <c r="X12" s="22"/>
      <c r="Y12" s="22"/>
      <c r="Z12" s="22"/>
      <c r="AA12" s="22"/>
      <c r="AB12" s="22"/>
      <c r="AC12" s="22"/>
    </row>
    <row r="13" spans="1:29" ht="88.5" customHeight="1" thickBot="1">
      <c r="A13" s="70"/>
      <c r="B13" s="192"/>
      <c r="C13" s="194" t="s">
        <v>215</v>
      </c>
      <c r="D13" s="32" t="s">
        <v>216</v>
      </c>
      <c r="E13" s="32" t="s">
        <v>217</v>
      </c>
      <c r="F13" s="32" t="s">
        <v>218</v>
      </c>
      <c r="G13" s="83">
        <v>44316</v>
      </c>
      <c r="H13" s="32" t="s">
        <v>428</v>
      </c>
      <c r="I13" s="80">
        <f>AVERAGE(1,1,1,1,1,1)</f>
        <v>1</v>
      </c>
      <c r="J13" s="32" t="s">
        <v>409</v>
      </c>
      <c r="K13" s="81">
        <f>AVERAGE(1,1,1,1,1)</f>
        <v>1</v>
      </c>
      <c r="L13" s="236" t="s">
        <v>374</v>
      </c>
      <c r="M13" s="22"/>
      <c r="N13" s="22"/>
      <c r="O13" s="22"/>
      <c r="P13" s="22"/>
      <c r="Q13" s="22"/>
      <c r="R13" s="22"/>
      <c r="S13" s="22"/>
      <c r="T13" s="22"/>
      <c r="U13" s="22"/>
      <c r="V13" s="22"/>
      <c r="W13" s="22"/>
      <c r="X13" s="22"/>
      <c r="Y13" s="22"/>
      <c r="Z13" s="22"/>
      <c r="AA13" s="22"/>
      <c r="AB13" s="22"/>
      <c r="AC13" s="22"/>
    </row>
    <row r="14" spans="1:29" ht="99" customHeight="1" thickBot="1">
      <c r="A14" s="70"/>
      <c r="B14" s="192"/>
      <c r="C14" s="195"/>
      <c r="D14" s="32"/>
      <c r="E14" s="32" t="s">
        <v>219</v>
      </c>
      <c r="F14" s="32" t="s">
        <v>220</v>
      </c>
      <c r="G14" s="83">
        <v>44377</v>
      </c>
      <c r="H14" s="32" t="s">
        <v>429</v>
      </c>
      <c r="I14" s="80">
        <f>AVERAGE(1,1,1,0.5,1,1)</f>
        <v>0.91666666666666663</v>
      </c>
      <c r="J14" s="32" t="s">
        <v>410</v>
      </c>
      <c r="K14" s="81">
        <f>AVERAGE(1,1,1,1,1,1)</f>
        <v>1</v>
      </c>
      <c r="L14" s="236" t="s">
        <v>374</v>
      </c>
      <c r="M14" s="22"/>
      <c r="N14" s="22"/>
      <c r="O14" s="22"/>
      <c r="P14" s="22"/>
      <c r="Q14" s="22"/>
      <c r="R14" s="22"/>
      <c r="S14" s="22"/>
      <c r="T14" s="22"/>
      <c r="U14" s="22"/>
      <c r="V14" s="22"/>
      <c r="W14" s="22"/>
      <c r="X14" s="22"/>
      <c r="Y14" s="22"/>
      <c r="Z14" s="22"/>
      <c r="AA14" s="22"/>
      <c r="AB14" s="22"/>
      <c r="AC14" s="22"/>
    </row>
    <row r="15" spans="1:29" ht="111" customHeight="1" thickBot="1">
      <c r="A15" s="70"/>
      <c r="B15" s="193"/>
      <c r="C15" s="85" t="s">
        <v>221</v>
      </c>
      <c r="D15" s="38" t="s">
        <v>222</v>
      </c>
      <c r="E15" s="39" t="s">
        <v>223</v>
      </c>
      <c r="F15" s="32" t="s">
        <v>224</v>
      </c>
      <c r="G15" s="83">
        <v>44591</v>
      </c>
      <c r="H15" s="32" t="s">
        <v>225</v>
      </c>
      <c r="I15" s="80">
        <f>AVERAGE(0)</f>
        <v>0</v>
      </c>
      <c r="J15" s="32" t="s">
        <v>411</v>
      </c>
      <c r="K15" s="81">
        <f>AVERAGE(1,1,1)</f>
        <v>1</v>
      </c>
      <c r="L15" s="236" t="s">
        <v>374</v>
      </c>
      <c r="M15" s="22"/>
      <c r="N15" s="22"/>
      <c r="O15" s="22"/>
      <c r="P15" s="22"/>
      <c r="Q15" s="22"/>
      <c r="R15" s="22"/>
      <c r="S15" s="22"/>
      <c r="T15" s="22"/>
      <c r="U15" s="22"/>
      <c r="V15" s="22"/>
      <c r="W15" s="22"/>
      <c r="X15" s="22"/>
      <c r="Y15" s="22"/>
      <c r="Z15" s="22"/>
      <c r="AA15" s="22"/>
      <c r="AB15" s="22"/>
      <c r="AC15" s="22"/>
    </row>
    <row r="16" spans="1:29" ht="144" customHeight="1" thickBot="1">
      <c r="A16" s="70"/>
      <c r="B16" s="184" t="s">
        <v>226</v>
      </c>
      <c r="C16" s="85" t="s">
        <v>40</v>
      </c>
      <c r="D16" s="32" t="s">
        <v>227</v>
      </c>
      <c r="E16" s="32" t="s">
        <v>228</v>
      </c>
      <c r="F16" s="32" t="s">
        <v>229</v>
      </c>
      <c r="G16" s="87">
        <v>44560</v>
      </c>
      <c r="H16" s="86" t="s">
        <v>430</v>
      </c>
      <c r="I16" s="80">
        <f>AVERAGE(1,0,0,1,1,0,0)</f>
        <v>0.42857142857142855</v>
      </c>
      <c r="J16" s="32" t="s">
        <v>412</v>
      </c>
      <c r="K16" s="81">
        <f>AVERAGE(1,,1,1,1,1,1,1)</f>
        <v>0.875</v>
      </c>
      <c r="L16" s="236" t="s">
        <v>374</v>
      </c>
      <c r="M16" s="22"/>
      <c r="N16" s="22"/>
      <c r="O16" s="22"/>
      <c r="P16" s="22"/>
      <c r="Q16" s="22"/>
      <c r="R16" s="22"/>
      <c r="S16" s="22"/>
      <c r="T16" s="22"/>
      <c r="U16" s="22"/>
      <c r="V16" s="22"/>
      <c r="W16" s="22"/>
      <c r="X16" s="22"/>
      <c r="Y16" s="22"/>
      <c r="Z16" s="22"/>
      <c r="AA16" s="22"/>
      <c r="AB16" s="22"/>
      <c r="AC16" s="22"/>
    </row>
    <row r="17" spans="1:29" ht="99" customHeight="1" thickBot="1">
      <c r="A17" s="70"/>
      <c r="B17" s="185"/>
      <c r="C17" s="85" t="s">
        <v>45</v>
      </c>
      <c r="D17" s="32" t="s">
        <v>230</v>
      </c>
      <c r="E17" s="32" t="s">
        <v>231</v>
      </c>
      <c r="F17" s="32" t="s">
        <v>232</v>
      </c>
      <c r="G17" s="87">
        <v>44560</v>
      </c>
      <c r="H17" s="32" t="s">
        <v>431</v>
      </c>
      <c r="I17" s="80">
        <f>AVERAGE(1,1,0,1,1,0,1,0.1,0.3)</f>
        <v>0.6</v>
      </c>
      <c r="J17" s="32" t="s">
        <v>413</v>
      </c>
      <c r="K17" s="81">
        <f>AVERAGE(1,1,1,1,1,1,0)</f>
        <v>0.8571428571428571</v>
      </c>
      <c r="L17" s="236" t="s">
        <v>374</v>
      </c>
      <c r="M17" s="22"/>
      <c r="N17" s="22"/>
      <c r="O17" s="22"/>
      <c r="P17" s="22"/>
      <c r="Q17" s="22"/>
      <c r="R17" s="22"/>
      <c r="S17" s="22"/>
      <c r="T17" s="22"/>
      <c r="U17" s="22"/>
      <c r="V17" s="22"/>
      <c r="W17" s="22"/>
      <c r="X17" s="22"/>
      <c r="Y17" s="22"/>
      <c r="Z17" s="22"/>
      <c r="AA17" s="22"/>
      <c r="AB17" s="22"/>
      <c r="AC17" s="22"/>
    </row>
    <row r="18" spans="1:29" ht="69.75" customHeight="1" thickBot="1">
      <c r="A18" s="70"/>
      <c r="B18" s="186" t="s">
        <v>233</v>
      </c>
      <c r="C18" s="88" t="s">
        <v>54</v>
      </c>
      <c r="D18" s="38" t="s">
        <v>234</v>
      </c>
      <c r="E18" s="38" t="s">
        <v>235</v>
      </c>
      <c r="F18" s="32" t="s">
        <v>236</v>
      </c>
      <c r="G18" s="87">
        <v>44560</v>
      </c>
      <c r="H18" s="32" t="s">
        <v>432</v>
      </c>
      <c r="I18" s="80">
        <f>AVERAGE(1,0.25)</f>
        <v>0.625</v>
      </c>
      <c r="J18" s="32" t="s">
        <v>414</v>
      </c>
      <c r="K18" s="81">
        <f>AVERAGE(1,1)</f>
        <v>1</v>
      </c>
      <c r="L18" s="236" t="s">
        <v>374</v>
      </c>
      <c r="M18" s="22"/>
      <c r="N18" s="22"/>
      <c r="O18" s="22"/>
      <c r="P18" s="22"/>
      <c r="Q18" s="22"/>
      <c r="R18" s="22"/>
      <c r="S18" s="22"/>
      <c r="T18" s="22"/>
      <c r="U18" s="22"/>
      <c r="V18" s="22"/>
      <c r="W18" s="22"/>
      <c r="X18" s="22"/>
      <c r="Y18" s="22"/>
      <c r="Z18" s="22"/>
      <c r="AA18" s="22"/>
      <c r="AB18" s="22"/>
      <c r="AC18" s="22"/>
    </row>
    <row r="19" spans="1:29" ht="71.25" customHeight="1" thickBot="1">
      <c r="A19" s="70"/>
      <c r="B19" s="187"/>
      <c r="C19" s="88" t="s">
        <v>58</v>
      </c>
      <c r="D19" s="32" t="s">
        <v>237</v>
      </c>
      <c r="E19" s="32" t="s">
        <v>238</v>
      </c>
      <c r="F19" s="32" t="s">
        <v>239</v>
      </c>
      <c r="G19" s="87">
        <v>44560</v>
      </c>
      <c r="H19" s="86" t="s">
        <v>433</v>
      </c>
      <c r="I19" s="80">
        <f>AVERAGE(0,0,0,0,0,0,1,1)</f>
        <v>0.25</v>
      </c>
      <c r="J19" s="32" t="s">
        <v>415</v>
      </c>
      <c r="K19" s="81">
        <f>AVERAGE(0.5)</f>
        <v>0.5</v>
      </c>
      <c r="L19" s="236" t="s">
        <v>374</v>
      </c>
      <c r="M19" s="22"/>
      <c r="N19" s="22"/>
      <c r="O19" s="22"/>
      <c r="P19" s="22"/>
      <c r="Q19" s="22"/>
      <c r="R19" s="22"/>
      <c r="S19" s="22"/>
      <c r="T19" s="22"/>
      <c r="U19" s="22"/>
      <c r="V19" s="22"/>
      <c r="W19" s="22"/>
      <c r="X19" s="22"/>
      <c r="Y19" s="22"/>
      <c r="Z19" s="22"/>
      <c r="AA19" s="22"/>
      <c r="AB19" s="22"/>
      <c r="AC19" s="22"/>
    </row>
    <row r="20" spans="1:29" ht="68.25" customHeight="1" thickBot="1">
      <c r="A20" s="70"/>
      <c r="B20" s="187"/>
      <c r="C20" s="88" t="s">
        <v>240</v>
      </c>
      <c r="D20" s="32" t="s">
        <v>241</v>
      </c>
      <c r="E20" s="32" t="s">
        <v>242</v>
      </c>
      <c r="F20" s="32" t="s">
        <v>243</v>
      </c>
      <c r="G20" s="87">
        <v>44560</v>
      </c>
      <c r="H20" s="32" t="s">
        <v>434</v>
      </c>
      <c r="I20" s="80">
        <f>AVERAGE(1,0,1,0.6,1,0,0.3)</f>
        <v>0.55714285714285716</v>
      </c>
      <c r="J20" s="32" t="s">
        <v>416</v>
      </c>
      <c r="K20" s="81">
        <f>AVERAGE(1,1,0,1,1)</f>
        <v>0.8</v>
      </c>
      <c r="L20" s="236" t="s">
        <v>374</v>
      </c>
      <c r="M20" s="22"/>
      <c r="N20" s="22"/>
      <c r="O20" s="22"/>
      <c r="P20" s="22"/>
      <c r="Q20" s="22"/>
      <c r="R20" s="22"/>
      <c r="S20" s="22"/>
      <c r="T20" s="22"/>
      <c r="U20" s="22"/>
      <c r="V20" s="22"/>
      <c r="W20" s="22"/>
      <c r="X20" s="22"/>
      <c r="Y20" s="22"/>
      <c r="Z20" s="22"/>
      <c r="AA20" s="22"/>
      <c r="AB20" s="22"/>
      <c r="AC20" s="22"/>
    </row>
    <row r="21" spans="1:29" ht="101.25" customHeight="1" thickBot="1">
      <c r="A21" s="70"/>
      <c r="B21" s="187"/>
      <c r="C21" s="88" t="s">
        <v>244</v>
      </c>
      <c r="D21" s="32" t="s">
        <v>245</v>
      </c>
      <c r="E21" s="32" t="s">
        <v>246</v>
      </c>
      <c r="F21" s="32" t="s">
        <v>247</v>
      </c>
      <c r="G21" s="87">
        <v>44560</v>
      </c>
      <c r="H21" s="86" t="s">
        <v>435</v>
      </c>
      <c r="I21" s="80">
        <f>AVERAGE(0,0,0,0,1,0)</f>
        <v>0.16666666666666666</v>
      </c>
      <c r="J21" s="32" t="s">
        <v>417</v>
      </c>
      <c r="K21" s="81">
        <f>AVERAGE(1,0,0,0)</f>
        <v>0.25</v>
      </c>
      <c r="L21" s="236" t="s">
        <v>393</v>
      </c>
      <c r="M21" s="22"/>
      <c r="N21" s="22"/>
      <c r="O21" s="22"/>
      <c r="P21" s="22"/>
      <c r="Q21" s="22"/>
      <c r="R21" s="22"/>
      <c r="S21" s="22"/>
      <c r="T21" s="22"/>
      <c r="U21" s="22"/>
      <c r="V21" s="22"/>
      <c r="W21" s="22"/>
      <c r="X21" s="22"/>
      <c r="Y21" s="22"/>
      <c r="Z21" s="22"/>
      <c r="AA21" s="22"/>
      <c r="AB21" s="22"/>
      <c r="AC21" s="22"/>
    </row>
    <row r="22" spans="1:29" ht="111" customHeight="1" thickBot="1">
      <c r="A22" s="70"/>
      <c r="B22" s="154"/>
      <c r="C22" s="89" t="s">
        <v>248</v>
      </c>
      <c r="D22" s="32" t="s">
        <v>249</v>
      </c>
      <c r="E22" s="32" t="s">
        <v>250</v>
      </c>
      <c r="F22" s="32" t="s">
        <v>251</v>
      </c>
      <c r="G22" s="90">
        <v>44560</v>
      </c>
      <c r="H22" s="86" t="s">
        <v>436</v>
      </c>
      <c r="I22" s="91">
        <f t="shared" ref="I22:I23" si="0">AVERAGE(0,0,0,0,0,0,0)</f>
        <v>0</v>
      </c>
      <c r="J22" s="32" t="s">
        <v>418</v>
      </c>
      <c r="K22" s="81">
        <f>AVERAGE(0,0,0,0)</f>
        <v>0</v>
      </c>
      <c r="L22" s="236" t="s">
        <v>376</v>
      </c>
      <c r="M22" s="22"/>
      <c r="N22" s="22"/>
      <c r="O22" s="22"/>
      <c r="P22" s="22"/>
      <c r="Q22" s="22"/>
      <c r="R22" s="22"/>
      <c r="S22" s="22"/>
      <c r="T22" s="22"/>
      <c r="U22" s="22"/>
      <c r="V22" s="22"/>
      <c r="W22" s="22"/>
      <c r="X22" s="22"/>
      <c r="Y22" s="22"/>
      <c r="Z22" s="22"/>
      <c r="AA22" s="22"/>
      <c r="AB22" s="22"/>
      <c r="AC22" s="22"/>
    </row>
    <row r="23" spans="1:29" ht="159.75" customHeight="1" thickBot="1">
      <c r="A23" s="70"/>
      <c r="B23" s="92" t="s">
        <v>252</v>
      </c>
      <c r="C23" s="93" t="s">
        <v>253</v>
      </c>
      <c r="D23" s="32" t="s">
        <v>254</v>
      </c>
      <c r="E23" s="32" t="s">
        <v>255</v>
      </c>
      <c r="F23" s="32" t="s">
        <v>256</v>
      </c>
      <c r="G23" s="94">
        <v>44560</v>
      </c>
      <c r="H23" s="86" t="s">
        <v>437</v>
      </c>
      <c r="I23" s="81">
        <f t="shared" si="0"/>
        <v>0</v>
      </c>
      <c r="J23" s="32" t="s">
        <v>419</v>
      </c>
      <c r="K23" s="81">
        <f>AVERAGE(0,0,0,0,0,0)</f>
        <v>0</v>
      </c>
      <c r="L23" s="236" t="s">
        <v>376</v>
      </c>
      <c r="M23" s="22"/>
      <c r="N23" s="22"/>
      <c r="O23" s="22"/>
      <c r="P23" s="22"/>
      <c r="Q23" s="22"/>
      <c r="R23" s="22"/>
      <c r="S23" s="22"/>
      <c r="T23" s="22"/>
      <c r="U23" s="22"/>
      <c r="V23" s="22"/>
      <c r="W23" s="22"/>
      <c r="X23" s="22"/>
      <c r="Y23" s="22"/>
      <c r="Z23" s="22"/>
      <c r="AA23" s="22"/>
      <c r="AB23" s="22"/>
      <c r="AC23" s="22"/>
    </row>
    <row r="24" spans="1:29" ht="33.75" customHeight="1" thickBot="1">
      <c r="A24" s="22"/>
      <c r="B24" s="22"/>
      <c r="C24" s="22"/>
      <c r="D24" s="95"/>
      <c r="E24" s="132" t="s">
        <v>373</v>
      </c>
      <c r="F24" s="133"/>
      <c r="G24" s="133"/>
      <c r="H24" s="134"/>
      <c r="I24" s="47">
        <f>AVERAGE(I7:I14,I16:I23)</f>
        <v>0.34293154761904759</v>
      </c>
      <c r="J24" s="22"/>
      <c r="K24" s="47">
        <f>AVERAGE(K6:K21)</f>
        <v>0.66331845238095244</v>
      </c>
      <c r="L24" s="22"/>
      <c r="M24" s="22"/>
      <c r="N24" s="22"/>
      <c r="O24" s="22"/>
      <c r="P24" s="22"/>
      <c r="Q24" s="22"/>
      <c r="R24" s="22"/>
      <c r="S24" s="22"/>
      <c r="T24" s="22"/>
      <c r="U24" s="22"/>
      <c r="V24" s="22"/>
      <c r="W24" s="22"/>
      <c r="X24" s="22"/>
      <c r="Y24" s="22"/>
      <c r="Z24" s="22"/>
      <c r="AA24" s="22"/>
      <c r="AB24" s="22"/>
      <c r="AC24" s="22"/>
    </row>
    <row r="25" spans="1:29" ht="15" customHeight="1">
      <c r="A25" s="22"/>
      <c r="B25" s="22"/>
      <c r="C25" s="22"/>
      <c r="D25" s="46"/>
      <c r="E25" s="22"/>
      <c r="F25" s="22"/>
      <c r="G25" s="46"/>
      <c r="H25" s="22"/>
      <c r="I25" s="22"/>
      <c r="J25" s="22"/>
      <c r="K25" s="22"/>
      <c r="L25" s="22"/>
      <c r="M25" s="22"/>
      <c r="N25" s="22"/>
      <c r="O25" s="22"/>
      <c r="P25" s="22"/>
      <c r="Q25" s="22"/>
      <c r="R25" s="22"/>
      <c r="S25" s="22"/>
      <c r="T25" s="22"/>
      <c r="U25" s="22"/>
      <c r="V25" s="22"/>
      <c r="W25" s="22"/>
      <c r="X25" s="22"/>
      <c r="Y25" s="22"/>
      <c r="Z25" s="22"/>
      <c r="AA25" s="22"/>
      <c r="AB25" s="22"/>
      <c r="AC25" s="22"/>
    </row>
    <row r="26" spans="1:29" ht="15" customHeight="1">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row>
    <row r="27" spans="1:29" ht="15.75" customHeight="1">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row>
    <row r="28" spans="1:29" ht="15.75" customHeight="1">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row>
    <row r="29" spans="1:29" ht="15.75" customHeight="1">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row>
    <row r="30" spans="1:29" ht="15.75" customHeight="1">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row>
    <row r="31" spans="1:29" ht="15.75" customHeight="1">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row>
    <row r="32" spans="1:29" ht="15.75" customHeight="1">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row>
    <row r="33" spans="1:29" ht="15.7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row>
    <row r="34" spans="1:29" ht="15.75" customHeight="1">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row>
    <row r="35" spans="1:29" ht="15.75" customHeight="1">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row>
    <row r="36" spans="1:29" ht="15.75" customHeight="1">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row>
    <row r="37" spans="1:29" ht="15.75" customHeight="1">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row>
    <row r="38" spans="1:29" ht="15.75" customHeight="1">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row>
    <row r="39" spans="1:29" ht="15.75" customHeight="1">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row>
    <row r="40" spans="1:29" ht="15.75" customHeight="1">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row>
    <row r="41" spans="1:29" ht="15.75" customHeight="1">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row>
    <row r="42" spans="1:29" ht="15.75" customHeight="1">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row>
    <row r="43" spans="1:29" ht="15.75" customHeight="1">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row>
    <row r="44" spans="1:29" ht="15.75" customHeight="1">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row>
    <row r="45" spans="1:29" ht="15.75" customHeight="1">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row>
    <row r="46" spans="1:29" ht="15.75" customHeight="1">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row>
    <row r="47" spans="1:29" ht="15.7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row>
    <row r="48" spans="1:29" ht="15.75" customHeight="1">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row>
    <row r="49" spans="1:29" ht="15.75" customHeight="1">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row>
    <row r="50" spans="1:29" ht="15.75" customHeight="1">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row>
    <row r="51" spans="1:29" ht="15.75" customHeight="1">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row>
    <row r="52" spans="1:29" ht="15.75" customHeight="1">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row>
    <row r="53" spans="1:29" ht="15.75" customHeight="1">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row>
    <row r="54" spans="1:29" ht="15.75" customHeight="1">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row>
    <row r="55" spans="1:29" ht="15.75" customHeight="1">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row>
    <row r="56" spans="1:29" ht="15.75" customHeight="1">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row>
    <row r="57" spans="1:29" ht="15.75" customHeight="1">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row>
    <row r="58" spans="1:29" ht="15.75" customHeight="1">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row>
    <row r="59" spans="1:29" ht="15.75" customHeight="1">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row>
    <row r="60" spans="1:29" ht="15.75" customHeight="1">
      <c r="A60" s="22"/>
    </row>
    <row r="61" spans="1:29" ht="15.75" customHeight="1">
      <c r="A61" s="22"/>
    </row>
    <row r="62" spans="1:29" ht="15.75" customHeight="1">
      <c r="A62" s="22"/>
    </row>
    <row r="63" spans="1:29" ht="15.75" customHeight="1">
      <c r="A63" s="22"/>
    </row>
    <row r="64" spans="1:29" ht="15.75" customHeight="1">
      <c r="A64" s="22"/>
    </row>
    <row r="65" spans="1:1" ht="15.75" customHeight="1">
      <c r="A65" s="22"/>
    </row>
    <row r="66" spans="1:1" ht="15.75" customHeight="1">
      <c r="A66" s="22"/>
    </row>
    <row r="67" spans="1:1" ht="15.75" customHeight="1">
      <c r="A67" s="22"/>
    </row>
    <row r="68" spans="1:1" ht="15.75" customHeight="1">
      <c r="A68" s="22"/>
    </row>
    <row r="69" spans="1:1" ht="15.75" customHeight="1">
      <c r="A69" s="22"/>
    </row>
    <row r="70" spans="1:1" ht="15.75" customHeight="1">
      <c r="A70" s="22"/>
    </row>
    <row r="71" spans="1:1" ht="15.75" customHeight="1">
      <c r="A71" s="22"/>
    </row>
    <row r="72" spans="1:1" ht="15.75" customHeight="1">
      <c r="A72" s="22"/>
    </row>
    <row r="73" spans="1:1" ht="15.75" customHeight="1">
      <c r="A73" s="22"/>
    </row>
    <row r="74" spans="1:1" ht="15.75" customHeight="1">
      <c r="A74" s="22"/>
    </row>
    <row r="75" spans="1:1" ht="15.75" customHeight="1">
      <c r="A75" s="22"/>
    </row>
    <row r="76" spans="1:1" ht="15.75" customHeight="1">
      <c r="A76" s="22"/>
    </row>
    <row r="77" spans="1:1" ht="15.75" customHeight="1">
      <c r="A77" s="22"/>
    </row>
    <row r="78" spans="1:1" ht="15.75" customHeight="1">
      <c r="A78" s="22"/>
    </row>
    <row r="79" spans="1:1" ht="15.75" customHeight="1">
      <c r="A79" s="22"/>
    </row>
    <row r="80" spans="1:1" ht="15.75" customHeight="1">
      <c r="A80" s="22"/>
    </row>
    <row r="81" spans="1:1" ht="15.75" customHeight="1">
      <c r="A81" s="22"/>
    </row>
    <row r="82" spans="1:1" ht="15.75" customHeight="1">
      <c r="A82" s="22"/>
    </row>
    <row r="83" spans="1:1" ht="15.75" customHeight="1">
      <c r="A83" s="22"/>
    </row>
    <row r="84" spans="1:1" ht="15.75" customHeight="1">
      <c r="A84" s="22"/>
    </row>
    <row r="85" spans="1:1" ht="15.75" customHeight="1">
      <c r="A85" s="22"/>
    </row>
    <row r="86" spans="1:1" ht="15.75" customHeight="1">
      <c r="A86" s="22"/>
    </row>
    <row r="87" spans="1:1" ht="15.75" customHeight="1">
      <c r="A87" s="22"/>
    </row>
    <row r="88" spans="1:1" ht="15.75" customHeight="1">
      <c r="A88" s="22"/>
    </row>
    <row r="89" spans="1:1" ht="15.75" customHeight="1">
      <c r="A89" s="22"/>
    </row>
    <row r="90" spans="1:1" ht="15.75" customHeight="1">
      <c r="A90" s="22"/>
    </row>
    <row r="91" spans="1:1" ht="15.75" customHeight="1">
      <c r="A91" s="22"/>
    </row>
    <row r="92" spans="1:1" ht="15.75" customHeight="1">
      <c r="A92" s="22"/>
    </row>
    <row r="93" spans="1:1" ht="15.75" customHeight="1">
      <c r="A93" s="22"/>
    </row>
    <row r="94" spans="1:1" ht="15.75" customHeight="1">
      <c r="A94" s="22"/>
    </row>
    <row r="95" spans="1:1" ht="15.75" customHeight="1">
      <c r="A95" s="22"/>
    </row>
    <row r="96" spans="1:1" ht="15.75" customHeight="1">
      <c r="A96" s="22"/>
    </row>
    <row r="97" spans="1:1" ht="15.75" customHeight="1">
      <c r="A97" s="22"/>
    </row>
    <row r="98" spans="1:1" ht="15.75" customHeight="1">
      <c r="A98" s="22"/>
    </row>
    <row r="99" spans="1:1" ht="15.75" customHeight="1">
      <c r="A99" s="22"/>
    </row>
    <row r="100" spans="1:1" ht="15.75" customHeight="1">
      <c r="A100" s="22"/>
    </row>
    <row r="101" spans="1:1" ht="15.75" customHeight="1">
      <c r="A101" s="22"/>
    </row>
    <row r="102" spans="1:1" ht="15.75" customHeight="1">
      <c r="A102" s="22"/>
    </row>
    <row r="103" spans="1:1" ht="15.75" customHeight="1">
      <c r="A103" s="22"/>
    </row>
    <row r="104" spans="1:1" ht="15.75" customHeight="1">
      <c r="A104" s="22"/>
    </row>
    <row r="105" spans="1:1" ht="15.75" customHeight="1">
      <c r="A105" s="22"/>
    </row>
    <row r="106" spans="1:1" ht="15.75" customHeight="1">
      <c r="A106" s="22"/>
    </row>
    <row r="107" spans="1:1" ht="15.75" customHeight="1">
      <c r="A107" s="22"/>
    </row>
    <row r="108" spans="1:1" ht="15.75" customHeight="1">
      <c r="A108" s="22"/>
    </row>
    <row r="109" spans="1:1" ht="15.75" customHeight="1">
      <c r="A109" s="22"/>
    </row>
    <row r="110" spans="1:1" ht="15.75" customHeight="1">
      <c r="A110" s="22"/>
    </row>
    <row r="111" spans="1:1" ht="15.75" customHeight="1">
      <c r="A111" s="22"/>
    </row>
    <row r="112" spans="1:1" ht="15.75" customHeight="1">
      <c r="A112" s="22"/>
    </row>
    <row r="113" spans="1:1" ht="15.75" customHeight="1">
      <c r="A113" s="22"/>
    </row>
    <row r="114" spans="1:1" ht="15.75" customHeight="1">
      <c r="A114" s="22"/>
    </row>
    <row r="115" spans="1:1" ht="15.75" customHeight="1">
      <c r="A115" s="22"/>
    </row>
    <row r="116" spans="1:1" ht="15.75" customHeight="1">
      <c r="A116" s="22"/>
    </row>
    <row r="117" spans="1:1" ht="15.75" customHeight="1">
      <c r="A117" s="22"/>
    </row>
    <row r="118" spans="1:1" ht="15.75" customHeight="1">
      <c r="A118" s="22"/>
    </row>
    <row r="119" spans="1:1" ht="15.75" customHeight="1">
      <c r="A119" s="22"/>
    </row>
    <row r="120" spans="1:1" ht="15.75" customHeight="1">
      <c r="A120" s="22"/>
    </row>
    <row r="121" spans="1:1" ht="15.75" customHeight="1">
      <c r="A121" s="22"/>
    </row>
    <row r="122" spans="1:1" ht="15.75" customHeight="1">
      <c r="A122" s="22"/>
    </row>
    <row r="123" spans="1:1" ht="15.75" customHeight="1">
      <c r="A123" s="22"/>
    </row>
    <row r="124" spans="1:1" ht="15.75" customHeight="1">
      <c r="A124" s="22"/>
    </row>
    <row r="125" spans="1:1" ht="15.75" customHeight="1">
      <c r="A125" s="22"/>
    </row>
    <row r="126" spans="1:1" ht="15.75" customHeight="1">
      <c r="A126" s="22"/>
    </row>
    <row r="127" spans="1:1" ht="15.75" customHeight="1">
      <c r="A127" s="22"/>
    </row>
    <row r="128" spans="1:1" ht="15.75" customHeight="1">
      <c r="A128" s="22"/>
    </row>
    <row r="129" spans="1:1" ht="15.75" customHeight="1">
      <c r="A129" s="22"/>
    </row>
    <row r="130" spans="1:1" ht="15.75" customHeight="1">
      <c r="A130" s="22"/>
    </row>
    <row r="131" spans="1:1" ht="15.75" customHeight="1">
      <c r="A131" s="22"/>
    </row>
    <row r="132" spans="1:1" ht="15.75" customHeight="1">
      <c r="A132" s="22"/>
    </row>
    <row r="133" spans="1:1" ht="15.75" customHeight="1">
      <c r="A133" s="22"/>
    </row>
    <row r="134" spans="1:1" ht="15.75" customHeight="1">
      <c r="A134" s="22"/>
    </row>
    <row r="135" spans="1:1" ht="15.75" customHeight="1">
      <c r="A135" s="22"/>
    </row>
    <row r="136" spans="1:1" ht="15.75" customHeight="1">
      <c r="A136" s="22"/>
    </row>
    <row r="137" spans="1:1" ht="15.75" customHeight="1">
      <c r="A137" s="22"/>
    </row>
    <row r="138" spans="1:1" ht="15.75" customHeight="1">
      <c r="A138" s="22"/>
    </row>
    <row r="139" spans="1:1" ht="15.75" customHeight="1">
      <c r="A139" s="22"/>
    </row>
    <row r="140" spans="1:1" ht="15.75" customHeight="1">
      <c r="A140" s="22"/>
    </row>
    <row r="141" spans="1:1" ht="15.75" customHeight="1">
      <c r="A141" s="22"/>
    </row>
    <row r="142" spans="1:1" ht="15.75" customHeight="1">
      <c r="A142" s="22"/>
    </row>
    <row r="143" spans="1:1" ht="15.75" customHeight="1">
      <c r="A143" s="22"/>
    </row>
    <row r="144" spans="1:1" ht="15.75" customHeight="1">
      <c r="A144" s="22"/>
    </row>
    <row r="145" spans="1:1" ht="15.75" customHeight="1">
      <c r="A145" s="22"/>
    </row>
    <row r="146" spans="1:1" ht="15.75" customHeight="1">
      <c r="A146" s="22"/>
    </row>
    <row r="147" spans="1:1" ht="15.75" customHeight="1">
      <c r="A147" s="22"/>
    </row>
    <row r="148" spans="1:1" ht="15.75" customHeight="1">
      <c r="A148" s="22"/>
    </row>
    <row r="149" spans="1:1" ht="15.75" customHeight="1">
      <c r="A149" s="22"/>
    </row>
    <row r="150" spans="1:1" ht="15.75" customHeight="1">
      <c r="A150" s="22"/>
    </row>
    <row r="151" spans="1:1" ht="15.75" customHeight="1">
      <c r="A151" s="22"/>
    </row>
    <row r="152" spans="1:1" ht="15.75" customHeight="1">
      <c r="A152" s="22"/>
    </row>
    <row r="153" spans="1:1" ht="15.75" customHeight="1">
      <c r="A153" s="22"/>
    </row>
    <row r="154" spans="1:1" ht="15.75" customHeight="1">
      <c r="A154" s="22"/>
    </row>
    <row r="155" spans="1:1" ht="15.75" customHeight="1">
      <c r="A155" s="22"/>
    </row>
    <row r="156" spans="1:1" ht="15.75" customHeight="1">
      <c r="A156" s="22"/>
    </row>
    <row r="157" spans="1:1" ht="15.75" customHeight="1">
      <c r="A157" s="22"/>
    </row>
    <row r="158" spans="1:1" ht="15.75" customHeight="1">
      <c r="A158" s="22"/>
    </row>
    <row r="159" spans="1:1" ht="15.75" customHeight="1">
      <c r="A159" s="22"/>
    </row>
    <row r="160" spans="1:1" ht="15.75" customHeight="1">
      <c r="A160" s="22"/>
    </row>
    <row r="161" spans="1:1" ht="15.75" customHeight="1">
      <c r="A161" s="22"/>
    </row>
    <row r="162" spans="1:1" ht="15.75" customHeight="1">
      <c r="A162" s="22"/>
    </row>
    <row r="163" spans="1:1" ht="15.75" customHeight="1">
      <c r="A163" s="22"/>
    </row>
    <row r="164" spans="1:1" ht="15.75" customHeight="1">
      <c r="A164" s="22"/>
    </row>
    <row r="165" spans="1:1" ht="15.75" customHeight="1">
      <c r="A165" s="22"/>
    </row>
    <row r="166" spans="1:1" ht="15.75" customHeight="1">
      <c r="A166" s="22"/>
    </row>
    <row r="167" spans="1:1" ht="15.75" customHeight="1">
      <c r="A167" s="22"/>
    </row>
    <row r="168" spans="1:1" ht="15.75" customHeight="1">
      <c r="A168" s="22"/>
    </row>
    <row r="169" spans="1:1" ht="15.75" customHeight="1">
      <c r="A169" s="22"/>
    </row>
    <row r="170" spans="1:1" ht="15.75" customHeight="1">
      <c r="A170" s="22"/>
    </row>
    <row r="171" spans="1:1" ht="15.75" customHeight="1">
      <c r="A171" s="22"/>
    </row>
    <row r="172" spans="1:1" ht="15.75" customHeight="1">
      <c r="A172" s="22"/>
    </row>
    <row r="173" spans="1:1" ht="15.75" customHeight="1">
      <c r="A173" s="22"/>
    </row>
    <row r="174" spans="1:1" ht="15.75" customHeight="1">
      <c r="A174" s="22"/>
    </row>
    <row r="175" spans="1:1" ht="15.75" customHeight="1">
      <c r="A175" s="22"/>
    </row>
    <row r="176" spans="1:1" ht="15.75" customHeight="1">
      <c r="A176" s="22"/>
    </row>
    <row r="177" spans="1:1" ht="15.75" customHeight="1">
      <c r="A177" s="22"/>
    </row>
    <row r="178" spans="1:1" ht="15.75" customHeight="1">
      <c r="A178" s="22"/>
    </row>
    <row r="179" spans="1:1" ht="15.75" customHeight="1">
      <c r="A179" s="22"/>
    </row>
    <row r="180" spans="1:1" ht="15.75" customHeight="1">
      <c r="A180" s="22"/>
    </row>
    <row r="181" spans="1:1" ht="15.75" customHeight="1">
      <c r="A181" s="22"/>
    </row>
    <row r="182" spans="1:1" ht="15.75" customHeight="1">
      <c r="A182" s="22"/>
    </row>
    <row r="183" spans="1:1" ht="15.75" customHeight="1">
      <c r="A183" s="22"/>
    </row>
    <row r="184" spans="1:1" ht="15.75" customHeight="1">
      <c r="A184" s="22"/>
    </row>
    <row r="185" spans="1:1" ht="15.75" customHeight="1">
      <c r="A185" s="22"/>
    </row>
    <row r="186" spans="1:1" ht="15.75" customHeight="1">
      <c r="A186" s="22"/>
    </row>
    <row r="187" spans="1:1" ht="15.75" customHeight="1">
      <c r="A187" s="22"/>
    </row>
    <row r="188" spans="1:1" ht="15.75" customHeight="1">
      <c r="A188" s="22"/>
    </row>
    <row r="189" spans="1:1" ht="15.75" customHeight="1">
      <c r="A189" s="22"/>
    </row>
    <row r="190" spans="1:1" ht="15.75" customHeight="1">
      <c r="A190" s="22"/>
    </row>
    <row r="191" spans="1:1" ht="15.75" customHeight="1">
      <c r="A191" s="22"/>
    </row>
    <row r="192" spans="1:1" ht="15.75" customHeight="1">
      <c r="A192" s="22"/>
    </row>
    <row r="193" spans="1:1" ht="15.75" customHeight="1">
      <c r="A193" s="22"/>
    </row>
    <row r="194" spans="1:1" ht="15.75" customHeight="1">
      <c r="A194" s="22"/>
    </row>
    <row r="195" spans="1:1" ht="15.75" customHeight="1">
      <c r="A195" s="22"/>
    </row>
    <row r="196" spans="1:1" ht="15.75" customHeight="1">
      <c r="A196" s="22"/>
    </row>
    <row r="197" spans="1:1" ht="15.75" customHeight="1">
      <c r="A197" s="22"/>
    </row>
    <row r="198" spans="1:1" ht="15.75" customHeight="1">
      <c r="A198" s="22"/>
    </row>
    <row r="199" spans="1:1" ht="15.75" customHeight="1">
      <c r="A199" s="22"/>
    </row>
    <row r="200" spans="1:1" ht="15.75" customHeight="1">
      <c r="A200" s="22"/>
    </row>
    <row r="201" spans="1:1" ht="15.75" customHeight="1">
      <c r="A201" s="22"/>
    </row>
    <row r="202" spans="1:1" ht="15.75" customHeight="1">
      <c r="A202" s="22"/>
    </row>
    <row r="203" spans="1:1" ht="15.75" customHeight="1">
      <c r="A203" s="22"/>
    </row>
    <row r="204" spans="1:1" ht="15.75" customHeight="1">
      <c r="A204" s="22"/>
    </row>
    <row r="205" spans="1:1" ht="15.75" customHeight="1">
      <c r="A205" s="22"/>
    </row>
    <row r="206" spans="1:1" ht="15.75" customHeight="1">
      <c r="A206" s="22"/>
    </row>
    <row r="207" spans="1:1" ht="15.75" customHeight="1">
      <c r="A207" s="22"/>
    </row>
    <row r="208" spans="1:1" ht="15.75" customHeight="1">
      <c r="A208" s="22"/>
    </row>
    <row r="209" spans="1:1" ht="15.75" customHeight="1">
      <c r="A209" s="22"/>
    </row>
    <row r="210" spans="1:1" ht="15.75" customHeight="1">
      <c r="A210" s="22"/>
    </row>
    <row r="211" spans="1:1" ht="15.75" customHeight="1">
      <c r="A211" s="22"/>
    </row>
    <row r="212" spans="1:1" ht="15.75" customHeight="1">
      <c r="A212" s="22"/>
    </row>
    <row r="213" spans="1:1" ht="15.75" customHeight="1">
      <c r="A213" s="22"/>
    </row>
    <row r="214" spans="1:1" ht="15.75" customHeight="1">
      <c r="A214" s="22"/>
    </row>
    <row r="215" spans="1:1" ht="15.75" customHeight="1">
      <c r="A215" s="22"/>
    </row>
    <row r="216" spans="1:1" ht="15.75" customHeight="1">
      <c r="A216" s="22"/>
    </row>
    <row r="217" spans="1:1" ht="15.75" customHeight="1">
      <c r="A217" s="22"/>
    </row>
    <row r="218" spans="1:1" ht="15.75" customHeight="1">
      <c r="A218" s="22"/>
    </row>
    <row r="219" spans="1:1" ht="15.75" customHeight="1">
      <c r="A219" s="22"/>
    </row>
    <row r="220" spans="1:1" ht="15.75" customHeight="1">
      <c r="A220" s="22"/>
    </row>
    <row r="221" spans="1:1" ht="15.75" customHeight="1">
      <c r="A221" s="22"/>
    </row>
    <row r="222" spans="1:1" ht="15.75" customHeight="1">
      <c r="A222" s="22"/>
    </row>
    <row r="223" spans="1:1" ht="15.75" customHeight="1">
      <c r="A223" s="22"/>
    </row>
    <row r="224" spans="1:1" ht="15.75" customHeight="1">
      <c r="A224" s="22"/>
    </row>
    <row r="225" spans="1:1" ht="15.75" customHeight="1">
      <c r="A225" s="22"/>
    </row>
    <row r="226" spans="1:1" ht="15.75" customHeight="1">
      <c r="A226" s="22"/>
    </row>
    <row r="227" spans="1:1" ht="15.75" customHeight="1">
      <c r="A227" s="22"/>
    </row>
    <row r="228" spans="1:1" ht="15.75" customHeight="1">
      <c r="A228" s="22"/>
    </row>
    <row r="229" spans="1:1" ht="15.75" customHeight="1">
      <c r="A229" s="22"/>
    </row>
    <row r="230" spans="1:1" ht="15.75" customHeight="1">
      <c r="A230" s="22"/>
    </row>
    <row r="231" spans="1:1" ht="15.75" customHeight="1">
      <c r="A231" s="22"/>
    </row>
    <row r="232" spans="1:1" ht="15.75" customHeight="1">
      <c r="A232" s="22"/>
    </row>
    <row r="233" spans="1:1" ht="15.75" customHeight="1">
      <c r="A233" s="22"/>
    </row>
    <row r="234" spans="1:1" ht="15.75" customHeight="1">
      <c r="A234" s="22"/>
    </row>
    <row r="235" spans="1:1" ht="15.75" customHeight="1">
      <c r="A235" s="22"/>
    </row>
    <row r="236" spans="1:1" ht="15.75" customHeight="1">
      <c r="A236" s="22"/>
    </row>
    <row r="237" spans="1:1" ht="15.75" customHeight="1">
      <c r="A237" s="22"/>
    </row>
    <row r="238" spans="1:1" ht="15.75" customHeight="1">
      <c r="A238" s="22"/>
    </row>
    <row r="239" spans="1:1" ht="15.75" customHeight="1">
      <c r="A239" s="22"/>
    </row>
    <row r="240" spans="1:1" ht="15.75" customHeight="1">
      <c r="A240" s="22"/>
    </row>
    <row r="241" spans="1:1" ht="15.75" customHeight="1">
      <c r="A241" s="22"/>
    </row>
    <row r="242" spans="1:1" ht="15.75" customHeight="1">
      <c r="A242" s="22"/>
    </row>
    <row r="243" spans="1:1" ht="15.75" customHeight="1">
      <c r="A243" s="22"/>
    </row>
    <row r="244" spans="1:1" ht="15.75" customHeight="1">
      <c r="A244" s="22"/>
    </row>
    <row r="245" spans="1:1" ht="15.75" customHeight="1">
      <c r="A245" s="22"/>
    </row>
    <row r="246" spans="1:1" ht="15.75" customHeight="1">
      <c r="A246" s="22"/>
    </row>
    <row r="247" spans="1:1" ht="15.75" customHeight="1">
      <c r="A247" s="22"/>
    </row>
    <row r="248" spans="1:1" ht="15.75" customHeight="1">
      <c r="A248" s="22"/>
    </row>
    <row r="249" spans="1:1" ht="15.75" customHeight="1">
      <c r="A249" s="22"/>
    </row>
    <row r="250" spans="1:1" ht="15.75" customHeight="1">
      <c r="A250" s="22"/>
    </row>
    <row r="251" spans="1:1" ht="15.75" customHeight="1">
      <c r="A251" s="22"/>
    </row>
    <row r="252" spans="1:1" ht="15.75" customHeight="1">
      <c r="A252" s="22"/>
    </row>
    <row r="253" spans="1:1" ht="15.75" customHeight="1">
      <c r="A253" s="22"/>
    </row>
    <row r="254" spans="1:1" ht="15.75" customHeight="1">
      <c r="A254" s="22"/>
    </row>
    <row r="255" spans="1:1" ht="15.75" customHeight="1">
      <c r="A255" s="22"/>
    </row>
    <row r="256" spans="1:1" ht="15.75" customHeight="1">
      <c r="A256" s="22"/>
    </row>
    <row r="257" spans="1:1" ht="15.75" customHeight="1">
      <c r="A257" s="22"/>
    </row>
    <row r="258" spans="1:1" ht="15.75" customHeight="1">
      <c r="A258" s="22"/>
    </row>
    <row r="259" spans="1:1" ht="15.75" customHeight="1">
      <c r="A259" s="22"/>
    </row>
    <row r="260" spans="1:1" ht="15.75" customHeight="1">
      <c r="A260" s="22"/>
    </row>
    <row r="261" spans="1:1" ht="15.75" customHeight="1">
      <c r="A261" s="22"/>
    </row>
    <row r="262" spans="1:1" ht="15.75" customHeight="1">
      <c r="A262" s="22"/>
    </row>
    <row r="263" spans="1:1" ht="15.75" customHeight="1">
      <c r="A263" s="22"/>
    </row>
    <row r="264" spans="1:1" ht="15.75" customHeight="1">
      <c r="A264" s="22"/>
    </row>
    <row r="265" spans="1:1" ht="15.75" customHeight="1">
      <c r="A265" s="22"/>
    </row>
    <row r="266" spans="1:1" ht="15.75" customHeight="1">
      <c r="A266" s="22"/>
    </row>
    <row r="267" spans="1:1" ht="15.75" customHeight="1">
      <c r="A267" s="22"/>
    </row>
    <row r="268" spans="1:1" ht="15.75" customHeight="1">
      <c r="A268" s="22"/>
    </row>
    <row r="269" spans="1:1" ht="15.75" customHeight="1">
      <c r="A269" s="22"/>
    </row>
    <row r="270" spans="1:1" ht="15.75" customHeight="1">
      <c r="A270" s="22"/>
    </row>
    <row r="271" spans="1:1" ht="15.75" customHeight="1">
      <c r="A271" s="22"/>
    </row>
    <row r="272" spans="1:1" ht="15.75" customHeight="1">
      <c r="A272" s="22"/>
    </row>
    <row r="273" spans="1:1" ht="15.75" customHeight="1">
      <c r="A273" s="22"/>
    </row>
    <row r="274" spans="1:1" ht="15.75" customHeight="1">
      <c r="A274" s="22"/>
    </row>
    <row r="275" spans="1:1" ht="15.75" customHeight="1">
      <c r="A275" s="22"/>
    </row>
    <row r="276" spans="1:1" ht="15.75" customHeight="1">
      <c r="A276" s="22"/>
    </row>
    <row r="277" spans="1:1" ht="15.75" customHeight="1">
      <c r="A277" s="22"/>
    </row>
    <row r="278" spans="1:1" ht="15.75" customHeight="1">
      <c r="A278" s="22"/>
    </row>
    <row r="279" spans="1:1" ht="15.75" customHeight="1">
      <c r="A279" s="22"/>
    </row>
    <row r="280" spans="1:1" ht="15.75" customHeight="1">
      <c r="A280" s="22"/>
    </row>
    <row r="281" spans="1:1" ht="15.75" customHeight="1">
      <c r="A281" s="22"/>
    </row>
    <row r="282" spans="1:1" ht="15.75" customHeight="1">
      <c r="A282" s="22"/>
    </row>
    <row r="283" spans="1:1" ht="15.75" customHeight="1">
      <c r="A283" s="22"/>
    </row>
    <row r="284" spans="1:1" ht="15.75" customHeight="1">
      <c r="A284" s="22"/>
    </row>
    <row r="285" spans="1:1" ht="15.75" customHeight="1">
      <c r="A285" s="22"/>
    </row>
    <row r="286" spans="1:1" ht="15.75" customHeight="1">
      <c r="A286" s="22"/>
    </row>
    <row r="287" spans="1:1" ht="15.75" customHeight="1">
      <c r="A287" s="22"/>
    </row>
    <row r="288" spans="1:1" ht="15.75" customHeight="1">
      <c r="A288" s="22"/>
    </row>
    <row r="289" spans="1:1" ht="15.75" customHeight="1">
      <c r="A289" s="22"/>
    </row>
    <row r="290" spans="1:1" ht="15.75" customHeight="1">
      <c r="A290" s="22"/>
    </row>
    <row r="291" spans="1:1" ht="15.75" customHeight="1">
      <c r="A291" s="22"/>
    </row>
    <row r="292" spans="1:1" ht="15.75" customHeight="1">
      <c r="A292" s="22"/>
    </row>
    <row r="293" spans="1:1" ht="15.75" customHeight="1">
      <c r="A293" s="22"/>
    </row>
    <row r="294" spans="1:1" ht="15.75" customHeight="1">
      <c r="A294" s="22"/>
    </row>
    <row r="295" spans="1:1" ht="15.75" customHeight="1">
      <c r="A295" s="22"/>
    </row>
    <row r="296" spans="1:1" ht="15.75" customHeight="1">
      <c r="A296" s="22"/>
    </row>
    <row r="297" spans="1:1" ht="15.75" customHeight="1">
      <c r="A297" s="22"/>
    </row>
    <row r="298" spans="1:1" ht="15.75" customHeight="1">
      <c r="A298" s="22"/>
    </row>
    <row r="299" spans="1:1" ht="15.75" customHeight="1">
      <c r="A299" s="22"/>
    </row>
    <row r="300" spans="1:1" ht="15.75" customHeight="1">
      <c r="A300" s="22"/>
    </row>
    <row r="301" spans="1:1" ht="15.75" customHeight="1">
      <c r="A301" s="22"/>
    </row>
    <row r="302" spans="1:1" ht="15.75" customHeight="1">
      <c r="A302" s="22"/>
    </row>
    <row r="303" spans="1:1" ht="15.75" customHeight="1">
      <c r="A303" s="22"/>
    </row>
    <row r="304" spans="1:1" ht="15.75" customHeight="1">
      <c r="A304" s="22"/>
    </row>
    <row r="305" spans="1:1" ht="15.75" customHeight="1">
      <c r="A305" s="22"/>
    </row>
    <row r="306" spans="1:1" ht="15.75" customHeight="1">
      <c r="A306" s="22"/>
    </row>
    <row r="307" spans="1:1" ht="15.75" customHeight="1">
      <c r="A307" s="22"/>
    </row>
    <row r="308" spans="1:1" ht="15.75" customHeight="1">
      <c r="A308" s="22"/>
    </row>
    <row r="309" spans="1:1" ht="15.75" customHeight="1">
      <c r="A309" s="22"/>
    </row>
    <row r="310" spans="1:1" ht="15.75" customHeight="1">
      <c r="A310" s="22"/>
    </row>
    <row r="311" spans="1:1" ht="15.75" customHeight="1">
      <c r="A311" s="22"/>
    </row>
    <row r="312" spans="1:1" ht="15.75" customHeight="1">
      <c r="A312" s="22"/>
    </row>
    <row r="313" spans="1:1" ht="15.75" customHeight="1">
      <c r="A313" s="22"/>
    </row>
    <row r="314" spans="1:1" ht="15.75" customHeight="1">
      <c r="A314" s="22"/>
    </row>
    <row r="315" spans="1:1" ht="15.75" customHeight="1">
      <c r="A315" s="22"/>
    </row>
    <row r="316" spans="1:1" ht="15.75" customHeight="1">
      <c r="A316" s="22"/>
    </row>
    <row r="317" spans="1:1" ht="15.75" customHeight="1">
      <c r="A317" s="22"/>
    </row>
    <row r="318" spans="1:1" ht="15.75" customHeight="1">
      <c r="A318" s="22"/>
    </row>
    <row r="319" spans="1:1" ht="15.75" customHeight="1">
      <c r="A319" s="22"/>
    </row>
    <row r="320" spans="1:1" ht="15.75" customHeight="1">
      <c r="A320" s="22"/>
    </row>
    <row r="321" spans="1:1" ht="15.75" customHeight="1">
      <c r="A321" s="22"/>
    </row>
    <row r="322" spans="1:1" ht="15.75" customHeight="1">
      <c r="A322" s="22"/>
    </row>
    <row r="323" spans="1:1" ht="15.75" customHeight="1">
      <c r="A323" s="22"/>
    </row>
    <row r="324" spans="1:1" ht="15.75" customHeight="1">
      <c r="A324" s="22"/>
    </row>
    <row r="325" spans="1:1" ht="15.75" customHeight="1">
      <c r="A325" s="22"/>
    </row>
    <row r="326" spans="1:1" ht="15.75" customHeight="1">
      <c r="A326" s="22"/>
    </row>
    <row r="327" spans="1:1" ht="15.75" customHeight="1">
      <c r="A327" s="22"/>
    </row>
    <row r="328" spans="1:1" ht="15.75" customHeight="1">
      <c r="A328" s="22"/>
    </row>
    <row r="329" spans="1:1" ht="15.75" customHeight="1">
      <c r="A329" s="22"/>
    </row>
    <row r="330" spans="1:1" ht="15.75" customHeight="1">
      <c r="A330" s="22"/>
    </row>
    <row r="331" spans="1:1" ht="15.75" customHeight="1">
      <c r="A331" s="22"/>
    </row>
    <row r="332" spans="1:1" ht="15.75" customHeight="1">
      <c r="A332" s="22"/>
    </row>
    <row r="333" spans="1:1" ht="15.75" customHeight="1">
      <c r="A333" s="22"/>
    </row>
    <row r="334" spans="1:1" ht="15.75" customHeight="1">
      <c r="A334" s="22"/>
    </row>
    <row r="335" spans="1:1" ht="15.75" customHeight="1">
      <c r="A335" s="22"/>
    </row>
    <row r="336" spans="1:1" ht="15.75" customHeight="1">
      <c r="A336" s="22"/>
    </row>
    <row r="337" spans="1:1" ht="15.75" customHeight="1">
      <c r="A337" s="22"/>
    </row>
    <row r="338" spans="1:1" ht="15.75" customHeight="1">
      <c r="A338" s="22"/>
    </row>
    <row r="339" spans="1:1" ht="15.75" customHeight="1">
      <c r="A339" s="22"/>
    </row>
    <row r="340" spans="1:1" ht="15.75" customHeight="1">
      <c r="A340" s="22"/>
    </row>
    <row r="341" spans="1:1" ht="15.75" customHeight="1">
      <c r="A341" s="22"/>
    </row>
    <row r="342" spans="1:1" ht="15.75" customHeight="1">
      <c r="A342" s="22"/>
    </row>
    <row r="343" spans="1:1" ht="15.75" customHeight="1">
      <c r="A343" s="22"/>
    </row>
    <row r="344" spans="1:1" ht="15.75" customHeight="1">
      <c r="A344" s="22"/>
    </row>
    <row r="345" spans="1:1" ht="15.75" customHeight="1">
      <c r="A345" s="22"/>
    </row>
    <row r="346" spans="1:1" ht="15.75" customHeight="1">
      <c r="A346" s="22"/>
    </row>
    <row r="347" spans="1:1" ht="15.75" customHeight="1">
      <c r="A347" s="22"/>
    </row>
    <row r="348" spans="1:1" ht="15.75" customHeight="1">
      <c r="A348" s="22"/>
    </row>
    <row r="349" spans="1:1" ht="15.75" customHeight="1">
      <c r="A349" s="22"/>
    </row>
    <row r="350" spans="1:1" ht="15.75" customHeight="1">
      <c r="A350" s="22"/>
    </row>
    <row r="351" spans="1:1" ht="15.75" customHeight="1">
      <c r="A351" s="22"/>
    </row>
    <row r="352" spans="1:1" ht="15.75" customHeight="1">
      <c r="A352" s="22"/>
    </row>
    <row r="353" spans="1:1" ht="15.75" customHeight="1">
      <c r="A353" s="22"/>
    </row>
    <row r="354" spans="1:1" ht="15.75" customHeight="1">
      <c r="A354" s="22"/>
    </row>
    <row r="355" spans="1:1" ht="15.75" customHeight="1">
      <c r="A355" s="22"/>
    </row>
    <row r="356" spans="1:1" ht="15.75" customHeight="1">
      <c r="A356" s="22"/>
    </row>
    <row r="357" spans="1:1" ht="15.75" customHeight="1">
      <c r="A357" s="22"/>
    </row>
    <row r="358" spans="1:1" ht="15.75" customHeight="1">
      <c r="A358" s="22"/>
    </row>
    <row r="359" spans="1:1" ht="15.75" customHeight="1">
      <c r="A359" s="22"/>
    </row>
    <row r="360" spans="1:1" ht="15.75" customHeight="1">
      <c r="A360" s="22"/>
    </row>
    <row r="361" spans="1:1" ht="15.75" customHeight="1">
      <c r="A361" s="22"/>
    </row>
    <row r="362" spans="1:1" ht="15.75" customHeight="1">
      <c r="A362" s="22"/>
    </row>
    <row r="363" spans="1:1" ht="15.75" customHeight="1">
      <c r="A363" s="22"/>
    </row>
    <row r="364" spans="1:1" ht="15.75" customHeight="1">
      <c r="A364" s="22"/>
    </row>
    <row r="365" spans="1:1" ht="15.75" customHeight="1">
      <c r="A365" s="22"/>
    </row>
    <row r="366" spans="1:1" ht="15.75" customHeight="1">
      <c r="A366" s="22"/>
    </row>
    <row r="367" spans="1:1" ht="15.75" customHeight="1">
      <c r="A367" s="22"/>
    </row>
    <row r="368" spans="1:1" ht="15.75" customHeight="1">
      <c r="A368" s="22"/>
    </row>
    <row r="369" spans="1:1" ht="15.75" customHeight="1">
      <c r="A369" s="22"/>
    </row>
    <row r="370" spans="1:1" ht="15.75" customHeight="1">
      <c r="A370" s="22"/>
    </row>
    <row r="371" spans="1:1" ht="15.75" customHeight="1">
      <c r="A371" s="22"/>
    </row>
    <row r="372" spans="1:1" ht="15.75" customHeight="1">
      <c r="A372" s="22"/>
    </row>
    <row r="373" spans="1:1" ht="15.75" customHeight="1">
      <c r="A373" s="22"/>
    </row>
    <row r="374" spans="1:1" ht="15.75" customHeight="1">
      <c r="A374" s="22"/>
    </row>
    <row r="375" spans="1:1" ht="15.75" customHeight="1">
      <c r="A375" s="22"/>
    </row>
    <row r="376" spans="1:1" ht="15.75" customHeight="1">
      <c r="A376" s="22"/>
    </row>
    <row r="377" spans="1:1" ht="15.75" customHeight="1">
      <c r="A377" s="22"/>
    </row>
    <row r="378" spans="1:1" ht="15.75" customHeight="1">
      <c r="A378" s="22"/>
    </row>
    <row r="379" spans="1:1" ht="15.75" customHeight="1">
      <c r="A379" s="22"/>
    </row>
    <row r="380" spans="1:1" ht="15.75" customHeight="1">
      <c r="A380" s="22"/>
    </row>
    <row r="381" spans="1:1" ht="15.75" customHeight="1">
      <c r="A381" s="22"/>
    </row>
    <row r="382" spans="1:1" ht="15.75" customHeight="1">
      <c r="A382" s="22"/>
    </row>
    <row r="383" spans="1:1" ht="15.75" customHeight="1">
      <c r="A383" s="22"/>
    </row>
    <row r="384" spans="1:1" ht="15.75" customHeight="1">
      <c r="A384" s="22"/>
    </row>
    <row r="385" spans="1:1" ht="15.75" customHeight="1">
      <c r="A385" s="22"/>
    </row>
    <row r="386" spans="1:1" ht="15.75" customHeight="1">
      <c r="A386" s="22"/>
    </row>
    <row r="387" spans="1:1" ht="15.75" customHeight="1">
      <c r="A387" s="22"/>
    </row>
    <row r="388" spans="1:1" ht="15.75" customHeight="1">
      <c r="A388" s="22"/>
    </row>
    <row r="389" spans="1:1" ht="15.75" customHeight="1">
      <c r="A389" s="22"/>
    </row>
    <row r="390" spans="1:1" ht="15.75" customHeight="1">
      <c r="A390" s="22"/>
    </row>
    <row r="391" spans="1:1" ht="15.75" customHeight="1">
      <c r="A391" s="22"/>
    </row>
    <row r="392" spans="1:1" ht="15.75" customHeight="1">
      <c r="A392" s="22"/>
    </row>
    <row r="393" spans="1:1" ht="15.75" customHeight="1">
      <c r="A393" s="22"/>
    </row>
    <row r="394" spans="1:1" ht="15.75" customHeight="1">
      <c r="A394" s="22"/>
    </row>
    <row r="395" spans="1:1" ht="15.75" customHeight="1">
      <c r="A395" s="22"/>
    </row>
    <row r="396" spans="1:1" ht="15.75" customHeight="1">
      <c r="A396" s="22"/>
    </row>
    <row r="397" spans="1:1" ht="15.75" customHeight="1">
      <c r="A397" s="22"/>
    </row>
    <row r="398" spans="1:1" ht="15.75" customHeight="1">
      <c r="A398" s="22"/>
    </row>
    <row r="399" spans="1:1" ht="15.75" customHeight="1">
      <c r="A399" s="22"/>
    </row>
    <row r="400" spans="1:1" ht="15.75" customHeight="1">
      <c r="A400" s="22"/>
    </row>
    <row r="401" spans="1:1" ht="15.75" customHeight="1">
      <c r="A401" s="22"/>
    </row>
    <row r="402" spans="1:1" ht="15.75" customHeight="1">
      <c r="A402" s="22"/>
    </row>
    <row r="403" spans="1:1" ht="15.75" customHeight="1">
      <c r="A403" s="22"/>
    </row>
    <row r="404" spans="1:1" ht="15.75" customHeight="1">
      <c r="A404" s="22"/>
    </row>
    <row r="405" spans="1:1" ht="15.75" customHeight="1">
      <c r="A405" s="22"/>
    </row>
    <row r="406" spans="1:1" ht="15.75" customHeight="1">
      <c r="A406" s="22"/>
    </row>
    <row r="407" spans="1:1" ht="15.75" customHeight="1">
      <c r="A407" s="22"/>
    </row>
    <row r="408" spans="1:1" ht="15.75" customHeight="1">
      <c r="A408" s="22"/>
    </row>
    <row r="409" spans="1:1" ht="15.75" customHeight="1">
      <c r="A409" s="22"/>
    </row>
    <row r="410" spans="1:1" ht="15.75" customHeight="1">
      <c r="A410" s="22"/>
    </row>
    <row r="411" spans="1:1" ht="15.75" customHeight="1">
      <c r="A411" s="22"/>
    </row>
    <row r="412" spans="1:1" ht="15.75" customHeight="1">
      <c r="A412" s="22"/>
    </row>
    <row r="413" spans="1:1" ht="15.75" customHeight="1">
      <c r="A413" s="22"/>
    </row>
    <row r="414" spans="1:1" ht="15.75" customHeight="1">
      <c r="A414" s="22"/>
    </row>
    <row r="415" spans="1:1" ht="15.75" customHeight="1">
      <c r="A415" s="22"/>
    </row>
    <row r="416" spans="1:1" ht="15.75" customHeight="1">
      <c r="A416" s="22"/>
    </row>
    <row r="417" spans="1:1" ht="15.75" customHeight="1">
      <c r="A417" s="22"/>
    </row>
    <row r="418" spans="1:1" ht="15.75" customHeight="1">
      <c r="A418" s="22"/>
    </row>
    <row r="419" spans="1:1" ht="15.75" customHeight="1">
      <c r="A419" s="22"/>
    </row>
    <row r="420" spans="1:1" ht="15.75" customHeight="1">
      <c r="A420" s="22"/>
    </row>
    <row r="421" spans="1:1" ht="15.75" customHeight="1">
      <c r="A421" s="22"/>
    </row>
    <row r="422" spans="1:1" ht="15.75" customHeight="1">
      <c r="A422" s="22"/>
    </row>
    <row r="423" spans="1:1" ht="15.75" customHeight="1">
      <c r="A423" s="22"/>
    </row>
    <row r="424" spans="1:1" ht="15.75" customHeight="1">
      <c r="A424" s="22"/>
    </row>
    <row r="425" spans="1:1" ht="15.75" customHeight="1">
      <c r="A425" s="22"/>
    </row>
    <row r="426" spans="1:1" ht="15.75" customHeight="1">
      <c r="A426" s="22"/>
    </row>
    <row r="427" spans="1:1" ht="15.75" customHeight="1">
      <c r="A427" s="22"/>
    </row>
    <row r="428" spans="1:1" ht="15.75" customHeight="1">
      <c r="A428" s="22"/>
    </row>
    <row r="429" spans="1:1" ht="15.75" customHeight="1">
      <c r="A429" s="22"/>
    </row>
    <row r="430" spans="1:1" ht="15.75" customHeight="1">
      <c r="A430" s="22"/>
    </row>
    <row r="431" spans="1:1" ht="15.75" customHeight="1">
      <c r="A431" s="22"/>
    </row>
    <row r="432" spans="1:1" ht="15.75" customHeight="1">
      <c r="A432" s="22"/>
    </row>
    <row r="433" spans="1:1" ht="15.75" customHeight="1">
      <c r="A433" s="22"/>
    </row>
    <row r="434" spans="1:1" ht="15.75" customHeight="1">
      <c r="A434" s="22"/>
    </row>
    <row r="435" spans="1:1" ht="15.75" customHeight="1">
      <c r="A435" s="22"/>
    </row>
    <row r="436" spans="1:1" ht="15.75" customHeight="1">
      <c r="A436" s="22"/>
    </row>
    <row r="437" spans="1:1" ht="15.75" customHeight="1">
      <c r="A437" s="22"/>
    </row>
    <row r="438" spans="1:1" ht="15.75" customHeight="1">
      <c r="A438" s="22"/>
    </row>
    <row r="439" spans="1:1" ht="15.75" customHeight="1">
      <c r="A439" s="22"/>
    </row>
    <row r="440" spans="1:1" ht="15.75" customHeight="1">
      <c r="A440" s="22"/>
    </row>
    <row r="441" spans="1:1" ht="15.75" customHeight="1">
      <c r="A441" s="22"/>
    </row>
    <row r="442" spans="1:1" ht="15.75" customHeight="1">
      <c r="A442" s="22"/>
    </row>
    <row r="443" spans="1:1" ht="15.75" customHeight="1">
      <c r="A443" s="22"/>
    </row>
    <row r="444" spans="1:1" ht="15.75" customHeight="1">
      <c r="A444" s="22"/>
    </row>
    <row r="445" spans="1:1" ht="15.75" customHeight="1">
      <c r="A445" s="22"/>
    </row>
    <row r="446" spans="1:1" ht="15.75" customHeight="1">
      <c r="A446" s="22"/>
    </row>
    <row r="447" spans="1:1" ht="15.75" customHeight="1">
      <c r="A447" s="22"/>
    </row>
    <row r="448" spans="1:1" ht="15.75" customHeight="1">
      <c r="A448" s="22"/>
    </row>
    <row r="449" spans="1:1" ht="15.75" customHeight="1">
      <c r="A449" s="22"/>
    </row>
    <row r="450" spans="1:1" ht="15.75" customHeight="1">
      <c r="A450" s="22"/>
    </row>
    <row r="451" spans="1:1" ht="15.75" customHeight="1">
      <c r="A451" s="22"/>
    </row>
    <row r="452" spans="1:1" ht="15.75" customHeight="1">
      <c r="A452" s="22"/>
    </row>
    <row r="453" spans="1:1" ht="15.75" customHeight="1">
      <c r="A453" s="22"/>
    </row>
    <row r="454" spans="1:1" ht="15.75" customHeight="1">
      <c r="A454" s="22"/>
    </row>
    <row r="455" spans="1:1" ht="15.75" customHeight="1">
      <c r="A455" s="22"/>
    </row>
    <row r="456" spans="1:1" ht="15.75" customHeight="1">
      <c r="A456" s="22"/>
    </row>
    <row r="457" spans="1:1" ht="15.75" customHeight="1">
      <c r="A457" s="22"/>
    </row>
    <row r="458" spans="1:1" ht="15.75" customHeight="1">
      <c r="A458" s="22"/>
    </row>
    <row r="459" spans="1:1" ht="15.75" customHeight="1">
      <c r="A459" s="22"/>
    </row>
    <row r="460" spans="1:1" ht="15.75" customHeight="1">
      <c r="A460" s="22"/>
    </row>
    <row r="461" spans="1:1" ht="15.75" customHeight="1">
      <c r="A461" s="22"/>
    </row>
    <row r="462" spans="1:1" ht="15.75" customHeight="1">
      <c r="A462" s="22"/>
    </row>
    <row r="463" spans="1:1" ht="15.75" customHeight="1">
      <c r="A463" s="22"/>
    </row>
    <row r="464" spans="1:1" ht="15.75" customHeight="1">
      <c r="A464" s="22"/>
    </row>
    <row r="465" spans="1:1" ht="15.75" customHeight="1">
      <c r="A465" s="22"/>
    </row>
    <row r="466" spans="1:1" ht="15.75" customHeight="1">
      <c r="A466" s="22"/>
    </row>
    <row r="467" spans="1:1" ht="15.75" customHeight="1">
      <c r="A467" s="22"/>
    </row>
    <row r="468" spans="1:1" ht="15.75" customHeight="1">
      <c r="A468" s="22"/>
    </row>
    <row r="469" spans="1:1" ht="15.75" customHeight="1">
      <c r="A469" s="22"/>
    </row>
    <row r="470" spans="1:1" ht="15.75" customHeight="1">
      <c r="A470" s="22"/>
    </row>
    <row r="471" spans="1:1" ht="15.75" customHeight="1">
      <c r="A471" s="22"/>
    </row>
    <row r="472" spans="1:1" ht="15.75" customHeight="1">
      <c r="A472" s="22"/>
    </row>
    <row r="473" spans="1:1" ht="15.75" customHeight="1">
      <c r="A473" s="22"/>
    </row>
    <row r="474" spans="1:1" ht="15.75" customHeight="1">
      <c r="A474" s="22"/>
    </row>
    <row r="475" spans="1:1" ht="15.75" customHeight="1">
      <c r="A475" s="22"/>
    </row>
    <row r="476" spans="1:1" ht="15.75" customHeight="1">
      <c r="A476" s="22"/>
    </row>
    <row r="477" spans="1:1" ht="15.75" customHeight="1">
      <c r="A477" s="22"/>
    </row>
    <row r="478" spans="1:1" ht="15.75" customHeight="1">
      <c r="A478" s="22"/>
    </row>
    <row r="479" spans="1:1" ht="15.75" customHeight="1">
      <c r="A479" s="22"/>
    </row>
    <row r="480" spans="1:1" ht="15.75" customHeight="1">
      <c r="A480" s="22"/>
    </row>
    <row r="481" spans="1:1" ht="15.75" customHeight="1">
      <c r="A481" s="22"/>
    </row>
    <row r="482" spans="1:1" ht="15.75" customHeight="1">
      <c r="A482" s="22"/>
    </row>
    <row r="483" spans="1:1" ht="15.75" customHeight="1">
      <c r="A483" s="22"/>
    </row>
    <row r="484" spans="1:1" ht="15.75" customHeight="1">
      <c r="A484" s="22"/>
    </row>
    <row r="485" spans="1:1" ht="15.75" customHeight="1">
      <c r="A485" s="22"/>
    </row>
    <row r="486" spans="1:1" ht="15.75" customHeight="1">
      <c r="A486" s="22"/>
    </row>
    <row r="487" spans="1:1" ht="15.75" customHeight="1">
      <c r="A487" s="22"/>
    </row>
    <row r="488" spans="1:1" ht="15.75" customHeight="1">
      <c r="A488" s="22"/>
    </row>
    <row r="489" spans="1:1" ht="15.75" customHeight="1">
      <c r="A489" s="22"/>
    </row>
    <row r="490" spans="1:1" ht="15.75" customHeight="1">
      <c r="A490" s="22"/>
    </row>
    <row r="491" spans="1:1" ht="15.75" customHeight="1">
      <c r="A491" s="22"/>
    </row>
    <row r="492" spans="1:1" ht="15.75" customHeight="1">
      <c r="A492" s="22"/>
    </row>
    <row r="493" spans="1:1" ht="15.75" customHeight="1">
      <c r="A493" s="22"/>
    </row>
    <row r="494" spans="1:1" ht="15.75" customHeight="1">
      <c r="A494" s="22"/>
    </row>
    <row r="495" spans="1:1" ht="15.75" customHeight="1">
      <c r="A495" s="22"/>
    </row>
    <row r="496" spans="1:1" ht="15.75" customHeight="1">
      <c r="A496" s="22"/>
    </row>
    <row r="497" spans="1:1" ht="15.75" customHeight="1">
      <c r="A497" s="22"/>
    </row>
    <row r="498" spans="1:1" ht="15.75" customHeight="1">
      <c r="A498" s="22"/>
    </row>
    <row r="499" spans="1:1" ht="15.75" customHeight="1">
      <c r="A499" s="22"/>
    </row>
    <row r="500" spans="1:1" ht="15.75" customHeight="1">
      <c r="A500" s="22"/>
    </row>
    <row r="501" spans="1:1" ht="15.75" customHeight="1">
      <c r="A501" s="22"/>
    </row>
    <row r="502" spans="1:1" ht="15.75" customHeight="1">
      <c r="A502" s="22"/>
    </row>
    <row r="503" spans="1:1" ht="15.75" customHeight="1">
      <c r="A503" s="22"/>
    </row>
    <row r="504" spans="1:1" ht="15.75" customHeight="1">
      <c r="A504" s="22"/>
    </row>
    <row r="505" spans="1:1" ht="15.75" customHeight="1">
      <c r="A505" s="22"/>
    </row>
    <row r="506" spans="1:1" ht="15.75" customHeight="1">
      <c r="A506" s="22"/>
    </row>
    <row r="507" spans="1:1" ht="15.75" customHeight="1">
      <c r="A507" s="22"/>
    </row>
    <row r="508" spans="1:1" ht="15.75" customHeight="1">
      <c r="A508" s="22"/>
    </row>
    <row r="509" spans="1:1" ht="15.75" customHeight="1">
      <c r="A509" s="22"/>
    </row>
    <row r="510" spans="1:1" ht="15.75" customHeight="1">
      <c r="A510" s="22"/>
    </row>
    <row r="511" spans="1:1" ht="15.75" customHeight="1">
      <c r="A511" s="22"/>
    </row>
    <row r="512" spans="1:1" ht="15.75" customHeight="1">
      <c r="A512" s="22"/>
    </row>
    <row r="513" spans="1:1" ht="15.75" customHeight="1">
      <c r="A513" s="22"/>
    </row>
    <row r="514" spans="1:1" ht="15.75" customHeight="1">
      <c r="A514" s="22"/>
    </row>
    <row r="515" spans="1:1" ht="15.75" customHeight="1">
      <c r="A515" s="22"/>
    </row>
    <row r="516" spans="1:1" ht="15.75" customHeight="1">
      <c r="A516" s="22"/>
    </row>
    <row r="517" spans="1:1" ht="15.75" customHeight="1">
      <c r="A517" s="22"/>
    </row>
    <row r="518" spans="1:1" ht="15.75" customHeight="1">
      <c r="A518" s="22"/>
    </row>
    <row r="519" spans="1:1" ht="15.75" customHeight="1">
      <c r="A519" s="22"/>
    </row>
    <row r="520" spans="1:1" ht="15.75" customHeight="1">
      <c r="A520" s="22"/>
    </row>
    <row r="521" spans="1:1" ht="15.75" customHeight="1">
      <c r="A521" s="22"/>
    </row>
    <row r="522" spans="1:1" ht="15.75" customHeight="1">
      <c r="A522" s="22"/>
    </row>
    <row r="523" spans="1:1" ht="15.75" customHeight="1">
      <c r="A523" s="22"/>
    </row>
    <row r="524" spans="1:1" ht="15.75" customHeight="1">
      <c r="A524" s="22"/>
    </row>
    <row r="525" spans="1:1" ht="15.75" customHeight="1">
      <c r="A525" s="22"/>
    </row>
    <row r="526" spans="1:1" ht="15.75" customHeight="1">
      <c r="A526" s="22"/>
    </row>
    <row r="527" spans="1:1" ht="15.75" customHeight="1">
      <c r="A527" s="22"/>
    </row>
    <row r="528" spans="1:1" ht="15.75" customHeight="1">
      <c r="A528" s="22"/>
    </row>
    <row r="529" spans="1:1" ht="15.75" customHeight="1">
      <c r="A529" s="22"/>
    </row>
    <row r="530" spans="1:1" ht="15.75" customHeight="1">
      <c r="A530" s="22"/>
    </row>
    <row r="531" spans="1:1" ht="15.75" customHeight="1">
      <c r="A531" s="22"/>
    </row>
    <row r="532" spans="1:1" ht="15.75" customHeight="1">
      <c r="A532" s="22"/>
    </row>
    <row r="533" spans="1:1" ht="15.75" customHeight="1">
      <c r="A533" s="22"/>
    </row>
    <row r="534" spans="1:1" ht="15.75" customHeight="1">
      <c r="A534" s="22"/>
    </row>
    <row r="535" spans="1:1" ht="15.75" customHeight="1">
      <c r="A535" s="22"/>
    </row>
    <row r="536" spans="1:1" ht="15.75" customHeight="1">
      <c r="A536" s="22"/>
    </row>
    <row r="537" spans="1:1" ht="15.75" customHeight="1">
      <c r="A537" s="22"/>
    </row>
    <row r="538" spans="1:1" ht="15.75" customHeight="1">
      <c r="A538" s="22"/>
    </row>
    <row r="539" spans="1:1" ht="15.75" customHeight="1">
      <c r="A539" s="22"/>
    </row>
    <row r="540" spans="1:1" ht="15.75" customHeight="1">
      <c r="A540" s="22"/>
    </row>
    <row r="541" spans="1:1" ht="15.75" customHeight="1">
      <c r="A541" s="22"/>
    </row>
    <row r="542" spans="1:1" ht="15.75" customHeight="1">
      <c r="A542" s="22"/>
    </row>
    <row r="543" spans="1:1" ht="15.75" customHeight="1">
      <c r="A543" s="22"/>
    </row>
    <row r="544" spans="1:1" ht="15.75" customHeight="1">
      <c r="A544" s="22"/>
    </row>
    <row r="545" spans="1:1" ht="15.75" customHeight="1">
      <c r="A545" s="22"/>
    </row>
    <row r="546" spans="1:1" ht="15.75" customHeight="1">
      <c r="A546" s="22"/>
    </row>
    <row r="547" spans="1:1" ht="15.75" customHeight="1">
      <c r="A547" s="22"/>
    </row>
    <row r="548" spans="1:1" ht="15.75" customHeight="1">
      <c r="A548" s="22"/>
    </row>
    <row r="549" spans="1:1" ht="15.75" customHeight="1">
      <c r="A549" s="22"/>
    </row>
    <row r="550" spans="1:1" ht="15.75" customHeight="1">
      <c r="A550" s="22"/>
    </row>
    <row r="551" spans="1:1" ht="15.75" customHeight="1">
      <c r="A551" s="22"/>
    </row>
    <row r="552" spans="1:1" ht="15.75" customHeight="1">
      <c r="A552" s="22"/>
    </row>
    <row r="553" spans="1:1" ht="15.75" customHeight="1">
      <c r="A553" s="22"/>
    </row>
    <row r="554" spans="1:1" ht="15.75" customHeight="1">
      <c r="A554" s="22"/>
    </row>
    <row r="555" spans="1:1" ht="15.75" customHeight="1">
      <c r="A555" s="22"/>
    </row>
    <row r="556" spans="1:1" ht="15.75" customHeight="1">
      <c r="A556" s="22"/>
    </row>
    <row r="557" spans="1:1" ht="15.75" customHeight="1">
      <c r="A557" s="22"/>
    </row>
    <row r="558" spans="1:1" ht="15.75" customHeight="1">
      <c r="A558" s="22"/>
    </row>
    <row r="559" spans="1:1" ht="15.75" customHeight="1">
      <c r="A559" s="22"/>
    </row>
    <row r="560" spans="1:1" ht="15.75" customHeight="1">
      <c r="A560" s="22"/>
    </row>
    <row r="561" spans="1:1" ht="15.75" customHeight="1">
      <c r="A561" s="22"/>
    </row>
    <row r="562" spans="1:1" ht="15.75" customHeight="1">
      <c r="A562" s="22"/>
    </row>
    <row r="563" spans="1:1" ht="15.75" customHeight="1">
      <c r="A563" s="22"/>
    </row>
    <row r="564" spans="1:1" ht="15.75" customHeight="1">
      <c r="A564" s="22"/>
    </row>
    <row r="565" spans="1:1" ht="15.75" customHeight="1">
      <c r="A565" s="22"/>
    </row>
    <row r="566" spans="1:1" ht="15.75" customHeight="1">
      <c r="A566" s="22"/>
    </row>
    <row r="567" spans="1:1" ht="15.75" customHeight="1">
      <c r="A567" s="22"/>
    </row>
    <row r="568" spans="1:1" ht="15.75" customHeight="1">
      <c r="A568" s="22"/>
    </row>
    <row r="569" spans="1:1" ht="15.75" customHeight="1">
      <c r="A569" s="22"/>
    </row>
    <row r="570" spans="1:1" ht="15.75" customHeight="1">
      <c r="A570" s="22"/>
    </row>
    <row r="571" spans="1:1" ht="15.75" customHeight="1">
      <c r="A571" s="22"/>
    </row>
    <row r="572" spans="1:1" ht="15.75" customHeight="1">
      <c r="A572" s="22"/>
    </row>
    <row r="573" spans="1:1" ht="15.75" customHeight="1">
      <c r="A573" s="22"/>
    </row>
    <row r="574" spans="1:1" ht="15.75" customHeight="1">
      <c r="A574" s="22"/>
    </row>
    <row r="575" spans="1:1" ht="15.75" customHeight="1">
      <c r="A575" s="22"/>
    </row>
    <row r="576" spans="1:1" ht="15.75" customHeight="1">
      <c r="A576" s="22"/>
    </row>
    <row r="577" spans="1:1" ht="15.75" customHeight="1">
      <c r="A577" s="22"/>
    </row>
    <row r="578" spans="1:1" ht="15.75" customHeight="1">
      <c r="A578" s="22"/>
    </row>
    <row r="579" spans="1:1" ht="15.75" customHeight="1">
      <c r="A579" s="22"/>
    </row>
    <row r="580" spans="1:1" ht="15.75" customHeight="1">
      <c r="A580" s="22"/>
    </row>
    <row r="581" spans="1:1" ht="15.75" customHeight="1">
      <c r="A581" s="22"/>
    </row>
    <row r="582" spans="1:1" ht="15.75" customHeight="1">
      <c r="A582" s="22"/>
    </row>
    <row r="583" spans="1:1" ht="15.75" customHeight="1">
      <c r="A583" s="22"/>
    </row>
    <row r="584" spans="1:1" ht="15.75" customHeight="1">
      <c r="A584" s="22"/>
    </row>
    <row r="585" spans="1:1" ht="15.75" customHeight="1">
      <c r="A585" s="22"/>
    </row>
    <row r="586" spans="1:1" ht="15.75" customHeight="1">
      <c r="A586" s="22"/>
    </row>
    <row r="587" spans="1:1" ht="15.75" customHeight="1">
      <c r="A587" s="22"/>
    </row>
    <row r="588" spans="1:1" ht="15.75" customHeight="1">
      <c r="A588" s="22"/>
    </row>
    <row r="589" spans="1:1" ht="15.75" customHeight="1">
      <c r="A589" s="22"/>
    </row>
    <row r="590" spans="1:1" ht="15.75" customHeight="1">
      <c r="A590" s="22"/>
    </row>
    <row r="591" spans="1:1" ht="15.75" customHeight="1">
      <c r="A591" s="22"/>
    </row>
    <row r="592" spans="1:1" ht="15.75" customHeight="1">
      <c r="A592" s="22"/>
    </row>
    <row r="593" spans="1:1" ht="15.75" customHeight="1">
      <c r="A593" s="22"/>
    </row>
    <row r="594" spans="1:1" ht="15.75" customHeight="1">
      <c r="A594" s="22"/>
    </row>
    <row r="595" spans="1:1" ht="15.75" customHeight="1">
      <c r="A595" s="22"/>
    </row>
    <row r="596" spans="1:1" ht="15.75" customHeight="1">
      <c r="A596" s="22"/>
    </row>
    <row r="597" spans="1:1" ht="15.75" customHeight="1">
      <c r="A597" s="22"/>
    </row>
    <row r="598" spans="1:1" ht="15.75" customHeight="1">
      <c r="A598" s="22"/>
    </row>
    <row r="599" spans="1:1" ht="15.75" customHeight="1">
      <c r="A599" s="22"/>
    </row>
    <row r="600" spans="1:1" ht="15.75" customHeight="1">
      <c r="A600" s="22"/>
    </row>
    <row r="601" spans="1:1" ht="15.75" customHeight="1">
      <c r="A601" s="22"/>
    </row>
    <row r="602" spans="1:1" ht="15.75" customHeight="1">
      <c r="A602" s="22"/>
    </row>
    <row r="603" spans="1:1" ht="15.75" customHeight="1">
      <c r="A603" s="22"/>
    </row>
    <row r="604" spans="1:1" ht="15.75" customHeight="1">
      <c r="A604" s="22"/>
    </row>
    <row r="605" spans="1:1" ht="15.75" customHeight="1">
      <c r="A605" s="22"/>
    </row>
    <row r="606" spans="1:1" ht="15.75" customHeight="1">
      <c r="A606" s="22"/>
    </row>
    <row r="607" spans="1:1" ht="15.75" customHeight="1">
      <c r="A607" s="22"/>
    </row>
    <row r="608" spans="1:1" ht="15.75" customHeight="1">
      <c r="A608" s="22"/>
    </row>
    <row r="609" spans="1:1" ht="15.75" customHeight="1">
      <c r="A609" s="22"/>
    </row>
    <row r="610" spans="1:1" ht="15.75" customHeight="1">
      <c r="A610" s="22"/>
    </row>
    <row r="611" spans="1:1" ht="15.75" customHeight="1">
      <c r="A611" s="22"/>
    </row>
    <row r="612" spans="1:1" ht="15.75" customHeight="1">
      <c r="A612" s="22"/>
    </row>
    <row r="613" spans="1:1" ht="15.75" customHeight="1">
      <c r="A613" s="22"/>
    </row>
    <row r="614" spans="1:1" ht="15.75" customHeight="1">
      <c r="A614" s="22"/>
    </row>
    <row r="615" spans="1:1" ht="15.75" customHeight="1">
      <c r="A615" s="22"/>
    </row>
    <row r="616" spans="1:1" ht="15.75" customHeight="1">
      <c r="A616" s="22"/>
    </row>
    <row r="617" spans="1:1" ht="15.75" customHeight="1">
      <c r="A617" s="22"/>
    </row>
    <row r="618" spans="1:1" ht="15.75" customHeight="1">
      <c r="A618" s="22"/>
    </row>
    <row r="619" spans="1:1" ht="15.75" customHeight="1">
      <c r="A619" s="22"/>
    </row>
    <row r="620" spans="1:1" ht="15.75" customHeight="1">
      <c r="A620" s="22"/>
    </row>
    <row r="621" spans="1:1" ht="15.75" customHeight="1">
      <c r="A621" s="22"/>
    </row>
    <row r="622" spans="1:1" ht="15.75" customHeight="1">
      <c r="A622" s="22"/>
    </row>
    <row r="623" spans="1:1" ht="15.75" customHeight="1">
      <c r="A623" s="22"/>
    </row>
    <row r="624" spans="1:1" ht="15.75" customHeight="1">
      <c r="A624" s="22"/>
    </row>
    <row r="625" spans="1:1" ht="15.75" customHeight="1">
      <c r="A625" s="22"/>
    </row>
    <row r="626" spans="1:1" ht="15.75" customHeight="1">
      <c r="A626" s="22"/>
    </row>
    <row r="627" spans="1:1" ht="15.75" customHeight="1">
      <c r="A627" s="22"/>
    </row>
    <row r="628" spans="1:1" ht="15.75" customHeight="1">
      <c r="A628" s="22"/>
    </row>
    <row r="629" spans="1:1" ht="15.75" customHeight="1">
      <c r="A629" s="22"/>
    </row>
    <row r="630" spans="1:1" ht="15.75" customHeight="1">
      <c r="A630" s="22"/>
    </row>
    <row r="631" spans="1:1" ht="15.75" customHeight="1">
      <c r="A631" s="22"/>
    </row>
    <row r="632" spans="1:1" ht="15.75" customHeight="1">
      <c r="A632" s="22"/>
    </row>
    <row r="633" spans="1:1" ht="15.75" customHeight="1">
      <c r="A633" s="22"/>
    </row>
    <row r="634" spans="1:1" ht="15.75" customHeight="1">
      <c r="A634" s="22"/>
    </row>
    <row r="635" spans="1:1" ht="15.75" customHeight="1">
      <c r="A635" s="22"/>
    </row>
    <row r="636" spans="1:1" ht="15.75" customHeight="1">
      <c r="A636" s="22"/>
    </row>
    <row r="637" spans="1:1" ht="15.75" customHeight="1">
      <c r="A637" s="22"/>
    </row>
    <row r="638" spans="1:1" ht="15.75" customHeight="1">
      <c r="A638" s="22"/>
    </row>
    <row r="639" spans="1:1" ht="15.75" customHeight="1">
      <c r="A639" s="22"/>
    </row>
    <row r="640" spans="1:1" ht="15.75" customHeight="1">
      <c r="A640" s="22"/>
    </row>
    <row r="641" spans="1:1" ht="15.75" customHeight="1">
      <c r="A641" s="22"/>
    </row>
    <row r="642" spans="1:1" ht="15.75" customHeight="1">
      <c r="A642" s="22"/>
    </row>
    <row r="643" spans="1:1" ht="15.75" customHeight="1">
      <c r="A643" s="22"/>
    </row>
    <row r="644" spans="1:1" ht="15.75" customHeight="1">
      <c r="A644" s="22"/>
    </row>
    <row r="645" spans="1:1" ht="15.75" customHeight="1">
      <c r="A645" s="22"/>
    </row>
    <row r="646" spans="1:1" ht="15.75" customHeight="1">
      <c r="A646" s="22"/>
    </row>
    <row r="647" spans="1:1" ht="15.75" customHeight="1">
      <c r="A647" s="22"/>
    </row>
    <row r="648" spans="1:1" ht="15.75" customHeight="1">
      <c r="A648" s="22"/>
    </row>
    <row r="649" spans="1:1" ht="15.75" customHeight="1">
      <c r="A649" s="22"/>
    </row>
    <row r="650" spans="1:1" ht="15.75" customHeight="1">
      <c r="A650" s="22"/>
    </row>
    <row r="651" spans="1:1" ht="15.75" customHeight="1">
      <c r="A651" s="22"/>
    </row>
    <row r="652" spans="1:1" ht="15.75" customHeight="1">
      <c r="A652" s="22"/>
    </row>
    <row r="653" spans="1:1" ht="15.75" customHeight="1">
      <c r="A653" s="22"/>
    </row>
    <row r="654" spans="1:1" ht="15.75" customHeight="1">
      <c r="A654" s="22"/>
    </row>
    <row r="655" spans="1:1" ht="15.75" customHeight="1">
      <c r="A655" s="22"/>
    </row>
    <row r="656" spans="1:1" ht="15.75" customHeight="1">
      <c r="A656" s="22"/>
    </row>
    <row r="657" spans="1:1" ht="15.75" customHeight="1">
      <c r="A657" s="22"/>
    </row>
    <row r="658" spans="1:1" ht="15.75" customHeight="1">
      <c r="A658" s="22"/>
    </row>
    <row r="659" spans="1:1" ht="15.75" customHeight="1">
      <c r="A659" s="22"/>
    </row>
    <row r="660" spans="1:1" ht="15.75" customHeight="1">
      <c r="A660" s="22"/>
    </row>
    <row r="661" spans="1:1" ht="15.75" customHeight="1">
      <c r="A661" s="22"/>
    </row>
    <row r="662" spans="1:1" ht="15.75" customHeight="1">
      <c r="A662" s="22"/>
    </row>
    <row r="663" spans="1:1" ht="15.75" customHeight="1">
      <c r="A663" s="22"/>
    </row>
    <row r="664" spans="1:1" ht="15.75" customHeight="1">
      <c r="A664" s="22"/>
    </row>
    <row r="665" spans="1:1" ht="15.75" customHeight="1">
      <c r="A665" s="22"/>
    </row>
    <row r="666" spans="1:1" ht="15.75" customHeight="1">
      <c r="A666" s="22"/>
    </row>
    <row r="667" spans="1:1" ht="15.75" customHeight="1">
      <c r="A667" s="22"/>
    </row>
    <row r="668" spans="1:1" ht="15.75" customHeight="1">
      <c r="A668" s="22"/>
    </row>
    <row r="669" spans="1:1" ht="15.75" customHeight="1">
      <c r="A669" s="22"/>
    </row>
    <row r="670" spans="1:1" ht="15.75" customHeight="1">
      <c r="A670" s="22"/>
    </row>
    <row r="671" spans="1:1" ht="15.75" customHeight="1">
      <c r="A671" s="22"/>
    </row>
    <row r="672" spans="1:1" ht="15.75" customHeight="1">
      <c r="A672" s="22"/>
    </row>
    <row r="673" spans="1:1" ht="15.75" customHeight="1">
      <c r="A673" s="22"/>
    </row>
    <row r="674" spans="1:1" ht="15.75" customHeight="1">
      <c r="A674" s="22"/>
    </row>
    <row r="675" spans="1:1" ht="15.75" customHeight="1">
      <c r="A675" s="22"/>
    </row>
    <row r="676" spans="1:1" ht="15.75" customHeight="1">
      <c r="A676" s="22"/>
    </row>
    <row r="677" spans="1:1" ht="15.75" customHeight="1">
      <c r="A677" s="22"/>
    </row>
    <row r="678" spans="1:1" ht="15.75" customHeight="1">
      <c r="A678" s="22"/>
    </row>
    <row r="679" spans="1:1" ht="15.75" customHeight="1">
      <c r="A679" s="22"/>
    </row>
    <row r="680" spans="1:1" ht="15.75" customHeight="1">
      <c r="A680" s="22"/>
    </row>
    <row r="681" spans="1:1" ht="15.75" customHeight="1">
      <c r="A681" s="22"/>
    </row>
    <row r="682" spans="1:1" ht="15.75" customHeight="1">
      <c r="A682" s="22"/>
    </row>
    <row r="683" spans="1:1" ht="15.75" customHeight="1">
      <c r="A683" s="22"/>
    </row>
    <row r="684" spans="1:1" ht="15.75" customHeight="1">
      <c r="A684" s="22"/>
    </row>
    <row r="685" spans="1:1" ht="15.75" customHeight="1">
      <c r="A685" s="22"/>
    </row>
    <row r="686" spans="1:1" ht="15.75" customHeight="1">
      <c r="A686" s="22"/>
    </row>
    <row r="687" spans="1:1" ht="15.75" customHeight="1">
      <c r="A687" s="22"/>
    </row>
    <row r="688" spans="1:1" ht="15.75" customHeight="1">
      <c r="A688" s="22"/>
    </row>
    <row r="689" spans="1:1" ht="15.75" customHeight="1">
      <c r="A689" s="22"/>
    </row>
    <row r="690" spans="1:1" ht="15.75" customHeight="1">
      <c r="A690" s="22"/>
    </row>
    <row r="691" spans="1:1" ht="15.75" customHeight="1">
      <c r="A691" s="22"/>
    </row>
    <row r="692" spans="1:1" ht="15.75" customHeight="1">
      <c r="A692" s="22"/>
    </row>
    <row r="693" spans="1:1" ht="15.75" customHeight="1">
      <c r="A693" s="22"/>
    </row>
    <row r="694" spans="1:1" ht="15.75" customHeight="1">
      <c r="A694" s="22"/>
    </row>
    <row r="695" spans="1:1" ht="15.75" customHeight="1">
      <c r="A695" s="22"/>
    </row>
    <row r="696" spans="1:1" ht="15.75" customHeight="1">
      <c r="A696" s="22"/>
    </row>
    <row r="697" spans="1:1" ht="15.75" customHeight="1">
      <c r="A697" s="22"/>
    </row>
    <row r="698" spans="1:1" ht="15.75" customHeight="1">
      <c r="A698" s="22"/>
    </row>
    <row r="699" spans="1:1" ht="15.75" customHeight="1">
      <c r="A699" s="22"/>
    </row>
    <row r="700" spans="1:1" ht="15.75" customHeight="1">
      <c r="A700" s="22"/>
    </row>
    <row r="701" spans="1:1" ht="15.75" customHeight="1">
      <c r="A701" s="22"/>
    </row>
    <row r="702" spans="1:1" ht="15.75" customHeight="1">
      <c r="A702" s="22"/>
    </row>
    <row r="703" spans="1:1" ht="15.75" customHeight="1">
      <c r="A703" s="22"/>
    </row>
    <row r="704" spans="1:1" ht="15.75" customHeight="1">
      <c r="A704" s="22"/>
    </row>
    <row r="705" spans="1:1" ht="15.75" customHeight="1">
      <c r="A705" s="22"/>
    </row>
    <row r="706" spans="1:1" ht="15.75" customHeight="1">
      <c r="A706" s="22"/>
    </row>
    <row r="707" spans="1:1" ht="15.75" customHeight="1">
      <c r="A707" s="22"/>
    </row>
    <row r="708" spans="1:1" ht="15.75" customHeight="1">
      <c r="A708" s="22"/>
    </row>
    <row r="709" spans="1:1" ht="15.75" customHeight="1">
      <c r="A709" s="22"/>
    </row>
    <row r="710" spans="1:1" ht="15.75" customHeight="1">
      <c r="A710" s="22"/>
    </row>
    <row r="711" spans="1:1" ht="15.75" customHeight="1">
      <c r="A711" s="22"/>
    </row>
    <row r="712" spans="1:1" ht="15.75" customHeight="1">
      <c r="A712" s="22"/>
    </row>
    <row r="713" spans="1:1" ht="15.75" customHeight="1">
      <c r="A713" s="22"/>
    </row>
    <row r="714" spans="1:1" ht="15.75" customHeight="1">
      <c r="A714" s="22"/>
    </row>
    <row r="715" spans="1:1" ht="15.75" customHeight="1">
      <c r="A715" s="22"/>
    </row>
    <row r="716" spans="1:1" ht="15.75" customHeight="1">
      <c r="A716" s="22"/>
    </row>
    <row r="717" spans="1:1" ht="15.75" customHeight="1">
      <c r="A717" s="22"/>
    </row>
    <row r="718" spans="1:1" ht="15.75" customHeight="1">
      <c r="A718" s="22"/>
    </row>
    <row r="719" spans="1:1" ht="15.75" customHeight="1">
      <c r="A719" s="22"/>
    </row>
    <row r="720" spans="1:1" ht="15.75" customHeight="1">
      <c r="A720" s="22"/>
    </row>
    <row r="721" spans="1:1" ht="15.75" customHeight="1">
      <c r="A721" s="22"/>
    </row>
    <row r="722" spans="1:1" ht="15.75" customHeight="1">
      <c r="A722" s="22"/>
    </row>
    <row r="723" spans="1:1" ht="15.75" customHeight="1">
      <c r="A723" s="22"/>
    </row>
    <row r="724" spans="1:1" ht="15.75" customHeight="1">
      <c r="A724" s="22"/>
    </row>
    <row r="725" spans="1:1" ht="15.75" customHeight="1">
      <c r="A725" s="22"/>
    </row>
    <row r="726" spans="1:1" ht="15.75" customHeight="1">
      <c r="A726" s="22"/>
    </row>
    <row r="727" spans="1:1" ht="15.75" customHeight="1">
      <c r="A727" s="22"/>
    </row>
    <row r="728" spans="1:1" ht="15.75" customHeight="1">
      <c r="A728" s="22"/>
    </row>
    <row r="729" spans="1:1" ht="15.75" customHeight="1">
      <c r="A729" s="22"/>
    </row>
    <row r="730" spans="1:1" ht="15.75" customHeight="1">
      <c r="A730" s="22"/>
    </row>
    <row r="731" spans="1:1" ht="15.75" customHeight="1">
      <c r="A731" s="22"/>
    </row>
    <row r="732" spans="1:1" ht="15.75" customHeight="1">
      <c r="A732" s="22"/>
    </row>
    <row r="733" spans="1:1" ht="15.75" customHeight="1">
      <c r="A733" s="22"/>
    </row>
    <row r="734" spans="1:1" ht="15.75" customHeight="1">
      <c r="A734" s="22"/>
    </row>
    <row r="735" spans="1:1" ht="15.75" customHeight="1">
      <c r="A735" s="22"/>
    </row>
    <row r="736" spans="1:1" ht="15.75" customHeight="1">
      <c r="A736" s="22"/>
    </row>
    <row r="737" spans="1:1" ht="15.75" customHeight="1">
      <c r="A737" s="22"/>
    </row>
    <row r="738" spans="1:1" ht="15.75" customHeight="1">
      <c r="A738" s="22"/>
    </row>
    <row r="739" spans="1:1" ht="15.75" customHeight="1">
      <c r="A739" s="22"/>
    </row>
    <row r="740" spans="1:1" ht="15.75" customHeight="1">
      <c r="A740" s="22"/>
    </row>
    <row r="741" spans="1:1" ht="15.75" customHeight="1">
      <c r="A741" s="22"/>
    </row>
    <row r="742" spans="1:1" ht="15.75" customHeight="1">
      <c r="A742" s="22"/>
    </row>
    <row r="743" spans="1:1" ht="15.75" customHeight="1">
      <c r="A743" s="22"/>
    </row>
    <row r="744" spans="1:1" ht="15.75" customHeight="1">
      <c r="A744" s="22"/>
    </row>
    <row r="745" spans="1:1" ht="15.75" customHeight="1">
      <c r="A745" s="22"/>
    </row>
    <row r="746" spans="1:1" ht="15.75" customHeight="1">
      <c r="A746" s="22"/>
    </row>
    <row r="747" spans="1:1" ht="15.75" customHeight="1">
      <c r="A747" s="22"/>
    </row>
    <row r="748" spans="1:1" ht="15.75" customHeight="1">
      <c r="A748" s="22"/>
    </row>
    <row r="749" spans="1:1" ht="15.75" customHeight="1">
      <c r="A749" s="22"/>
    </row>
    <row r="750" spans="1:1" ht="15.75" customHeight="1">
      <c r="A750" s="22"/>
    </row>
    <row r="751" spans="1:1" ht="15.75" customHeight="1">
      <c r="A751" s="22"/>
    </row>
    <row r="752" spans="1:1" ht="15.75" customHeight="1">
      <c r="A752" s="22"/>
    </row>
    <row r="753" spans="1:1" ht="15.75" customHeight="1">
      <c r="A753" s="22"/>
    </row>
    <row r="754" spans="1:1" ht="15.75" customHeight="1">
      <c r="A754" s="22"/>
    </row>
    <row r="755" spans="1:1" ht="15.75" customHeight="1">
      <c r="A755" s="22"/>
    </row>
    <row r="756" spans="1:1" ht="15.75" customHeight="1">
      <c r="A756" s="22"/>
    </row>
    <row r="757" spans="1:1" ht="15.75" customHeight="1">
      <c r="A757" s="22"/>
    </row>
    <row r="758" spans="1:1" ht="15.75" customHeight="1">
      <c r="A758" s="22"/>
    </row>
    <row r="759" spans="1:1" ht="15.75" customHeight="1">
      <c r="A759" s="22"/>
    </row>
    <row r="760" spans="1:1" ht="15.75" customHeight="1">
      <c r="A760" s="22"/>
    </row>
    <row r="761" spans="1:1" ht="15.75" customHeight="1">
      <c r="A761" s="22"/>
    </row>
    <row r="762" spans="1:1" ht="15.75" customHeight="1">
      <c r="A762" s="22"/>
    </row>
    <row r="763" spans="1:1" ht="15.75" customHeight="1">
      <c r="A763" s="22"/>
    </row>
    <row r="764" spans="1:1" ht="15.75" customHeight="1">
      <c r="A764" s="22"/>
    </row>
    <row r="765" spans="1:1" ht="15.75" customHeight="1">
      <c r="A765" s="22"/>
    </row>
    <row r="766" spans="1:1" ht="15.75" customHeight="1">
      <c r="A766" s="22"/>
    </row>
    <row r="767" spans="1:1" ht="15.75" customHeight="1">
      <c r="A767" s="22"/>
    </row>
    <row r="768" spans="1:1" ht="15.75" customHeight="1">
      <c r="A768" s="22"/>
    </row>
    <row r="769" spans="1:1" ht="15.75" customHeight="1">
      <c r="A769" s="22"/>
    </row>
    <row r="770" spans="1:1" ht="15.75" customHeight="1">
      <c r="A770" s="22"/>
    </row>
    <row r="771" spans="1:1" ht="15.75" customHeight="1">
      <c r="A771" s="22"/>
    </row>
    <row r="772" spans="1:1" ht="15.75" customHeight="1">
      <c r="A772" s="22"/>
    </row>
    <row r="773" spans="1:1" ht="15.75" customHeight="1">
      <c r="A773" s="22"/>
    </row>
    <row r="774" spans="1:1" ht="15.75" customHeight="1">
      <c r="A774" s="22"/>
    </row>
    <row r="775" spans="1:1" ht="15.75" customHeight="1">
      <c r="A775" s="22"/>
    </row>
    <row r="776" spans="1:1" ht="15.75" customHeight="1">
      <c r="A776" s="22"/>
    </row>
    <row r="777" spans="1:1" ht="15.75" customHeight="1">
      <c r="A777" s="22"/>
    </row>
    <row r="778" spans="1:1" ht="15.75" customHeight="1">
      <c r="A778" s="22"/>
    </row>
    <row r="779" spans="1:1" ht="15.75" customHeight="1">
      <c r="A779" s="22"/>
    </row>
    <row r="780" spans="1:1" ht="15.75" customHeight="1">
      <c r="A780" s="22"/>
    </row>
    <row r="781" spans="1:1" ht="15.75" customHeight="1">
      <c r="A781" s="22"/>
    </row>
    <row r="782" spans="1:1" ht="15.75" customHeight="1">
      <c r="A782" s="22"/>
    </row>
    <row r="783" spans="1:1" ht="15.75" customHeight="1">
      <c r="A783" s="22"/>
    </row>
    <row r="784" spans="1:1" ht="15.75" customHeight="1">
      <c r="A784" s="22"/>
    </row>
    <row r="785" spans="1:1" ht="15.75" customHeight="1">
      <c r="A785" s="22"/>
    </row>
    <row r="786" spans="1:1" ht="15.75" customHeight="1">
      <c r="A786" s="22"/>
    </row>
    <row r="787" spans="1:1" ht="15.75" customHeight="1">
      <c r="A787" s="22"/>
    </row>
    <row r="788" spans="1:1" ht="15.75" customHeight="1">
      <c r="A788" s="22"/>
    </row>
    <row r="789" spans="1:1" ht="15.75" customHeight="1">
      <c r="A789" s="22"/>
    </row>
    <row r="790" spans="1:1" ht="15.75" customHeight="1">
      <c r="A790" s="22"/>
    </row>
    <row r="791" spans="1:1" ht="15.75" customHeight="1">
      <c r="A791" s="22"/>
    </row>
    <row r="792" spans="1:1" ht="15.75" customHeight="1">
      <c r="A792" s="22"/>
    </row>
    <row r="793" spans="1:1" ht="15.75" customHeight="1">
      <c r="A793" s="22"/>
    </row>
    <row r="794" spans="1:1" ht="15.75" customHeight="1">
      <c r="A794" s="22"/>
    </row>
    <row r="795" spans="1:1" ht="15.75" customHeight="1">
      <c r="A795" s="22"/>
    </row>
    <row r="796" spans="1:1" ht="15.75" customHeight="1">
      <c r="A796" s="22"/>
    </row>
    <row r="797" spans="1:1" ht="15.75" customHeight="1">
      <c r="A797" s="22"/>
    </row>
    <row r="798" spans="1:1" ht="15.75" customHeight="1">
      <c r="A798" s="22"/>
    </row>
    <row r="799" spans="1:1" ht="15.75" customHeight="1">
      <c r="A799" s="22"/>
    </row>
    <row r="800" spans="1:1" ht="15.75" customHeight="1">
      <c r="A800" s="22"/>
    </row>
    <row r="801" spans="1:1" ht="15.75" customHeight="1">
      <c r="A801" s="22"/>
    </row>
    <row r="802" spans="1:1" ht="15.75" customHeight="1">
      <c r="A802" s="22"/>
    </row>
    <row r="803" spans="1:1" ht="15.75" customHeight="1">
      <c r="A803" s="22"/>
    </row>
    <row r="804" spans="1:1" ht="15.75" customHeight="1">
      <c r="A804" s="22"/>
    </row>
    <row r="805" spans="1:1" ht="15.75" customHeight="1">
      <c r="A805" s="22"/>
    </row>
    <row r="806" spans="1:1" ht="15.75" customHeight="1">
      <c r="A806" s="22"/>
    </row>
    <row r="807" spans="1:1" ht="15.75" customHeight="1">
      <c r="A807" s="22"/>
    </row>
    <row r="808" spans="1:1" ht="15.75" customHeight="1">
      <c r="A808" s="22"/>
    </row>
    <row r="809" spans="1:1" ht="15.75" customHeight="1">
      <c r="A809" s="22"/>
    </row>
    <row r="810" spans="1:1" ht="15.75" customHeight="1">
      <c r="A810" s="22"/>
    </row>
    <row r="811" spans="1:1" ht="15.75" customHeight="1">
      <c r="A811" s="22"/>
    </row>
    <row r="812" spans="1:1" ht="15.75" customHeight="1">
      <c r="A812" s="22"/>
    </row>
    <row r="813" spans="1:1" ht="15.75" customHeight="1">
      <c r="A813" s="22"/>
    </row>
    <row r="814" spans="1:1" ht="15.75" customHeight="1">
      <c r="A814" s="22"/>
    </row>
    <row r="815" spans="1:1" ht="15.75" customHeight="1">
      <c r="A815" s="22"/>
    </row>
    <row r="816" spans="1:1" ht="15.75" customHeight="1">
      <c r="A816" s="22"/>
    </row>
    <row r="817" spans="1:1" ht="15.75" customHeight="1">
      <c r="A817" s="22"/>
    </row>
    <row r="818" spans="1:1" ht="15.75" customHeight="1">
      <c r="A818" s="22"/>
    </row>
    <row r="819" spans="1:1" ht="15.75" customHeight="1">
      <c r="A819" s="22"/>
    </row>
    <row r="820" spans="1:1" ht="15.75" customHeight="1">
      <c r="A820" s="22"/>
    </row>
    <row r="821" spans="1:1" ht="15.75" customHeight="1">
      <c r="A821" s="22"/>
    </row>
    <row r="822" spans="1:1" ht="15.75" customHeight="1">
      <c r="A822" s="22"/>
    </row>
    <row r="823" spans="1:1" ht="15.75" customHeight="1">
      <c r="A823" s="22"/>
    </row>
    <row r="824" spans="1:1" ht="15.75" customHeight="1">
      <c r="A824" s="22"/>
    </row>
    <row r="825" spans="1:1" ht="15.75" customHeight="1">
      <c r="A825" s="22"/>
    </row>
    <row r="826" spans="1:1" ht="15.75" customHeight="1">
      <c r="A826" s="22"/>
    </row>
    <row r="827" spans="1:1" ht="15.75" customHeight="1">
      <c r="A827" s="22"/>
    </row>
    <row r="828" spans="1:1" ht="15.75" customHeight="1">
      <c r="A828" s="22"/>
    </row>
    <row r="829" spans="1:1" ht="15.75" customHeight="1">
      <c r="A829" s="22"/>
    </row>
    <row r="830" spans="1:1" ht="15.75" customHeight="1">
      <c r="A830" s="22"/>
    </row>
    <row r="831" spans="1:1" ht="15.75" customHeight="1">
      <c r="A831" s="22"/>
    </row>
    <row r="832" spans="1:1" ht="15.75" customHeight="1">
      <c r="A832" s="22"/>
    </row>
    <row r="833" spans="1:1" ht="15.75" customHeight="1">
      <c r="A833" s="22"/>
    </row>
    <row r="834" spans="1:1" ht="15.75" customHeight="1">
      <c r="A834" s="22"/>
    </row>
    <row r="835" spans="1:1" ht="15.75" customHeight="1">
      <c r="A835" s="22"/>
    </row>
    <row r="836" spans="1:1" ht="15.75" customHeight="1">
      <c r="A836" s="22"/>
    </row>
    <row r="837" spans="1:1" ht="15.75" customHeight="1">
      <c r="A837" s="22"/>
    </row>
    <row r="838" spans="1:1" ht="15.75" customHeight="1">
      <c r="A838" s="22"/>
    </row>
    <row r="839" spans="1:1" ht="15.75" customHeight="1">
      <c r="A839" s="22"/>
    </row>
    <row r="840" spans="1:1" ht="15.75" customHeight="1">
      <c r="A840" s="22"/>
    </row>
    <row r="841" spans="1:1" ht="15.75" customHeight="1">
      <c r="A841" s="22"/>
    </row>
    <row r="842" spans="1:1" ht="15.75" customHeight="1">
      <c r="A842" s="22"/>
    </row>
    <row r="843" spans="1:1" ht="15.75" customHeight="1">
      <c r="A843" s="22"/>
    </row>
    <row r="844" spans="1:1" ht="15.75" customHeight="1">
      <c r="A844" s="22"/>
    </row>
    <row r="845" spans="1:1" ht="15.75" customHeight="1">
      <c r="A845" s="22"/>
    </row>
    <row r="846" spans="1:1" ht="15.75" customHeight="1">
      <c r="A846" s="22"/>
    </row>
    <row r="847" spans="1:1" ht="15.75" customHeight="1">
      <c r="A847" s="22"/>
    </row>
    <row r="848" spans="1:1" ht="15.75" customHeight="1">
      <c r="A848" s="22"/>
    </row>
    <row r="849" spans="1:1" ht="15.75" customHeight="1">
      <c r="A849" s="22"/>
    </row>
    <row r="850" spans="1:1" ht="15.75" customHeight="1">
      <c r="A850" s="22"/>
    </row>
    <row r="851" spans="1:1" ht="15.75" customHeight="1">
      <c r="A851" s="22"/>
    </row>
    <row r="852" spans="1:1" ht="15.75" customHeight="1">
      <c r="A852" s="22"/>
    </row>
    <row r="853" spans="1:1" ht="15.75" customHeight="1">
      <c r="A853" s="22"/>
    </row>
    <row r="854" spans="1:1" ht="15.75" customHeight="1">
      <c r="A854" s="22"/>
    </row>
    <row r="855" spans="1:1" ht="15.75" customHeight="1">
      <c r="A855" s="22"/>
    </row>
    <row r="856" spans="1:1" ht="15.75" customHeight="1">
      <c r="A856" s="22"/>
    </row>
    <row r="857" spans="1:1" ht="15.75" customHeight="1">
      <c r="A857" s="22"/>
    </row>
    <row r="858" spans="1:1" ht="15.75" customHeight="1">
      <c r="A858" s="22"/>
    </row>
    <row r="859" spans="1:1" ht="15.75" customHeight="1">
      <c r="A859" s="22"/>
    </row>
    <row r="860" spans="1:1" ht="15.75" customHeight="1">
      <c r="A860" s="22"/>
    </row>
    <row r="861" spans="1:1" ht="15.75" customHeight="1">
      <c r="A861" s="22"/>
    </row>
    <row r="862" spans="1:1" ht="15.75" customHeight="1">
      <c r="A862" s="22"/>
    </row>
    <row r="863" spans="1:1" ht="15.75" customHeight="1">
      <c r="A863" s="22"/>
    </row>
    <row r="864" spans="1:1" ht="15.75" customHeight="1">
      <c r="A864" s="22"/>
    </row>
    <row r="865" spans="1:1" ht="15.75" customHeight="1">
      <c r="A865" s="22"/>
    </row>
    <row r="866" spans="1:1" ht="15.75" customHeight="1">
      <c r="A866" s="22"/>
    </row>
    <row r="867" spans="1:1" ht="15.75" customHeight="1">
      <c r="A867" s="22"/>
    </row>
    <row r="868" spans="1:1" ht="15.75" customHeight="1">
      <c r="A868" s="22"/>
    </row>
    <row r="869" spans="1:1" ht="15.75" customHeight="1">
      <c r="A869" s="22"/>
    </row>
    <row r="870" spans="1:1" ht="15.75" customHeight="1">
      <c r="A870" s="22"/>
    </row>
    <row r="871" spans="1:1" ht="15.75" customHeight="1">
      <c r="A871" s="22"/>
    </row>
    <row r="872" spans="1:1" ht="15.75" customHeight="1">
      <c r="A872" s="22"/>
    </row>
    <row r="873" spans="1:1" ht="15.75" customHeight="1">
      <c r="A873" s="22"/>
    </row>
    <row r="874" spans="1:1" ht="15.75" customHeight="1">
      <c r="A874" s="22"/>
    </row>
    <row r="875" spans="1:1" ht="15.75" customHeight="1">
      <c r="A875" s="22"/>
    </row>
    <row r="876" spans="1:1" ht="15.75" customHeight="1">
      <c r="A876" s="22"/>
    </row>
    <row r="877" spans="1:1" ht="15.75" customHeight="1">
      <c r="A877" s="22"/>
    </row>
    <row r="878" spans="1:1" ht="15.75" customHeight="1">
      <c r="A878" s="22"/>
    </row>
    <row r="879" spans="1:1" ht="15.75" customHeight="1">
      <c r="A879" s="22"/>
    </row>
    <row r="880" spans="1:1" ht="15.75" customHeight="1">
      <c r="A880" s="22"/>
    </row>
    <row r="881" spans="1:1" ht="15.75" customHeight="1">
      <c r="A881" s="22"/>
    </row>
    <row r="882" spans="1:1" ht="15.75" customHeight="1">
      <c r="A882" s="22"/>
    </row>
    <row r="883" spans="1:1" ht="15.75" customHeight="1">
      <c r="A883" s="22"/>
    </row>
    <row r="884" spans="1:1" ht="15.75" customHeight="1">
      <c r="A884" s="22"/>
    </row>
    <row r="885" spans="1:1" ht="15.75" customHeight="1">
      <c r="A885" s="22"/>
    </row>
    <row r="886" spans="1:1" ht="15.75" customHeight="1">
      <c r="A886" s="22"/>
    </row>
    <row r="887" spans="1:1" ht="15.75" customHeight="1">
      <c r="A887" s="22"/>
    </row>
    <row r="888" spans="1:1" ht="15.75" customHeight="1">
      <c r="A888" s="22"/>
    </row>
    <row r="889" spans="1:1" ht="15.75" customHeight="1">
      <c r="A889" s="22"/>
    </row>
    <row r="890" spans="1:1" ht="15.75" customHeight="1">
      <c r="A890" s="22"/>
    </row>
    <row r="891" spans="1:1" ht="15.75" customHeight="1">
      <c r="A891" s="22"/>
    </row>
    <row r="892" spans="1:1" ht="15.75" customHeight="1">
      <c r="A892" s="22"/>
    </row>
    <row r="893" spans="1:1" ht="15.75" customHeight="1">
      <c r="A893" s="22"/>
    </row>
    <row r="894" spans="1:1" ht="15.75" customHeight="1">
      <c r="A894" s="22"/>
    </row>
    <row r="895" spans="1:1" ht="15.75" customHeight="1">
      <c r="A895" s="22"/>
    </row>
    <row r="896" spans="1:1" ht="15.75" customHeight="1">
      <c r="A896" s="22"/>
    </row>
    <row r="897" spans="1:1" ht="15.75" customHeight="1">
      <c r="A897" s="22"/>
    </row>
    <row r="898" spans="1:1" ht="15.75" customHeight="1">
      <c r="A898" s="22"/>
    </row>
    <row r="899" spans="1:1" ht="15.75" customHeight="1">
      <c r="A899" s="22"/>
    </row>
    <row r="900" spans="1:1" ht="15.75" customHeight="1">
      <c r="A900" s="22"/>
    </row>
    <row r="901" spans="1:1" ht="15.75" customHeight="1">
      <c r="A901" s="22"/>
    </row>
    <row r="902" spans="1:1" ht="15.75" customHeight="1">
      <c r="A902" s="22"/>
    </row>
    <row r="903" spans="1:1" ht="15.75" customHeight="1">
      <c r="A903" s="22"/>
    </row>
    <row r="904" spans="1:1" ht="15.75" customHeight="1">
      <c r="A904" s="22"/>
    </row>
    <row r="905" spans="1:1" ht="15.75" customHeight="1">
      <c r="A905" s="22"/>
    </row>
    <row r="906" spans="1:1" ht="15.75" customHeight="1">
      <c r="A906" s="22"/>
    </row>
    <row r="907" spans="1:1" ht="15.75" customHeight="1">
      <c r="A907" s="22"/>
    </row>
    <row r="908" spans="1:1" ht="15.75" customHeight="1">
      <c r="A908" s="22"/>
    </row>
    <row r="909" spans="1:1" ht="15.75" customHeight="1">
      <c r="A909" s="22"/>
    </row>
    <row r="910" spans="1:1" ht="15.75" customHeight="1">
      <c r="A910" s="22"/>
    </row>
    <row r="911" spans="1:1" ht="15.75" customHeight="1">
      <c r="A911" s="22"/>
    </row>
    <row r="912" spans="1:1" ht="15.75" customHeight="1">
      <c r="A912" s="22"/>
    </row>
    <row r="913" spans="1:1" ht="15.75" customHeight="1">
      <c r="A913" s="22"/>
    </row>
    <row r="914" spans="1:1" ht="15.75" customHeight="1">
      <c r="A914" s="22"/>
    </row>
    <row r="915" spans="1:1" ht="15.75" customHeight="1">
      <c r="A915" s="22"/>
    </row>
    <row r="916" spans="1:1" ht="15.75" customHeight="1">
      <c r="A916" s="22"/>
    </row>
    <row r="917" spans="1:1" ht="15.75" customHeight="1">
      <c r="A917" s="22"/>
    </row>
    <row r="918" spans="1:1" ht="15.75" customHeight="1">
      <c r="A918" s="22"/>
    </row>
    <row r="919" spans="1:1" ht="15.75" customHeight="1">
      <c r="A919" s="22"/>
    </row>
    <row r="920" spans="1:1" ht="15.75" customHeight="1">
      <c r="A920" s="22"/>
    </row>
    <row r="921" spans="1:1" ht="15.75" customHeight="1">
      <c r="A921" s="22"/>
    </row>
    <row r="922" spans="1:1" ht="15.75" customHeight="1">
      <c r="A922" s="22"/>
    </row>
    <row r="923" spans="1:1" ht="15.75" customHeight="1">
      <c r="A923" s="22"/>
    </row>
    <row r="924" spans="1:1" ht="15.75" customHeight="1">
      <c r="A924" s="22"/>
    </row>
    <row r="925" spans="1:1" ht="15.75" customHeight="1">
      <c r="A925" s="22"/>
    </row>
    <row r="926" spans="1:1" ht="15.75" customHeight="1">
      <c r="A926" s="22"/>
    </row>
    <row r="927" spans="1:1" ht="15.75" customHeight="1">
      <c r="A927" s="22"/>
    </row>
    <row r="928" spans="1:1" ht="15.75" customHeight="1">
      <c r="A928" s="22"/>
    </row>
    <row r="929" spans="1:1" ht="15.75" customHeight="1">
      <c r="A929" s="22"/>
    </row>
    <row r="930" spans="1:1" ht="15.75" customHeight="1">
      <c r="A930" s="22"/>
    </row>
    <row r="931" spans="1:1" ht="15.75" customHeight="1">
      <c r="A931" s="22"/>
    </row>
    <row r="932" spans="1:1" ht="15.75" customHeight="1">
      <c r="A932" s="22"/>
    </row>
    <row r="933" spans="1:1" ht="15.75" customHeight="1">
      <c r="A933" s="22"/>
    </row>
    <row r="934" spans="1:1" ht="15.75" customHeight="1">
      <c r="A934" s="22"/>
    </row>
    <row r="935" spans="1:1" ht="15.75" customHeight="1">
      <c r="A935" s="22"/>
    </row>
    <row r="936" spans="1:1" ht="15.75" customHeight="1">
      <c r="A936" s="22"/>
    </row>
    <row r="937" spans="1:1" ht="15.75" customHeight="1">
      <c r="A937" s="22"/>
    </row>
    <row r="938" spans="1:1" ht="15.75" customHeight="1">
      <c r="A938" s="22"/>
    </row>
    <row r="939" spans="1:1" ht="15.75" customHeight="1">
      <c r="A939" s="22"/>
    </row>
    <row r="940" spans="1:1" ht="15.75" customHeight="1">
      <c r="A940" s="22"/>
    </row>
    <row r="941" spans="1:1" ht="15.75" customHeight="1">
      <c r="A941" s="22"/>
    </row>
    <row r="942" spans="1:1" ht="15.75" customHeight="1">
      <c r="A942" s="22"/>
    </row>
    <row r="943" spans="1:1" ht="15.75" customHeight="1">
      <c r="A943" s="22"/>
    </row>
    <row r="944" spans="1:1" ht="15.75" customHeight="1">
      <c r="A944" s="22"/>
    </row>
    <row r="945" spans="1:1" ht="15.75" customHeight="1">
      <c r="A945" s="22"/>
    </row>
    <row r="946" spans="1:1" ht="15.75" customHeight="1">
      <c r="A946" s="22"/>
    </row>
    <row r="947" spans="1:1" ht="15.75" customHeight="1">
      <c r="A947" s="22"/>
    </row>
    <row r="948" spans="1:1" ht="15.75" customHeight="1">
      <c r="A948" s="22"/>
    </row>
    <row r="949" spans="1:1" ht="15.75" customHeight="1">
      <c r="A949" s="22"/>
    </row>
    <row r="950" spans="1:1" ht="15.75" customHeight="1">
      <c r="A950" s="22"/>
    </row>
    <row r="951" spans="1:1" ht="15.75" customHeight="1">
      <c r="A951" s="22"/>
    </row>
    <row r="952" spans="1:1" ht="15.75" customHeight="1">
      <c r="A952" s="22"/>
    </row>
    <row r="953" spans="1:1" ht="15.75" customHeight="1">
      <c r="A953" s="22"/>
    </row>
    <row r="954" spans="1:1" ht="15.75" customHeight="1">
      <c r="A954" s="22"/>
    </row>
    <row r="955" spans="1:1" ht="15.75" customHeight="1">
      <c r="A955" s="22"/>
    </row>
    <row r="956" spans="1:1" ht="15.75" customHeight="1">
      <c r="A956" s="22"/>
    </row>
    <row r="957" spans="1:1" ht="15.75" customHeight="1">
      <c r="A957" s="22"/>
    </row>
    <row r="958" spans="1:1" ht="15.75" customHeight="1">
      <c r="A958" s="22"/>
    </row>
    <row r="959" spans="1:1" ht="15.75" customHeight="1">
      <c r="A959" s="22"/>
    </row>
    <row r="960" spans="1:1" ht="15.75" customHeight="1">
      <c r="A960" s="22"/>
    </row>
    <row r="961" spans="1:1" ht="15.75" customHeight="1">
      <c r="A961" s="22"/>
    </row>
    <row r="962" spans="1:1" ht="15.75" customHeight="1">
      <c r="A962" s="22"/>
    </row>
    <row r="963" spans="1:1" ht="15.75" customHeight="1">
      <c r="A963" s="22"/>
    </row>
    <row r="964" spans="1:1" ht="15.75" customHeight="1">
      <c r="A964" s="22"/>
    </row>
    <row r="965" spans="1:1" ht="15.75" customHeight="1">
      <c r="A965" s="22"/>
    </row>
    <row r="966" spans="1:1" ht="15.75" customHeight="1">
      <c r="A966" s="22"/>
    </row>
    <row r="967" spans="1:1" ht="15.75" customHeight="1">
      <c r="A967" s="22"/>
    </row>
    <row r="968" spans="1:1" ht="15.75" customHeight="1">
      <c r="A968" s="22"/>
    </row>
    <row r="969" spans="1:1" ht="15.75" customHeight="1">
      <c r="A969" s="22"/>
    </row>
    <row r="970" spans="1:1" ht="15.75" customHeight="1">
      <c r="A970" s="22"/>
    </row>
    <row r="971" spans="1:1" ht="15.75" customHeight="1">
      <c r="A971" s="22"/>
    </row>
    <row r="972" spans="1:1" ht="15.75" customHeight="1">
      <c r="A972" s="22"/>
    </row>
    <row r="973" spans="1:1" ht="15.75" customHeight="1">
      <c r="A973" s="22"/>
    </row>
    <row r="974" spans="1:1" ht="15.75" customHeight="1">
      <c r="A974" s="22"/>
    </row>
    <row r="975" spans="1:1" ht="15.75" customHeight="1">
      <c r="A975" s="22"/>
    </row>
    <row r="976" spans="1:1" ht="15.75" customHeight="1">
      <c r="A976" s="22"/>
    </row>
    <row r="977" spans="1:1" ht="15.75" customHeight="1">
      <c r="A977" s="22"/>
    </row>
    <row r="978" spans="1:1" ht="15.75" customHeight="1">
      <c r="A978" s="22"/>
    </row>
    <row r="979" spans="1:1" ht="15.75" customHeight="1">
      <c r="A979" s="22"/>
    </row>
    <row r="980" spans="1:1" ht="15.75" customHeight="1">
      <c r="A980" s="22"/>
    </row>
    <row r="981" spans="1:1" ht="15.75" customHeight="1">
      <c r="A981" s="22"/>
    </row>
    <row r="982" spans="1:1" ht="15.75" customHeight="1">
      <c r="A982" s="22"/>
    </row>
    <row r="983" spans="1:1" ht="15.75" customHeight="1">
      <c r="A983" s="22"/>
    </row>
    <row r="984" spans="1:1" ht="15.75" customHeight="1">
      <c r="A984" s="22"/>
    </row>
    <row r="985" spans="1:1" ht="15.75" customHeight="1">
      <c r="A985" s="22"/>
    </row>
    <row r="986" spans="1:1" ht="15.75" customHeight="1">
      <c r="A986" s="22"/>
    </row>
    <row r="987" spans="1:1" ht="15.75" customHeight="1">
      <c r="A987" s="22"/>
    </row>
    <row r="988" spans="1:1" ht="15.75" customHeight="1">
      <c r="A988" s="22"/>
    </row>
    <row r="989" spans="1:1" ht="15.75" customHeight="1">
      <c r="A989" s="22"/>
    </row>
    <row r="990" spans="1:1" ht="15.75" customHeight="1">
      <c r="A990" s="22"/>
    </row>
    <row r="991" spans="1:1" ht="15.75" customHeight="1">
      <c r="A991" s="22"/>
    </row>
    <row r="992" spans="1:1" ht="15.75" customHeight="1">
      <c r="A992" s="22"/>
    </row>
    <row r="993" spans="1:1" ht="15.75" customHeight="1">
      <c r="A993" s="22"/>
    </row>
    <row r="994" spans="1:1" ht="15.75" customHeight="1">
      <c r="A994" s="22"/>
    </row>
    <row r="995" spans="1:1" ht="15.75" customHeight="1">
      <c r="A995" s="22"/>
    </row>
    <row r="996" spans="1:1" ht="15.75" customHeight="1">
      <c r="A996" s="22"/>
    </row>
    <row r="997" spans="1:1" ht="15.75" customHeight="1">
      <c r="A997" s="22"/>
    </row>
    <row r="998" spans="1:1" ht="15.75" customHeight="1">
      <c r="A998" s="22"/>
    </row>
    <row r="999" spans="1:1" ht="15.75" customHeight="1">
      <c r="A999" s="22"/>
    </row>
    <row r="1000" spans="1:1" ht="15.75" customHeight="1">
      <c r="A1000" s="22"/>
    </row>
  </sheetData>
  <mergeCells count="9">
    <mergeCell ref="B16:B17"/>
    <mergeCell ref="B18:B22"/>
    <mergeCell ref="E24:H24"/>
    <mergeCell ref="B2:K2"/>
    <mergeCell ref="B3:K3"/>
    <mergeCell ref="C4:D4"/>
    <mergeCell ref="B5:B6"/>
    <mergeCell ref="B7:B15"/>
    <mergeCell ref="C13:C14"/>
  </mergeCells>
  <pageMargins left="0.70866141732283472" right="0.70866141732283472" top="0.55118110236220474" bottom="0.55118110236220474" header="0" footer="0"/>
  <pageSetup scale="75"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topLeftCell="I2" zoomScale="130" zoomScaleNormal="130" workbookViewId="0">
      <selection activeCell="K9" sqref="K9"/>
    </sheetView>
  </sheetViews>
  <sheetFormatPr baseColWidth="10" defaultColWidth="12.625" defaultRowHeight="15" customHeight="1"/>
  <cols>
    <col min="1" max="1" width="2.75" style="25" customWidth="1"/>
    <col min="2" max="2" width="20.75" style="25" customWidth="1"/>
    <col min="3" max="3" width="6.125" style="25" customWidth="1"/>
    <col min="4" max="4" width="23" style="25" customWidth="1"/>
    <col min="5" max="5" width="20.5" style="25" customWidth="1"/>
    <col min="6" max="6" width="16.125" style="25" customWidth="1"/>
    <col min="7" max="7" width="13.375" style="25" customWidth="1"/>
    <col min="8" max="8" width="39" style="25" customWidth="1"/>
    <col min="9" max="9" width="10" style="25" customWidth="1"/>
    <col min="10" max="10" width="33.125" style="25" customWidth="1"/>
    <col min="11" max="11" width="10" style="25" customWidth="1"/>
    <col min="12" max="12" width="29.875" style="25" customWidth="1"/>
    <col min="13" max="26" width="10" style="25" customWidth="1"/>
    <col min="27" max="16384" width="12.625" style="25"/>
  </cols>
  <sheetData>
    <row r="1" spans="1:26" ht="11.25" hidden="1" customHeight="1">
      <c r="A1" s="96"/>
      <c r="B1" s="199"/>
      <c r="C1" s="177"/>
      <c r="D1" s="177"/>
      <c r="E1" s="177"/>
      <c r="F1" s="177"/>
      <c r="G1" s="177"/>
      <c r="H1" s="97"/>
      <c r="I1" s="97"/>
      <c r="J1" s="97"/>
      <c r="K1" s="97"/>
      <c r="L1" s="97"/>
      <c r="M1" s="97"/>
      <c r="N1" s="97"/>
      <c r="O1" s="97"/>
      <c r="P1" s="97"/>
      <c r="Q1" s="97"/>
      <c r="R1" s="97"/>
      <c r="S1" s="97"/>
      <c r="T1" s="97"/>
      <c r="U1" s="97"/>
      <c r="V1" s="97"/>
      <c r="W1" s="97"/>
      <c r="X1" s="97"/>
      <c r="Y1" s="97"/>
      <c r="Z1" s="97"/>
    </row>
    <row r="2" spans="1:26" ht="11.25" customHeight="1" thickBot="1">
      <c r="A2" s="96"/>
      <c r="B2" s="96"/>
      <c r="C2" s="96"/>
      <c r="D2" s="96"/>
      <c r="E2" s="96"/>
      <c r="F2" s="96"/>
      <c r="G2" s="96"/>
      <c r="H2" s="96"/>
      <c r="I2" s="96"/>
      <c r="J2" s="96"/>
      <c r="K2" s="96"/>
      <c r="L2" s="96"/>
      <c r="M2" s="96"/>
      <c r="N2" s="96"/>
      <c r="O2" s="96"/>
      <c r="P2" s="96"/>
      <c r="Q2" s="96"/>
      <c r="R2" s="96"/>
      <c r="S2" s="96"/>
      <c r="T2" s="96"/>
      <c r="U2" s="96"/>
      <c r="V2" s="96"/>
      <c r="W2" s="96"/>
      <c r="X2" s="96"/>
      <c r="Y2" s="96"/>
      <c r="Z2" s="96"/>
    </row>
    <row r="3" spans="1:26" ht="61.5" customHeight="1" thickBot="1">
      <c r="A3" s="96"/>
      <c r="B3" s="135" t="s">
        <v>257</v>
      </c>
      <c r="C3" s="133"/>
      <c r="D3" s="133"/>
      <c r="E3" s="133"/>
      <c r="F3" s="133"/>
      <c r="G3" s="133"/>
      <c r="H3" s="133"/>
      <c r="I3" s="133"/>
      <c r="J3" s="133"/>
      <c r="K3" s="134"/>
      <c r="L3" s="97"/>
      <c r="M3" s="97"/>
      <c r="N3" s="97"/>
      <c r="O3" s="97"/>
      <c r="P3" s="97"/>
      <c r="Q3" s="97"/>
      <c r="R3" s="97"/>
      <c r="S3" s="97"/>
      <c r="T3" s="97"/>
      <c r="U3" s="97"/>
      <c r="V3" s="97"/>
      <c r="W3" s="97"/>
      <c r="X3" s="97"/>
      <c r="Y3" s="97"/>
      <c r="Z3" s="97"/>
    </row>
    <row r="4" spans="1:26" ht="17.25" customHeight="1" thickBot="1">
      <c r="A4" s="96"/>
      <c r="B4" s="136" t="s">
        <v>258</v>
      </c>
      <c r="C4" s="168"/>
      <c r="D4" s="168"/>
      <c r="E4" s="168"/>
      <c r="F4" s="168"/>
      <c r="G4" s="168"/>
      <c r="H4" s="168"/>
      <c r="I4" s="168"/>
      <c r="J4" s="168"/>
      <c r="K4" s="145"/>
      <c r="L4" s="97"/>
      <c r="M4" s="97"/>
      <c r="N4" s="97"/>
      <c r="O4" s="97"/>
      <c r="P4" s="97"/>
      <c r="Q4" s="97"/>
      <c r="R4" s="97"/>
      <c r="S4" s="97"/>
      <c r="T4" s="97"/>
      <c r="U4" s="97"/>
      <c r="V4" s="97"/>
      <c r="W4" s="97"/>
      <c r="X4" s="97"/>
      <c r="Y4" s="97"/>
      <c r="Z4" s="97"/>
    </row>
    <row r="5" spans="1:26" ht="54" customHeight="1" thickBot="1">
      <c r="A5" s="96"/>
      <c r="B5" s="98" t="s">
        <v>259</v>
      </c>
      <c r="C5" s="200" t="s">
        <v>181</v>
      </c>
      <c r="D5" s="201"/>
      <c r="E5" s="99" t="s">
        <v>4</v>
      </c>
      <c r="F5" s="100" t="s">
        <v>5</v>
      </c>
      <c r="G5" s="101" t="s">
        <v>6</v>
      </c>
      <c r="H5" s="101" t="s">
        <v>7</v>
      </c>
      <c r="I5" s="102" t="s">
        <v>8</v>
      </c>
      <c r="J5" s="101" t="s">
        <v>9</v>
      </c>
      <c r="K5" s="103" t="s">
        <v>8</v>
      </c>
      <c r="L5" s="241" t="s">
        <v>375</v>
      </c>
      <c r="M5" s="97"/>
      <c r="N5" s="97"/>
      <c r="O5" s="97"/>
      <c r="P5" s="97"/>
      <c r="Q5" s="97"/>
      <c r="R5" s="97"/>
      <c r="S5" s="97"/>
      <c r="T5" s="97"/>
      <c r="U5" s="97"/>
      <c r="V5" s="97"/>
      <c r="W5" s="97"/>
      <c r="X5" s="97"/>
      <c r="Y5" s="97"/>
      <c r="Z5" s="97"/>
    </row>
    <row r="6" spans="1:26" ht="90.75" customHeight="1" thickBot="1">
      <c r="A6" s="96"/>
      <c r="B6" s="202" t="s">
        <v>260</v>
      </c>
      <c r="C6" s="104" t="s">
        <v>183</v>
      </c>
      <c r="D6" s="32" t="s">
        <v>261</v>
      </c>
      <c r="E6" s="32" t="s">
        <v>262</v>
      </c>
      <c r="F6" s="32" t="s">
        <v>263</v>
      </c>
      <c r="G6" s="105">
        <v>44560</v>
      </c>
      <c r="H6" s="86" t="s">
        <v>457</v>
      </c>
      <c r="I6" s="106">
        <f>AVERAGE(1,0,0,0,1,0,1,1)</f>
        <v>0.5</v>
      </c>
      <c r="J6" s="32" t="s">
        <v>438</v>
      </c>
      <c r="K6" s="106">
        <f>AVERAGE(0.8,1,0.5,0,1,1,0,1)</f>
        <v>0.66249999999999998</v>
      </c>
      <c r="L6" s="236" t="s">
        <v>374</v>
      </c>
      <c r="M6" s="97"/>
      <c r="N6" s="97"/>
      <c r="O6" s="97"/>
      <c r="P6" s="97"/>
      <c r="Q6" s="97"/>
      <c r="R6" s="97"/>
      <c r="S6" s="97"/>
      <c r="T6" s="97"/>
      <c r="U6" s="97"/>
      <c r="V6" s="97"/>
      <c r="W6" s="97"/>
      <c r="X6" s="97"/>
      <c r="Y6" s="97"/>
      <c r="Z6" s="97"/>
    </row>
    <row r="7" spans="1:26" ht="49.5" customHeight="1" thickBot="1">
      <c r="A7" s="96"/>
      <c r="B7" s="203"/>
      <c r="C7" s="31" t="s">
        <v>188</v>
      </c>
      <c r="D7" s="32" t="s">
        <v>264</v>
      </c>
      <c r="E7" s="32" t="s">
        <v>265</v>
      </c>
      <c r="F7" s="32" t="s">
        <v>43</v>
      </c>
      <c r="G7" s="107" t="s">
        <v>266</v>
      </c>
      <c r="H7" s="32" t="s">
        <v>458</v>
      </c>
      <c r="I7" s="108">
        <f>AVERAGE(1)</f>
        <v>1</v>
      </c>
      <c r="J7" s="32" t="s">
        <v>439</v>
      </c>
      <c r="K7" s="108">
        <f t="shared" ref="K7:K8" si="0">AVERAGE(1)</f>
        <v>1</v>
      </c>
      <c r="L7" s="236" t="s">
        <v>374</v>
      </c>
      <c r="M7" s="97"/>
      <c r="N7" s="97"/>
      <c r="O7" s="97"/>
      <c r="P7" s="97"/>
      <c r="Q7" s="97"/>
      <c r="R7" s="97"/>
      <c r="S7" s="97"/>
      <c r="T7" s="97"/>
      <c r="U7" s="97"/>
      <c r="V7" s="97"/>
      <c r="W7" s="97"/>
      <c r="X7" s="97"/>
      <c r="Y7" s="97"/>
      <c r="Z7" s="97"/>
    </row>
    <row r="8" spans="1:26" ht="79.5" customHeight="1" thickBot="1">
      <c r="A8" s="96"/>
      <c r="B8" s="203"/>
      <c r="C8" s="31" t="s">
        <v>267</v>
      </c>
      <c r="D8" s="32" t="s">
        <v>268</v>
      </c>
      <c r="E8" s="38" t="s">
        <v>269</v>
      </c>
      <c r="F8" s="32" t="s">
        <v>270</v>
      </c>
      <c r="G8" s="107">
        <v>44560</v>
      </c>
      <c r="H8" s="32" t="s">
        <v>459</v>
      </c>
      <c r="I8" s="108">
        <f>AVERAGE(1,1)</f>
        <v>1</v>
      </c>
      <c r="J8" s="109" t="s">
        <v>440</v>
      </c>
      <c r="K8" s="108">
        <f t="shared" si="0"/>
        <v>1</v>
      </c>
      <c r="L8" s="236" t="s">
        <v>374</v>
      </c>
      <c r="M8" s="97"/>
      <c r="N8" s="97"/>
      <c r="O8" s="97"/>
      <c r="P8" s="97"/>
      <c r="Q8" s="97"/>
      <c r="R8" s="97"/>
      <c r="S8" s="97"/>
      <c r="T8" s="97"/>
      <c r="U8" s="97"/>
      <c r="V8" s="97"/>
      <c r="W8" s="97"/>
      <c r="X8" s="97"/>
      <c r="Y8" s="97"/>
      <c r="Z8" s="97"/>
    </row>
    <row r="9" spans="1:26" ht="57.75" customHeight="1" thickBot="1">
      <c r="A9" s="96"/>
      <c r="B9" s="204"/>
      <c r="C9" s="31" t="s">
        <v>271</v>
      </c>
      <c r="D9" s="32" t="s">
        <v>272</v>
      </c>
      <c r="E9" s="32" t="s">
        <v>273</v>
      </c>
      <c r="F9" s="32" t="s">
        <v>274</v>
      </c>
      <c r="G9" s="107">
        <v>44560</v>
      </c>
      <c r="H9" s="32" t="s">
        <v>460</v>
      </c>
      <c r="I9" s="108">
        <f>AVERAGE(0.1)</f>
        <v>0.1</v>
      </c>
      <c r="J9" s="32" t="s">
        <v>441</v>
      </c>
      <c r="K9" s="108">
        <f>AVERAGE(0.2)</f>
        <v>0.2</v>
      </c>
      <c r="L9" s="236" t="s">
        <v>393</v>
      </c>
      <c r="M9" s="97"/>
      <c r="N9" s="97"/>
      <c r="O9" s="97"/>
      <c r="P9" s="97"/>
      <c r="Q9" s="97"/>
      <c r="R9" s="97"/>
      <c r="S9" s="97"/>
      <c r="T9" s="97"/>
      <c r="U9" s="97"/>
      <c r="V9" s="97"/>
      <c r="W9" s="97"/>
      <c r="X9" s="97"/>
      <c r="Y9" s="97"/>
      <c r="Z9" s="97"/>
    </row>
    <row r="10" spans="1:26" ht="84" customHeight="1" thickBot="1">
      <c r="A10" s="96"/>
      <c r="B10" s="205" t="s">
        <v>275</v>
      </c>
      <c r="C10" s="31" t="s">
        <v>28</v>
      </c>
      <c r="D10" s="32" t="s">
        <v>276</v>
      </c>
      <c r="E10" s="32" t="s">
        <v>277</v>
      </c>
      <c r="F10" s="32" t="s">
        <v>278</v>
      </c>
      <c r="G10" s="107">
        <v>44560</v>
      </c>
      <c r="H10" s="86" t="s">
        <v>461</v>
      </c>
      <c r="I10" s="108">
        <f>AVERAGE(1,0,1,0,1,0,1,1)</f>
        <v>0.625</v>
      </c>
      <c r="J10" s="32" t="s">
        <v>442</v>
      </c>
      <c r="K10" s="108">
        <f>AVERAGE(0,1,0.4,0.3,0,1,1,0,0)</f>
        <v>0.41111111111111115</v>
      </c>
      <c r="L10" s="236" t="s">
        <v>393</v>
      </c>
      <c r="M10" s="97"/>
      <c r="N10" s="97"/>
      <c r="O10" s="97"/>
      <c r="P10" s="97"/>
      <c r="Q10" s="97"/>
      <c r="R10" s="97"/>
      <c r="S10" s="97"/>
      <c r="T10" s="97"/>
      <c r="U10" s="97"/>
      <c r="V10" s="97"/>
      <c r="W10" s="97"/>
      <c r="X10" s="97"/>
      <c r="Y10" s="97"/>
      <c r="Z10" s="97"/>
    </row>
    <row r="11" spans="1:26" ht="95.25" customHeight="1" thickBot="1">
      <c r="A11" s="96"/>
      <c r="B11" s="203"/>
      <c r="C11" s="31" t="s">
        <v>31</v>
      </c>
      <c r="D11" s="32" t="s">
        <v>279</v>
      </c>
      <c r="E11" s="32" t="s">
        <v>280</v>
      </c>
      <c r="F11" s="32" t="s">
        <v>281</v>
      </c>
      <c r="G11" s="107">
        <v>44560</v>
      </c>
      <c r="H11" s="86" t="s">
        <v>462</v>
      </c>
      <c r="I11" s="108">
        <f>AVERAGE(0,0,1,0,0.2,0,0)</f>
        <v>0.17142857142857143</v>
      </c>
      <c r="J11" s="32" t="s">
        <v>443</v>
      </c>
      <c r="K11" s="108">
        <v>0</v>
      </c>
      <c r="L11" s="236" t="s">
        <v>374</v>
      </c>
      <c r="M11" s="97"/>
      <c r="N11" s="97"/>
      <c r="O11" s="97"/>
      <c r="P11" s="97"/>
      <c r="Q11" s="97"/>
      <c r="R11" s="97"/>
      <c r="S11" s="97"/>
      <c r="T11" s="97"/>
      <c r="U11" s="97"/>
      <c r="V11" s="97"/>
      <c r="W11" s="97"/>
      <c r="X11" s="97"/>
      <c r="Y11" s="97"/>
      <c r="Z11" s="97"/>
    </row>
    <row r="12" spans="1:26" ht="81.75" customHeight="1" thickBot="1">
      <c r="A12" s="96"/>
      <c r="B12" s="203"/>
      <c r="C12" s="110">
        <v>44229</v>
      </c>
      <c r="D12" s="32" t="s">
        <v>282</v>
      </c>
      <c r="E12" s="32" t="s">
        <v>283</v>
      </c>
      <c r="F12" s="32" t="s">
        <v>284</v>
      </c>
      <c r="G12" s="107">
        <v>44560</v>
      </c>
      <c r="H12" s="86" t="s">
        <v>456</v>
      </c>
      <c r="I12" s="108">
        <f>AVERAGE(0,0,0.3,0,0.2,0,0,1)</f>
        <v>0.1875</v>
      </c>
      <c r="J12" s="32" t="s">
        <v>444</v>
      </c>
      <c r="K12" s="108">
        <f>AVERAGE(0.5,0.1,0,0,0,0)</f>
        <v>9.9999999999999992E-2</v>
      </c>
      <c r="L12" s="236" t="s">
        <v>393</v>
      </c>
      <c r="M12" s="97"/>
      <c r="N12" s="97"/>
      <c r="O12" s="97"/>
      <c r="P12" s="97"/>
      <c r="Q12" s="97"/>
      <c r="R12" s="97"/>
      <c r="S12" s="97"/>
      <c r="T12" s="97"/>
      <c r="U12" s="97"/>
      <c r="V12" s="97"/>
      <c r="W12" s="97"/>
      <c r="X12" s="97"/>
      <c r="Y12" s="97"/>
      <c r="Z12" s="97"/>
    </row>
    <row r="13" spans="1:26" ht="90.75" customHeight="1" thickBot="1">
      <c r="A13" s="96"/>
      <c r="B13" s="185"/>
      <c r="C13" s="110">
        <v>44257</v>
      </c>
      <c r="D13" s="32" t="s">
        <v>285</v>
      </c>
      <c r="E13" s="32" t="s">
        <v>286</v>
      </c>
      <c r="F13" s="32" t="s">
        <v>287</v>
      </c>
      <c r="G13" s="107">
        <v>44560</v>
      </c>
      <c r="H13" s="32" t="s">
        <v>455</v>
      </c>
      <c r="I13" s="108">
        <f>AVERAGE(0,1)</f>
        <v>0.5</v>
      </c>
      <c r="J13" s="32" t="s">
        <v>445</v>
      </c>
      <c r="K13" s="108">
        <f>AVERAGE(0.3,1)</f>
        <v>0.65</v>
      </c>
      <c r="L13" s="236" t="s">
        <v>374</v>
      </c>
      <c r="M13" s="97"/>
      <c r="N13" s="97"/>
      <c r="O13" s="97"/>
      <c r="P13" s="97"/>
      <c r="Q13" s="97"/>
      <c r="R13" s="97"/>
      <c r="S13" s="97"/>
      <c r="T13" s="97"/>
      <c r="U13" s="97"/>
      <c r="V13" s="97"/>
      <c r="W13" s="97"/>
      <c r="X13" s="97"/>
      <c r="Y13" s="97"/>
      <c r="Z13" s="97"/>
    </row>
    <row r="14" spans="1:26" ht="100.5" customHeight="1" thickBot="1">
      <c r="A14" s="96"/>
      <c r="B14" s="205" t="s">
        <v>288</v>
      </c>
      <c r="C14" s="31" t="s">
        <v>40</v>
      </c>
      <c r="D14" s="32" t="s">
        <v>289</v>
      </c>
      <c r="E14" s="32" t="s">
        <v>290</v>
      </c>
      <c r="F14" s="32" t="s">
        <v>291</v>
      </c>
      <c r="G14" s="107">
        <v>44560</v>
      </c>
      <c r="H14" s="86" t="s">
        <v>454</v>
      </c>
      <c r="I14" s="108">
        <f>AVERAGE(1,1,1,1,1,0,1,1)</f>
        <v>0.875</v>
      </c>
      <c r="J14" s="32" t="s">
        <v>446</v>
      </c>
      <c r="K14" s="108">
        <f>AVERAGE(1,1,1,1,1,1,0,1)</f>
        <v>0.875</v>
      </c>
      <c r="L14" s="236" t="s">
        <v>374</v>
      </c>
      <c r="M14" s="97"/>
      <c r="N14" s="97"/>
      <c r="O14" s="97"/>
      <c r="P14" s="97"/>
      <c r="Q14" s="97"/>
      <c r="R14" s="97"/>
      <c r="S14" s="97"/>
      <c r="T14" s="97"/>
      <c r="U14" s="97"/>
      <c r="V14" s="97"/>
      <c r="W14" s="97"/>
      <c r="X14" s="97"/>
      <c r="Y14" s="97"/>
      <c r="Z14" s="97"/>
    </row>
    <row r="15" spans="1:26" ht="101.25" customHeight="1" thickBot="1">
      <c r="A15" s="96"/>
      <c r="B15" s="203"/>
      <c r="C15" s="31" t="s">
        <v>45</v>
      </c>
      <c r="D15" s="32" t="s">
        <v>292</v>
      </c>
      <c r="E15" s="32" t="s">
        <v>293</v>
      </c>
      <c r="F15" s="32" t="s">
        <v>294</v>
      </c>
      <c r="G15" s="107">
        <v>44560</v>
      </c>
      <c r="H15" s="32" t="s">
        <v>453</v>
      </c>
      <c r="I15" s="108">
        <f t="shared" ref="I15:I19" si="1">AVERAGE(0)</f>
        <v>0</v>
      </c>
      <c r="J15" s="32" t="s">
        <v>447</v>
      </c>
      <c r="K15" s="108">
        <f>AVERAGE(0)</f>
        <v>0</v>
      </c>
      <c r="L15" s="236" t="s">
        <v>374</v>
      </c>
      <c r="M15" s="97"/>
      <c r="N15" s="97"/>
      <c r="O15" s="97"/>
      <c r="P15" s="97"/>
      <c r="Q15" s="97"/>
      <c r="R15" s="97"/>
      <c r="S15" s="97"/>
      <c r="T15" s="97"/>
      <c r="U15" s="97"/>
      <c r="V15" s="97"/>
      <c r="W15" s="97"/>
      <c r="X15" s="97"/>
      <c r="Y15" s="97"/>
      <c r="Z15" s="97"/>
    </row>
    <row r="16" spans="1:26" ht="83.25" customHeight="1" thickBot="1">
      <c r="A16" s="96"/>
      <c r="B16" s="185"/>
      <c r="C16" s="31" t="s">
        <v>49</v>
      </c>
      <c r="D16" s="38" t="s">
        <v>295</v>
      </c>
      <c r="E16" s="38" t="s">
        <v>296</v>
      </c>
      <c r="F16" s="32" t="s">
        <v>297</v>
      </c>
      <c r="G16" s="107">
        <v>44560</v>
      </c>
      <c r="H16" s="32" t="s">
        <v>452</v>
      </c>
      <c r="I16" s="108">
        <f t="shared" si="1"/>
        <v>0</v>
      </c>
      <c r="J16" s="32" t="s">
        <v>448</v>
      </c>
      <c r="K16" s="108">
        <f>AVERAGE(1)</f>
        <v>1</v>
      </c>
      <c r="L16" s="236" t="s">
        <v>374</v>
      </c>
      <c r="M16" s="97"/>
      <c r="N16" s="97"/>
      <c r="O16" s="97"/>
      <c r="P16" s="97"/>
      <c r="Q16" s="97"/>
      <c r="R16" s="97"/>
      <c r="S16" s="97"/>
      <c r="T16" s="97"/>
      <c r="U16" s="97"/>
      <c r="V16" s="97"/>
      <c r="W16" s="97"/>
      <c r="X16" s="97"/>
      <c r="Y16" s="97"/>
      <c r="Z16" s="97"/>
    </row>
    <row r="17" spans="1:26" ht="69.75" customHeight="1" thickBot="1">
      <c r="A17" s="96"/>
      <c r="B17" s="196" t="s">
        <v>298</v>
      </c>
      <c r="C17" s="31" t="s">
        <v>54</v>
      </c>
      <c r="D17" s="32" t="s">
        <v>299</v>
      </c>
      <c r="E17" s="32" t="s">
        <v>300</v>
      </c>
      <c r="F17" s="32" t="s">
        <v>301</v>
      </c>
      <c r="G17" s="107">
        <v>44560</v>
      </c>
      <c r="H17" s="32" t="s">
        <v>451</v>
      </c>
      <c r="I17" s="108">
        <f t="shared" si="1"/>
        <v>0</v>
      </c>
      <c r="J17" s="32" t="s">
        <v>449</v>
      </c>
      <c r="K17" s="108">
        <f t="shared" ref="K17:K19" si="2">AVERAGE(0)</f>
        <v>0</v>
      </c>
      <c r="L17" s="236" t="s">
        <v>374</v>
      </c>
      <c r="M17" s="97"/>
      <c r="N17" s="97"/>
      <c r="O17" s="97"/>
      <c r="P17" s="97"/>
      <c r="Q17" s="97"/>
      <c r="R17" s="97"/>
      <c r="S17" s="97"/>
      <c r="T17" s="97"/>
      <c r="U17" s="97"/>
      <c r="V17" s="97"/>
      <c r="W17" s="97"/>
      <c r="X17" s="97"/>
      <c r="Y17" s="97"/>
      <c r="Z17" s="97"/>
    </row>
    <row r="18" spans="1:26" ht="51.75" customHeight="1" thickBot="1">
      <c r="A18" s="96"/>
      <c r="B18" s="197"/>
      <c r="C18" s="31" t="s">
        <v>58</v>
      </c>
      <c r="D18" s="32" t="s">
        <v>302</v>
      </c>
      <c r="E18" s="32" t="s">
        <v>303</v>
      </c>
      <c r="F18" s="32" t="s">
        <v>304</v>
      </c>
      <c r="G18" s="111">
        <v>44560</v>
      </c>
      <c r="H18" s="32" t="s">
        <v>451</v>
      </c>
      <c r="I18" s="108">
        <f t="shared" si="1"/>
        <v>0</v>
      </c>
      <c r="J18" s="32" t="s">
        <v>449</v>
      </c>
      <c r="K18" s="108">
        <f t="shared" si="2"/>
        <v>0</v>
      </c>
      <c r="L18" s="236" t="s">
        <v>374</v>
      </c>
      <c r="M18" s="97"/>
      <c r="N18" s="97"/>
      <c r="O18" s="97"/>
      <c r="P18" s="97"/>
      <c r="Q18" s="97"/>
      <c r="R18" s="97"/>
      <c r="S18" s="97"/>
      <c r="T18" s="97"/>
      <c r="U18" s="97"/>
      <c r="V18" s="97"/>
      <c r="W18" s="97"/>
      <c r="X18" s="97"/>
      <c r="Y18" s="97"/>
      <c r="Z18" s="97"/>
    </row>
    <row r="19" spans="1:26" ht="70.5" customHeight="1" thickBot="1">
      <c r="A19" s="96"/>
      <c r="B19" s="198"/>
      <c r="C19" s="31" t="s">
        <v>240</v>
      </c>
      <c r="D19" s="32" t="s">
        <v>305</v>
      </c>
      <c r="E19" s="32" t="s">
        <v>306</v>
      </c>
      <c r="F19" s="32" t="s">
        <v>22</v>
      </c>
      <c r="G19" s="112">
        <v>44560</v>
      </c>
      <c r="H19" s="32" t="s">
        <v>450</v>
      </c>
      <c r="I19" s="108">
        <f t="shared" si="1"/>
        <v>0</v>
      </c>
      <c r="J19" s="32" t="s">
        <v>450</v>
      </c>
      <c r="K19" s="113">
        <f t="shared" si="2"/>
        <v>0</v>
      </c>
      <c r="L19" s="236" t="s">
        <v>376</v>
      </c>
      <c r="M19" s="97"/>
      <c r="N19" s="97"/>
      <c r="O19" s="97"/>
      <c r="P19" s="97"/>
      <c r="Q19" s="97"/>
      <c r="R19" s="97"/>
      <c r="S19" s="97"/>
      <c r="T19" s="97"/>
      <c r="U19" s="97"/>
      <c r="V19" s="97"/>
      <c r="W19" s="97"/>
      <c r="X19" s="97"/>
      <c r="Y19" s="97"/>
      <c r="Z19" s="97"/>
    </row>
    <row r="20" spans="1:26" ht="37.5" customHeight="1" thickBot="1">
      <c r="A20" s="96"/>
      <c r="B20" s="96"/>
      <c r="C20" s="96"/>
      <c r="D20" s="96"/>
      <c r="E20" s="96"/>
      <c r="F20" s="132" t="s">
        <v>307</v>
      </c>
      <c r="G20" s="133"/>
      <c r="H20" s="152"/>
      <c r="I20" s="114">
        <f>AVERAGE(I6:I19)</f>
        <v>0.35420918367346937</v>
      </c>
      <c r="J20" s="96"/>
      <c r="K20" s="115">
        <f>AVERAGE(K6,K7,K8,K9,K10,K12,K13,K14,K16)</f>
        <v>0.65540123456790123</v>
      </c>
      <c r="L20" s="116"/>
      <c r="M20" s="96"/>
      <c r="N20" s="96"/>
      <c r="O20" s="96"/>
      <c r="P20" s="96"/>
      <c r="Q20" s="96"/>
      <c r="R20" s="96"/>
      <c r="S20" s="96"/>
      <c r="T20" s="96"/>
      <c r="U20" s="96"/>
      <c r="V20" s="96"/>
      <c r="W20" s="96"/>
      <c r="X20" s="96"/>
      <c r="Y20" s="96"/>
      <c r="Z20" s="96"/>
    </row>
    <row r="21" spans="1:26" ht="11.25" customHeight="1">
      <c r="A21" s="96"/>
      <c r="B21" s="96"/>
      <c r="C21" s="96"/>
      <c r="D21" s="96"/>
      <c r="E21" s="96"/>
      <c r="F21" s="96"/>
      <c r="G21" s="96"/>
      <c r="H21" s="96"/>
      <c r="I21" s="96"/>
      <c r="J21" s="96"/>
      <c r="K21" s="96"/>
      <c r="L21" s="96"/>
      <c r="M21" s="96"/>
      <c r="N21" s="96"/>
      <c r="O21" s="96"/>
      <c r="P21" s="96"/>
      <c r="Q21" s="96"/>
      <c r="R21" s="96"/>
      <c r="S21" s="96"/>
      <c r="T21" s="96"/>
      <c r="U21" s="96"/>
      <c r="V21" s="96"/>
      <c r="W21" s="96"/>
      <c r="X21" s="96"/>
      <c r="Y21" s="96"/>
      <c r="Z21" s="96"/>
    </row>
    <row r="22" spans="1:26" ht="11.25" customHeight="1">
      <c r="A22" s="96"/>
      <c r="B22" s="96"/>
      <c r="C22" s="96"/>
      <c r="D22" s="96"/>
      <c r="E22" s="96"/>
      <c r="F22" s="96"/>
      <c r="G22" s="96"/>
      <c r="H22" s="96"/>
      <c r="I22" s="96"/>
      <c r="J22" s="96"/>
      <c r="K22" s="96"/>
      <c r="L22" s="96"/>
      <c r="M22" s="96"/>
      <c r="N22" s="96"/>
      <c r="O22" s="96"/>
      <c r="P22" s="96"/>
      <c r="Q22" s="96"/>
      <c r="R22" s="96"/>
      <c r="S22" s="96"/>
      <c r="T22" s="96"/>
      <c r="U22" s="96"/>
      <c r="V22" s="96"/>
      <c r="W22" s="96"/>
      <c r="X22" s="96"/>
      <c r="Y22" s="96"/>
      <c r="Z22" s="96"/>
    </row>
    <row r="23" spans="1:26" ht="11.25" customHeight="1">
      <c r="A23" s="96"/>
      <c r="B23" s="96"/>
      <c r="C23" s="96"/>
      <c r="D23" s="96"/>
      <c r="E23" s="96"/>
      <c r="F23" s="96"/>
      <c r="G23" s="96"/>
      <c r="H23" s="96"/>
      <c r="I23" s="96"/>
      <c r="J23" s="96"/>
      <c r="K23" s="96"/>
      <c r="L23" s="96"/>
      <c r="M23" s="96"/>
      <c r="N23" s="96"/>
      <c r="O23" s="96"/>
      <c r="P23" s="96"/>
      <c r="Q23" s="96"/>
      <c r="R23" s="96"/>
      <c r="S23" s="96"/>
      <c r="T23" s="96"/>
      <c r="U23" s="96"/>
      <c r="V23" s="96"/>
      <c r="W23" s="96"/>
      <c r="X23" s="96"/>
      <c r="Y23" s="96"/>
      <c r="Z23" s="96"/>
    </row>
    <row r="24" spans="1:26" ht="11.25" customHeight="1">
      <c r="A24" s="96"/>
      <c r="B24" s="96"/>
      <c r="C24" s="96"/>
      <c r="D24" s="96"/>
      <c r="E24" s="96"/>
      <c r="F24" s="96"/>
      <c r="G24" s="96"/>
      <c r="H24" s="96"/>
      <c r="I24" s="96"/>
      <c r="J24" s="96"/>
      <c r="K24" s="96"/>
      <c r="L24" s="96"/>
      <c r="M24" s="96"/>
      <c r="N24" s="96"/>
      <c r="O24" s="96"/>
      <c r="P24" s="96"/>
      <c r="Q24" s="96"/>
      <c r="R24" s="96"/>
      <c r="S24" s="96"/>
      <c r="T24" s="96"/>
      <c r="U24" s="96"/>
      <c r="V24" s="96"/>
      <c r="W24" s="96"/>
      <c r="X24" s="96"/>
      <c r="Y24" s="96"/>
      <c r="Z24" s="96"/>
    </row>
    <row r="25" spans="1:26" ht="11.25" customHeight="1">
      <c r="A25" s="96"/>
      <c r="B25" s="96"/>
      <c r="C25" s="96"/>
      <c r="D25" s="96"/>
      <c r="E25" s="96"/>
      <c r="F25" s="96"/>
      <c r="G25" s="96"/>
      <c r="H25" s="96"/>
      <c r="I25" s="96"/>
      <c r="J25" s="96"/>
      <c r="K25" s="96"/>
      <c r="L25" s="96"/>
      <c r="M25" s="96"/>
      <c r="N25" s="96"/>
      <c r="O25" s="96"/>
      <c r="P25" s="96"/>
      <c r="Q25" s="96"/>
      <c r="R25" s="96"/>
      <c r="S25" s="96"/>
      <c r="T25" s="96"/>
      <c r="U25" s="96"/>
      <c r="V25" s="96"/>
      <c r="W25" s="96"/>
      <c r="X25" s="96"/>
      <c r="Y25" s="96"/>
      <c r="Z25" s="96"/>
    </row>
    <row r="26" spans="1:26" ht="11.25" customHeight="1">
      <c r="A26" s="96"/>
      <c r="B26" s="96"/>
      <c r="C26" s="96"/>
      <c r="D26" s="96"/>
      <c r="E26" s="96"/>
      <c r="F26" s="96"/>
      <c r="G26" s="96"/>
      <c r="H26" s="96"/>
      <c r="I26" s="96"/>
      <c r="J26" s="96"/>
      <c r="K26" s="96"/>
      <c r="L26" s="96"/>
      <c r="M26" s="96"/>
      <c r="N26" s="96"/>
      <c r="O26" s="96"/>
      <c r="P26" s="96"/>
      <c r="Q26" s="96"/>
      <c r="R26" s="96"/>
      <c r="S26" s="96"/>
      <c r="T26" s="96"/>
      <c r="U26" s="96"/>
      <c r="V26" s="96"/>
      <c r="W26" s="96"/>
      <c r="X26" s="96"/>
      <c r="Y26" s="96"/>
      <c r="Z26" s="96"/>
    </row>
    <row r="27" spans="1:26" ht="11.25" customHeight="1">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row>
    <row r="28" spans="1:26" ht="11.25" customHeight="1">
      <c r="A28" s="96"/>
      <c r="B28" s="96"/>
      <c r="C28" s="96"/>
      <c r="D28" s="96"/>
      <c r="E28" s="96"/>
      <c r="F28" s="96"/>
      <c r="G28" s="96"/>
      <c r="H28" s="96"/>
      <c r="I28" s="96"/>
      <c r="J28" s="96"/>
      <c r="K28" s="96"/>
      <c r="L28" s="96"/>
      <c r="M28" s="96"/>
      <c r="N28" s="96"/>
      <c r="O28" s="96"/>
      <c r="P28" s="96"/>
      <c r="Q28" s="96"/>
      <c r="R28" s="96"/>
      <c r="S28" s="96"/>
      <c r="T28" s="96"/>
      <c r="U28" s="96"/>
      <c r="V28" s="96"/>
      <c r="W28" s="96"/>
      <c r="X28" s="96"/>
      <c r="Y28" s="96"/>
      <c r="Z28" s="96"/>
    </row>
    <row r="29" spans="1:26" ht="11.25" customHeight="1">
      <c r="A29" s="96"/>
      <c r="B29" s="96"/>
      <c r="C29" s="96"/>
      <c r="D29" s="96"/>
      <c r="E29" s="96"/>
      <c r="F29" s="96"/>
      <c r="G29" s="96"/>
      <c r="H29" s="96"/>
      <c r="I29" s="96"/>
      <c r="J29" s="96"/>
      <c r="K29" s="96"/>
      <c r="L29" s="96"/>
      <c r="M29" s="96"/>
      <c r="N29" s="96"/>
      <c r="O29" s="96"/>
      <c r="P29" s="96"/>
      <c r="Q29" s="96"/>
      <c r="R29" s="96"/>
      <c r="S29" s="96"/>
      <c r="T29" s="96"/>
      <c r="U29" s="96"/>
      <c r="V29" s="96"/>
      <c r="W29" s="96"/>
      <c r="X29" s="96"/>
      <c r="Y29" s="96"/>
      <c r="Z29" s="96"/>
    </row>
    <row r="30" spans="1:26" ht="11.25" customHeight="1">
      <c r="A30" s="96"/>
      <c r="B30" s="96"/>
      <c r="C30" s="96"/>
      <c r="D30" s="96"/>
      <c r="E30" s="96"/>
      <c r="F30" s="96"/>
      <c r="G30" s="96"/>
      <c r="H30" s="96"/>
      <c r="I30" s="96"/>
      <c r="J30" s="96"/>
      <c r="K30" s="96"/>
      <c r="L30" s="96"/>
      <c r="M30" s="96"/>
      <c r="N30" s="96"/>
      <c r="O30" s="96"/>
      <c r="P30" s="96"/>
      <c r="Q30" s="96"/>
      <c r="R30" s="96"/>
      <c r="S30" s="96"/>
      <c r="T30" s="96"/>
      <c r="U30" s="96"/>
      <c r="V30" s="96"/>
      <c r="W30" s="96"/>
      <c r="X30" s="96"/>
      <c r="Y30" s="96"/>
      <c r="Z30" s="96"/>
    </row>
    <row r="31" spans="1:26" ht="11.25" customHeight="1">
      <c r="A31" s="96"/>
      <c r="B31" s="96"/>
      <c r="C31" s="96"/>
      <c r="D31" s="96"/>
      <c r="E31" s="96"/>
      <c r="F31" s="96"/>
      <c r="G31" s="96"/>
      <c r="H31" s="96"/>
      <c r="I31" s="96"/>
      <c r="J31" s="96"/>
      <c r="K31" s="96"/>
      <c r="L31" s="96"/>
      <c r="M31" s="96"/>
      <c r="N31" s="96"/>
      <c r="O31" s="96"/>
      <c r="P31" s="96"/>
      <c r="Q31" s="96"/>
      <c r="R31" s="96"/>
      <c r="S31" s="96"/>
      <c r="T31" s="96"/>
      <c r="U31" s="96"/>
      <c r="V31" s="96"/>
      <c r="W31" s="96"/>
      <c r="X31" s="96"/>
      <c r="Y31" s="96"/>
      <c r="Z31" s="96"/>
    </row>
    <row r="32" spans="1:26" ht="11.25" customHeight="1">
      <c r="A32" s="96"/>
      <c r="B32" s="96"/>
      <c r="C32" s="96"/>
      <c r="D32" s="96"/>
      <c r="E32" s="96"/>
      <c r="F32" s="96"/>
      <c r="G32" s="96"/>
      <c r="H32" s="96"/>
      <c r="I32" s="96"/>
      <c r="J32" s="96"/>
      <c r="K32" s="96"/>
      <c r="L32" s="96"/>
      <c r="M32" s="96"/>
      <c r="N32" s="96"/>
      <c r="O32" s="96"/>
      <c r="P32" s="96"/>
      <c r="Q32" s="96"/>
      <c r="R32" s="96"/>
      <c r="S32" s="96"/>
      <c r="T32" s="96"/>
      <c r="U32" s="96"/>
      <c r="V32" s="96"/>
      <c r="W32" s="96"/>
      <c r="X32" s="96"/>
      <c r="Y32" s="96"/>
      <c r="Z32" s="96"/>
    </row>
    <row r="33" spans="1:26" ht="11.25" customHeight="1">
      <c r="A33" s="96"/>
      <c r="B33" s="96"/>
      <c r="C33" s="96"/>
      <c r="D33" s="96"/>
      <c r="E33" s="96"/>
      <c r="F33" s="96"/>
      <c r="G33" s="96"/>
      <c r="H33" s="96"/>
      <c r="I33" s="96"/>
      <c r="J33" s="96"/>
      <c r="K33" s="96"/>
      <c r="L33" s="96"/>
      <c r="M33" s="96"/>
      <c r="N33" s="96"/>
      <c r="O33" s="96"/>
      <c r="P33" s="96"/>
      <c r="Q33" s="96"/>
      <c r="R33" s="96"/>
      <c r="S33" s="96"/>
      <c r="T33" s="96"/>
      <c r="U33" s="96"/>
      <c r="V33" s="96"/>
      <c r="W33" s="96"/>
      <c r="X33" s="96"/>
      <c r="Y33" s="96"/>
      <c r="Z33" s="96"/>
    </row>
    <row r="34" spans="1:26" ht="11.25" customHeight="1">
      <c r="A34" s="96"/>
      <c r="B34" s="96"/>
      <c r="C34" s="96"/>
      <c r="D34" s="96"/>
      <c r="E34" s="96"/>
      <c r="F34" s="96"/>
      <c r="G34" s="96"/>
      <c r="H34" s="96"/>
      <c r="I34" s="96"/>
      <c r="J34" s="96"/>
      <c r="K34" s="96"/>
      <c r="L34" s="96"/>
      <c r="M34" s="96"/>
      <c r="N34" s="96"/>
      <c r="O34" s="96"/>
      <c r="P34" s="96"/>
      <c r="Q34" s="96"/>
      <c r="R34" s="96"/>
      <c r="S34" s="96"/>
      <c r="T34" s="96"/>
      <c r="U34" s="96"/>
      <c r="V34" s="96"/>
      <c r="W34" s="96"/>
      <c r="X34" s="96"/>
      <c r="Y34" s="96"/>
      <c r="Z34" s="96"/>
    </row>
    <row r="35" spans="1:26" ht="11.25" customHeight="1">
      <c r="A35" s="96"/>
      <c r="B35" s="96"/>
      <c r="C35" s="96"/>
      <c r="D35" s="96"/>
      <c r="E35" s="96"/>
      <c r="F35" s="96"/>
      <c r="G35" s="96"/>
      <c r="H35" s="96"/>
      <c r="I35" s="96"/>
      <c r="J35" s="96"/>
      <c r="K35" s="96"/>
      <c r="L35" s="96"/>
      <c r="M35" s="96"/>
      <c r="N35" s="96"/>
      <c r="O35" s="96"/>
      <c r="P35" s="96"/>
      <c r="Q35" s="96"/>
      <c r="R35" s="96"/>
      <c r="S35" s="96"/>
      <c r="T35" s="96"/>
      <c r="U35" s="96"/>
      <c r="V35" s="96"/>
      <c r="W35" s="96"/>
      <c r="X35" s="96"/>
      <c r="Y35" s="96"/>
      <c r="Z35" s="96"/>
    </row>
    <row r="36" spans="1:26" ht="11.25" customHeight="1">
      <c r="A36" s="96"/>
      <c r="B36" s="96"/>
      <c r="C36" s="96"/>
      <c r="D36" s="96"/>
      <c r="E36" s="96"/>
      <c r="F36" s="96"/>
      <c r="G36" s="96"/>
      <c r="H36" s="96"/>
      <c r="I36" s="96"/>
      <c r="J36" s="96"/>
      <c r="K36" s="96"/>
      <c r="L36" s="96"/>
      <c r="M36" s="96"/>
      <c r="N36" s="96"/>
      <c r="O36" s="96"/>
      <c r="P36" s="96"/>
      <c r="Q36" s="96"/>
      <c r="R36" s="96"/>
      <c r="S36" s="96"/>
      <c r="T36" s="96"/>
      <c r="U36" s="96"/>
      <c r="V36" s="96"/>
      <c r="W36" s="96"/>
      <c r="X36" s="96"/>
      <c r="Y36" s="96"/>
      <c r="Z36" s="96"/>
    </row>
    <row r="37" spans="1:26" ht="11.25" customHeight="1">
      <c r="A37" s="96"/>
      <c r="B37" s="96"/>
      <c r="C37" s="96"/>
      <c r="D37" s="96"/>
      <c r="E37" s="96"/>
      <c r="F37" s="96"/>
      <c r="G37" s="96"/>
      <c r="H37" s="96"/>
      <c r="I37" s="96"/>
      <c r="J37" s="96"/>
      <c r="K37" s="96"/>
      <c r="L37" s="96"/>
      <c r="M37" s="96"/>
      <c r="N37" s="96"/>
      <c r="O37" s="96"/>
      <c r="P37" s="96"/>
      <c r="Q37" s="96"/>
      <c r="R37" s="96"/>
      <c r="S37" s="96"/>
      <c r="T37" s="96"/>
      <c r="U37" s="96"/>
      <c r="V37" s="96"/>
      <c r="W37" s="96"/>
      <c r="X37" s="96"/>
      <c r="Y37" s="96"/>
      <c r="Z37" s="96"/>
    </row>
    <row r="38" spans="1:26" ht="11.25" customHeight="1">
      <c r="A38" s="96"/>
      <c r="B38" s="96"/>
      <c r="C38" s="96"/>
      <c r="D38" s="96"/>
      <c r="E38" s="96"/>
      <c r="F38" s="96"/>
      <c r="G38" s="96"/>
      <c r="H38" s="96"/>
      <c r="I38" s="96"/>
      <c r="J38" s="96"/>
      <c r="K38" s="96"/>
      <c r="L38" s="96"/>
      <c r="M38" s="96"/>
      <c r="N38" s="96"/>
      <c r="O38" s="96"/>
      <c r="P38" s="96"/>
      <c r="Q38" s="96"/>
      <c r="R38" s="96"/>
      <c r="S38" s="96"/>
      <c r="T38" s="96"/>
      <c r="U38" s="96"/>
      <c r="V38" s="96"/>
      <c r="W38" s="96"/>
      <c r="X38" s="96"/>
      <c r="Y38" s="96"/>
      <c r="Z38" s="96"/>
    </row>
    <row r="39" spans="1:26" ht="11.25" customHeight="1">
      <c r="A39" s="96"/>
      <c r="B39" s="96"/>
      <c r="C39" s="96"/>
      <c r="D39" s="96"/>
      <c r="E39" s="96"/>
      <c r="F39" s="96"/>
      <c r="G39" s="96"/>
      <c r="H39" s="96"/>
      <c r="I39" s="96"/>
      <c r="J39" s="96"/>
      <c r="K39" s="96"/>
      <c r="L39" s="96"/>
      <c r="M39" s="96"/>
      <c r="N39" s="96"/>
      <c r="O39" s="96"/>
      <c r="P39" s="96"/>
      <c r="Q39" s="96"/>
      <c r="R39" s="96"/>
      <c r="S39" s="96"/>
      <c r="T39" s="96"/>
      <c r="U39" s="96"/>
      <c r="V39" s="96"/>
      <c r="W39" s="96"/>
      <c r="X39" s="96"/>
      <c r="Y39" s="96"/>
      <c r="Z39" s="96"/>
    </row>
    <row r="40" spans="1:26" ht="11.25" customHeight="1">
      <c r="A40" s="96"/>
      <c r="B40" s="96"/>
      <c r="C40" s="96"/>
      <c r="D40" s="96"/>
      <c r="E40" s="96"/>
      <c r="F40" s="96"/>
      <c r="G40" s="96"/>
      <c r="H40" s="96"/>
      <c r="I40" s="96"/>
      <c r="J40" s="96"/>
      <c r="K40" s="96"/>
      <c r="L40" s="96"/>
      <c r="M40" s="96"/>
      <c r="N40" s="96"/>
      <c r="O40" s="96"/>
      <c r="P40" s="96"/>
      <c r="Q40" s="96"/>
      <c r="R40" s="96"/>
      <c r="S40" s="96"/>
      <c r="T40" s="96"/>
      <c r="U40" s="96"/>
      <c r="V40" s="96"/>
      <c r="W40" s="96"/>
      <c r="X40" s="96"/>
      <c r="Y40" s="96"/>
      <c r="Z40" s="96"/>
    </row>
    <row r="41" spans="1:26" ht="11.25" customHeight="1">
      <c r="A41" s="96"/>
      <c r="B41" s="96"/>
      <c r="C41" s="96"/>
      <c r="D41" s="96"/>
      <c r="E41" s="96"/>
      <c r="F41" s="96"/>
      <c r="G41" s="96"/>
      <c r="H41" s="96"/>
      <c r="I41" s="96"/>
      <c r="J41" s="96"/>
      <c r="K41" s="96"/>
      <c r="L41" s="96"/>
      <c r="M41" s="96"/>
      <c r="N41" s="96"/>
      <c r="O41" s="96"/>
      <c r="P41" s="96"/>
      <c r="Q41" s="96"/>
      <c r="R41" s="96"/>
      <c r="S41" s="96"/>
      <c r="T41" s="96"/>
      <c r="U41" s="96"/>
      <c r="V41" s="96"/>
      <c r="W41" s="96"/>
      <c r="X41" s="96"/>
      <c r="Y41" s="96"/>
      <c r="Z41" s="96"/>
    </row>
    <row r="42" spans="1:26" ht="11.25" customHeight="1">
      <c r="A42" s="96"/>
      <c r="B42" s="96"/>
      <c r="C42" s="96"/>
      <c r="D42" s="96"/>
      <c r="E42" s="96"/>
      <c r="F42" s="96"/>
      <c r="G42" s="96"/>
      <c r="H42" s="96"/>
      <c r="I42" s="96"/>
      <c r="J42" s="96"/>
      <c r="K42" s="96"/>
      <c r="L42" s="96"/>
      <c r="M42" s="96"/>
      <c r="N42" s="96"/>
      <c r="O42" s="96"/>
      <c r="P42" s="96"/>
      <c r="Q42" s="96"/>
      <c r="R42" s="96"/>
      <c r="S42" s="96"/>
      <c r="T42" s="96"/>
      <c r="U42" s="96"/>
      <c r="V42" s="96"/>
      <c r="W42" s="96"/>
      <c r="X42" s="96"/>
      <c r="Y42" s="96"/>
      <c r="Z42" s="96"/>
    </row>
    <row r="43" spans="1:26" ht="11.25" customHeight="1">
      <c r="A43" s="96"/>
      <c r="B43" s="96"/>
      <c r="C43" s="96"/>
      <c r="D43" s="96"/>
      <c r="E43" s="96"/>
      <c r="F43" s="96"/>
      <c r="G43" s="96"/>
      <c r="H43" s="96"/>
      <c r="I43" s="96"/>
      <c r="J43" s="96"/>
      <c r="K43" s="96"/>
      <c r="L43" s="96"/>
      <c r="M43" s="96"/>
      <c r="N43" s="96"/>
      <c r="O43" s="96"/>
      <c r="P43" s="96"/>
      <c r="Q43" s="96"/>
      <c r="R43" s="96"/>
      <c r="S43" s="96"/>
      <c r="T43" s="96"/>
      <c r="U43" s="96"/>
      <c r="V43" s="96"/>
      <c r="W43" s="96"/>
      <c r="X43" s="96"/>
      <c r="Y43" s="96"/>
      <c r="Z43" s="96"/>
    </row>
    <row r="44" spans="1:26" ht="11.25" customHeight="1">
      <c r="A44" s="96"/>
      <c r="B44" s="96"/>
      <c r="C44" s="96"/>
      <c r="D44" s="96"/>
      <c r="E44" s="96"/>
      <c r="F44" s="96"/>
      <c r="G44" s="96"/>
      <c r="H44" s="96"/>
      <c r="I44" s="96"/>
      <c r="J44" s="96"/>
      <c r="K44" s="96"/>
      <c r="L44" s="96"/>
      <c r="M44" s="96"/>
      <c r="N44" s="96"/>
      <c r="O44" s="96"/>
      <c r="P44" s="96"/>
      <c r="Q44" s="96"/>
      <c r="R44" s="96"/>
      <c r="S44" s="96"/>
      <c r="T44" s="96"/>
      <c r="U44" s="96"/>
      <c r="V44" s="96"/>
      <c r="W44" s="96"/>
      <c r="X44" s="96"/>
      <c r="Y44" s="96"/>
      <c r="Z44" s="96"/>
    </row>
    <row r="45" spans="1:26" ht="11.25" customHeight="1">
      <c r="A45" s="96"/>
      <c r="B45" s="96"/>
      <c r="C45" s="96"/>
      <c r="D45" s="96"/>
      <c r="E45" s="96"/>
      <c r="F45" s="96"/>
      <c r="G45" s="96"/>
      <c r="H45" s="96"/>
      <c r="I45" s="96"/>
      <c r="J45" s="96"/>
      <c r="K45" s="96"/>
      <c r="L45" s="96"/>
      <c r="M45" s="96"/>
      <c r="N45" s="96"/>
      <c r="O45" s="96"/>
      <c r="P45" s="96"/>
      <c r="Q45" s="96"/>
      <c r="R45" s="96"/>
      <c r="S45" s="96"/>
      <c r="T45" s="96"/>
      <c r="U45" s="96"/>
      <c r="V45" s="96"/>
      <c r="W45" s="96"/>
      <c r="X45" s="96"/>
      <c r="Y45" s="96"/>
      <c r="Z45" s="96"/>
    </row>
    <row r="46" spans="1:26" ht="11.25" customHeight="1">
      <c r="A46" s="96"/>
      <c r="B46" s="96"/>
      <c r="C46" s="96"/>
      <c r="D46" s="96"/>
      <c r="E46" s="96"/>
      <c r="F46" s="96"/>
      <c r="G46" s="96"/>
      <c r="H46" s="96"/>
      <c r="I46" s="96"/>
      <c r="J46" s="96"/>
      <c r="K46" s="96"/>
      <c r="L46" s="96"/>
      <c r="M46" s="96"/>
      <c r="N46" s="96"/>
      <c r="O46" s="96"/>
      <c r="P46" s="96"/>
      <c r="Q46" s="96"/>
      <c r="R46" s="96"/>
      <c r="S46" s="96"/>
      <c r="T46" s="96"/>
      <c r="U46" s="96"/>
      <c r="V46" s="96"/>
      <c r="W46" s="96"/>
      <c r="X46" s="96"/>
      <c r="Y46" s="96"/>
      <c r="Z46" s="96"/>
    </row>
    <row r="47" spans="1:26" ht="11.25" customHeight="1">
      <c r="A47" s="96"/>
      <c r="B47" s="96"/>
      <c r="C47" s="96"/>
      <c r="D47" s="96"/>
      <c r="E47" s="96"/>
      <c r="F47" s="96"/>
      <c r="G47" s="96"/>
      <c r="H47" s="96"/>
      <c r="I47" s="96"/>
      <c r="J47" s="96"/>
      <c r="K47" s="96"/>
      <c r="L47" s="96"/>
      <c r="M47" s="96"/>
      <c r="N47" s="96"/>
      <c r="O47" s="96"/>
      <c r="P47" s="96"/>
      <c r="Q47" s="96"/>
      <c r="R47" s="96"/>
      <c r="S47" s="96"/>
      <c r="T47" s="96"/>
      <c r="U47" s="96"/>
      <c r="V47" s="96"/>
      <c r="W47" s="96"/>
      <c r="X47" s="96"/>
      <c r="Y47" s="96"/>
      <c r="Z47" s="96"/>
    </row>
    <row r="48" spans="1:26" ht="11.25" customHeight="1">
      <c r="A48" s="96"/>
      <c r="B48" s="96"/>
      <c r="C48" s="96"/>
      <c r="D48" s="96"/>
      <c r="E48" s="96"/>
      <c r="F48" s="96"/>
      <c r="G48" s="96"/>
      <c r="H48" s="96"/>
      <c r="I48" s="96"/>
      <c r="J48" s="96"/>
      <c r="K48" s="96"/>
      <c r="L48" s="96"/>
      <c r="M48" s="96"/>
      <c r="N48" s="96"/>
      <c r="O48" s="96"/>
      <c r="P48" s="96"/>
      <c r="Q48" s="96"/>
      <c r="R48" s="96"/>
      <c r="S48" s="96"/>
      <c r="T48" s="96"/>
      <c r="U48" s="96"/>
      <c r="V48" s="96"/>
      <c r="W48" s="96"/>
      <c r="X48" s="96"/>
      <c r="Y48" s="96"/>
      <c r="Z48" s="96"/>
    </row>
    <row r="49" spans="1:26" ht="11.25" customHeight="1">
      <c r="A49" s="96"/>
      <c r="B49" s="96"/>
      <c r="C49" s="96"/>
      <c r="D49" s="96"/>
      <c r="E49" s="96"/>
      <c r="F49" s="96"/>
      <c r="G49" s="96"/>
      <c r="H49" s="96"/>
      <c r="I49" s="96"/>
      <c r="J49" s="96"/>
      <c r="K49" s="96"/>
      <c r="L49" s="96"/>
      <c r="M49" s="96"/>
      <c r="N49" s="96"/>
      <c r="O49" s="96"/>
      <c r="P49" s="96"/>
      <c r="Q49" s="96"/>
      <c r="R49" s="96"/>
      <c r="S49" s="96"/>
      <c r="T49" s="96"/>
      <c r="U49" s="96"/>
      <c r="V49" s="96"/>
      <c r="W49" s="96"/>
      <c r="X49" s="96"/>
      <c r="Y49" s="96"/>
      <c r="Z49" s="96"/>
    </row>
    <row r="50" spans="1:26" ht="11.25" customHeight="1">
      <c r="A50" s="96"/>
      <c r="B50" s="96"/>
      <c r="C50" s="96"/>
      <c r="D50" s="96"/>
      <c r="E50" s="96"/>
      <c r="F50" s="96"/>
      <c r="G50" s="96"/>
      <c r="H50" s="96"/>
      <c r="I50" s="96"/>
      <c r="J50" s="96"/>
      <c r="K50" s="96"/>
      <c r="L50" s="96"/>
      <c r="M50" s="96"/>
      <c r="N50" s="96"/>
      <c r="O50" s="96"/>
      <c r="P50" s="96"/>
      <c r="Q50" s="96"/>
      <c r="R50" s="96"/>
      <c r="S50" s="96"/>
      <c r="T50" s="96"/>
      <c r="U50" s="96"/>
      <c r="V50" s="96"/>
      <c r="W50" s="96"/>
      <c r="X50" s="96"/>
      <c r="Y50" s="96"/>
      <c r="Z50" s="96"/>
    </row>
    <row r="51" spans="1:26" ht="11.25" customHeight="1">
      <c r="A51" s="96"/>
      <c r="B51" s="96"/>
      <c r="C51" s="96"/>
      <c r="D51" s="96"/>
      <c r="E51" s="96"/>
      <c r="F51" s="96"/>
      <c r="G51" s="96"/>
      <c r="H51" s="96"/>
      <c r="I51" s="96"/>
      <c r="J51" s="96"/>
      <c r="K51" s="96"/>
      <c r="L51" s="96"/>
      <c r="M51" s="96"/>
      <c r="N51" s="96"/>
      <c r="O51" s="96"/>
      <c r="P51" s="96"/>
      <c r="Q51" s="96"/>
      <c r="R51" s="96"/>
      <c r="S51" s="96"/>
      <c r="T51" s="96"/>
      <c r="U51" s="96"/>
      <c r="V51" s="96"/>
      <c r="W51" s="96"/>
      <c r="X51" s="96"/>
      <c r="Y51" s="96"/>
      <c r="Z51" s="96"/>
    </row>
    <row r="52" spans="1:26" ht="11.25" customHeight="1">
      <c r="A52" s="96"/>
      <c r="B52" s="96"/>
      <c r="C52" s="96"/>
      <c r="D52" s="96"/>
      <c r="E52" s="96"/>
      <c r="F52" s="96"/>
      <c r="G52" s="96"/>
      <c r="H52" s="96"/>
      <c r="I52" s="96"/>
      <c r="J52" s="96"/>
      <c r="K52" s="96"/>
      <c r="L52" s="96"/>
      <c r="M52" s="96"/>
      <c r="N52" s="96"/>
      <c r="O52" s="96"/>
      <c r="P52" s="96"/>
      <c r="Q52" s="96"/>
      <c r="R52" s="96"/>
      <c r="S52" s="96"/>
      <c r="T52" s="96"/>
      <c r="U52" s="96"/>
      <c r="V52" s="96"/>
      <c r="W52" s="96"/>
      <c r="X52" s="96"/>
      <c r="Y52" s="96"/>
      <c r="Z52" s="96"/>
    </row>
    <row r="53" spans="1:26" ht="11.25" customHeight="1">
      <c r="A53" s="96"/>
      <c r="B53" s="96"/>
      <c r="C53" s="96"/>
      <c r="D53" s="96"/>
      <c r="E53" s="96"/>
      <c r="F53" s="96"/>
      <c r="G53" s="96"/>
      <c r="H53" s="96"/>
      <c r="I53" s="96"/>
      <c r="J53" s="96"/>
      <c r="K53" s="96"/>
      <c r="L53" s="96"/>
      <c r="M53" s="96"/>
      <c r="N53" s="96"/>
      <c r="O53" s="96"/>
      <c r="P53" s="96"/>
      <c r="Q53" s="96"/>
      <c r="R53" s="96"/>
      <c r="S53" s="96"/>
      <c r="T53" s="96"/>
      <c r="U53" s="96"/>
      <c r="V53" s="96"/>
      <c r="W53" s="96"/>
      <c r="X53" s="96"/>
      <c r="Y53" s="96"/>
      <c r="Z53" s="96"/>
    </row>
    <row r="54" spans="1:26" ht="11.25" customHeight="1">
      <c r="A54" s="96"/>
      <c r="B54" s="96"/>
      <c r="C54" s="96"/>
      <c r="D54" s="96"/>
      <c r="E54" s="96"/>
      <c r="F54" s="96"/>
      <c r="G54" s="96"/>
      <c r="H54" s="96"/>
      <c r="I54" s="96"/>
      <c r="J54" s="96"/>
      <c r="K54" s="96"/>
      <c r="L54" s="96"/>
      <c r="M54" s="96"/>
      <c r="N54" s="96"/>
      <c r="O54" s="96"/>
      <c r="P54" s="96"/>
      <c r="Q54" s="96"/>
      <c r="R54" s="96"/>
      <c r="S54" s="96"/>
      <c r="T54" s="96"/>
      <c r="U54" s="96"/>
      <c r="V54" s="96"/>
      <c r="W54" s="96"/>
      <c r="X54" s="96"/>
      <c r="Y54" s="96"/>
      <c r="Z54" s="96"/>
    </row>
    <row r="55" spans="1:26" ht="11.25" customHeight="1">
      <c r="A55" s="96"/>
      <c r="B55" s="96"/>
      <c r="C55" s="96"/>
      <c r="D55" s="96"/>
      <c r="E55" s="96"/>
      <c r="F55" s="96"/>
      <c r="G55" s="96"/>
      <c r="H55" s="96"/>
      <c r="I55" s="96"/>
      <c r="J55" s="96"/>
      <c r="K55" s="96"/>
      <c r="L55" s="96"/>
      <c r="M55" s="96"/>
      <c r="N55" s="96"/>
      <c r="O55" s="96"/>
      <c r="P55" s="96"/>
      <c r="Q55" s="96"/>
      <c r="R55" s="96"/>
      <c r="S55" s="96"/>
      <c r="T55" s="96"/>
      <c r="U55" s="96"/>
      <c r="V55" s="96"/>
      <c r="W55" s="96"/>
      <c r="X55" s="96"/>
      <c r="Y55" s="96"/>
      <c r="Z55" s="96"/>
    </row>
    <row r="56" spans="1:26" ht="11.25" customHeight="1">
      <c r="A56" s="96"/>
      <c r="B56" s="96"/>
      <c r="C56" s="96"/>
      <c r="D56" s="96"/>
      <c r="E56" s="96"/>
      <c r="F56" s="96"/>
      <c r="G56" s="96"/>
      <c r="H56" s="96"/>
      <c r="I56" s="96"/>
      <c r="J56" s="96"/>
      <c r="K56" s="96"/>
      <c r="L56" s="96"/>
      <c r="M56" s="96"/>
      <c r="N56" s="96"/>
      <c r="O56" s="96"/>
      <c r="P56" s="96"/>
      <c r="Q56" s="96"/>
      <c r="R56" s="96"/>
      <c r="S56" s="96"/>
      <c r="T56" s="96"/>
      <c r="U56" s="96"/>
      <c r="V56" s="96"/>
      <c r="W56" s="96"/>
      <c r="X56" s="96"/>
      <c r="Y56" s="96"/>
      <c r="Z56" s="96"/>
    </row>
    <row r="57" spans="1:26" ht="11.25" customHeight="1">
      <c r="A57" s="96"/>
      <c r="B57" s="96"/>
      <c r="C57" s="96"/>
      <c r="D57" s="96"/>
      <c r="E57" s="96"/>
      <c r="F57" s="96"/>
      <c r="G57" s="96"/>
      <c r="H57" s="96"/>
      <c r="I57" s="96"/>
      <c r="J57" s="96"/>
      <c r="K57" s="96"/>
      <c r="L57" s="96"/>
      <c r="M57" s="96"/>
      <c r="N57" s="96"/>
      <c r="O57" s="96"/>
      <c r="P57" s="96"/>
      <c r="Q57" s="96"/>
      <c r="R57" s="96"/>
      <c r="S57" s="96"/>
      <c r="T57" s="96"/>
      <c r="U57" s="96"/>
      <c r="V57" s="96"/>
      <c r="W57" s="96"/>
      <c r="X57" s="96"/>
      <c r="Y57" s="96"/>
      <c r="Z57" s="96"/>
    </row>
    <row r="58" spans="1:26" ht="11.25" customHeight="1">
      <c r="A58" s="96"/>
      <c r="B58" s="96"/>
      <c r="C58" s="96"/>
      <c r="D58" s="96"/>
      <c r="E58" s="96"/>
      <c r="F58" s="96"/>
      <c r="G58" s="96"/>
      <c r="H58" s="96"/>
      <c r="I58" s="96"/>
      <c r="J58" s="96"/>
      <c r="K58" s="96"/>
      <c r="L58" s="96"/>
      <c r="M58" s="96"/>
      <c r="N58" s="96"/>
      <c r="O58" s="96"/>
      <c r="P58" s="96"/>
      <c r="Q58" s="96"/>
      <c r="R58" s="96"/>
      <c r="S58" s="96"/>
      <c r="T58" s="96"/>
      <c r="U58" s="96"/>
      <c r="V58" s="96"/>
      <c r="W58" s="96"/>
      <c r="X58" s="96"/>
      <c r="Y58" s="96"/>
      <c r="Z58" s="96"/>
    </row>
    <row r="59" spans="1:26" ht="11.25" customHeight="1">
      <c r="A59" s="96"/>
      <c r="B59" s="96"/>
      <c r="C59" s="96"/>
      <c r="D59" s="96"/>
      <c r="E59" s="96"/>
      <c r="F59" s="96"/>
      <c r="G59" s="96"/>
      <c r="H59" s="96"/>
      <c r="I59" s="96"/>
      <c r="J59" s="96"/>
      <c r="K59" s="96"/>
      <c r="L59" s="96"/>
      <c r="M59" s="96"/>
      <c r="N59" s="96"/>
      <c r="O59" s="96"/>
      <c r="P59" s="96"/>
      <c r="Q59" s="96"/>
      <c r="R59" s="96"/>
      <c r="S59" s="96"/>
      <c r="T59" s="96"/>
      <c r="U59" s="96"/>
      <c r="V59" s="96"/>
      <c r="W59" s="96"/>
      <c r="X59" s="96"/>
      <c r="Y59" s="96"/>
      <c r="Z59" s="96"/>
    </row>
    <row r="60" spans="1:26" ht="11.25" customHeight="1">
      <c r="A60" s="96"/>
      <c r="B60" s="96"/>
      <c r="C60" s="96"/>
      <c r="D60" s="96"/>
      <c r="E60" s="96"/>
      <c r="F60" s="96"/>
      <c r="G60" s="96"/>
      <c r="H60" s="96"/>
      <c r="I60" s="96"/>
      <c r="J60" s="96"/>
      <c r="K60" s="96"/>
      <c r="L60" s="96"/>
      <c r="M60" s="96"/>
      <c r="N60" s="96"/>
      <c r="O60" s="96"/>
      <c r="P60" s="96"/>
      <c r="Q60" s="96"/>
      <c r="R60" s="96"/>
      <c r="S60" s="96"/>
      <c r="T60" s="96"/>
      <c r="U60" s="96"/>
      <c r="V60" s="96"/>
      <c r="W60" s="96"/>
      <c r="X60" s="96"/>
      <c r="Y60" s="96"/>
      <c r="Z60" s="96"/>
    </row>
    <row r="61" spans="1:26" ht="11.25" customHeight="1">
      <c r="A61" s="96"/>
      <c r="B61" s="96"/>
      <c r="C61" s="96"/>
      <c r="D61" s="96"/>
      <c r="E61" s="96"/>
      <c r="F61" s="96"/>
      <c r="G61" s="96"/>
      <c r="H61" s="96"/>
      <c r="I61" s="96"/>
      <c r="J61" s="96"/>
      <c r="K61" s="96"/>
      <c r="L61" s="96"/>
      <c r="M61" s="96"/>
      <c r="N61" s="96"/>
      <c r="O61" s="96"/>
      <c r="P61" s="96"/>
      <c r="Q61" s="96"/>
      <c r="R61" s="96"/>
      <c r="S61" s="96"/>
      <c r="T61" s="96"/>
      <c r="U61" s="96"/>
      <c r="V61" s="96"/>
      <c r="W61" s="96"/>
      <c r="X61" s="96"/>
      <c r="Y61" s="96"/>
      <c r="Z61" s="96"/>
    </row>
    <row r="62" spans="1:26" ht="11.25" customHeight="1">
      <c r="A62" s="96"/>
      <c r="B62" s="96"/>
      <c r="C62" s="96"/>
      <c r="D62" s="96"/>
      <c r="E62" s="96"/>
      <c r="F62" s="96"/>
      <c r="G62" s="96"/>
      <c r="H62" s="96"/>
      <c r="I62" s="96"/>
      <c r="J62" s="96"/>
      <c r="K62" s="96"/>
      <c r="L62" s="96"/>
      <c r="M62" s="96"/>
      <c r="N62" s="96"/>
      <c r="O62" s="96"/>
      <c r="P62" s="96"/>
      <c r="Q62" s="96"/>
      <c r="R62" s="96"/>
      <c r="S62" s="96"/>
      <c r="T62" s="96"/>
      <c r="U62" s="96"/>
      <c r="V62" s="96"/>
      <c r="W62" s="96"/>
      <c r="X62" s="96"/>
      <c r="Y62" s="96"/>
      <c r="Z62" s="96"/>
    </row>
    <row r="63" spans="1:26" ht="11.25" customHeight="1">
      <c r="A63" s="96"/>
      <c r="B63" s="96"/>
      <c r="C63" s="96"/>
      <c r="D63" s="96"/>
      <c r="E63" s="96"/>
      <c r="F63" s="96"/>
      <c r="G63" s="96"/>
      <c r="H63" s="96"/>
      <c r="I63" s="96"/>
      <c r="J63" s="96"/>
      <c r="K63" s="96"/>
      <c r="L63" s="96"/>
      <c r="M63" s="96"/>
      <c r="N63" s="96"/>
      <c r="O63" s="96"/>
      <c r="P63" s="96"/>
      <c r="Q63" s="96"/>
      <c r="R63" s="96"/>
      <c r="S63" s="96"/>
      <c r="T63" s="96"/>
      <c r="U63" s="96"/>
      <c r="V63" s="96"/>
      <c r="W63" s="96"/>
      <c r="X63" s="96"/>
      <c r="Y63" s="96"/>
      <c r="Z63" s="96"/>
    </row>
    <row r="64" spans="1:26" ht="11.25" customHeight="1">
      <c r="A64" s="96"/>
      <c r="B64" s="96"/>
      <c r="C64" s="96"/>
      <c r="D64" s="96"/>
      <c r="E64" s="96"/>
      <c r="F64" s="96"/>
      <c r="G64" s="96"/>
      <c r="H64" s="96"/>
      <c r="I64" s="96"/>
      <c r="J64" s="96"/>
      <c r="K64" s="96"/>
      <c r="L64" s="96"/>
      <c r="M64" s="96"/>
      <c r="N64" s="96"/>
      <c r="O64" s="96"/>
      <c r="P64" s="96"/>
      <c r="Q64" s="96"/>
      <c r="R64" s="96"/>
      <c r="S64" s="96"/>
      <c r="T64" s="96"/>
      <c r="U64" s="96"/>
      <c r="V64" s="96"/>
      <c r="W64" s="96"/>
      <c r="X64" s="96"/>
      <c r="Y64" s="96"/>
      <c r="Z64" s="96"/>
    </row>
    <row r="65" spans="1:26" ht="11.25" customHeight="1">
      <c r="A65" s="96"/>
      <c r="B65" s="96"/>
      <c r="C65" s="96"/>
      <c r="D65" s="96"/>
      <c r="E65" s="96"/>
      <c r="F65" s="96"/>
      <c r="G65" s="96"/>
      <c r="H65" s="96"/>
      <c r="I65" s="96"/>
      <c r="J65" s="96"/>
      <c r="K65" s="96"/>
      <c r="L65" s="96"/>
      <c r="M65" s="96"/>
      <c r="N65" s="96"/>
      <c r="O65" s="96"/>
      <c r="P65" s="96"/>
      <c r="Q65" s="96"/>
      <c r="R65" s="96"/>
      <c r="S65" s="96"/>
      <c r="T65" s="96"/>
      <c r="U65" s="96"/>
      <c r="V65" s="96"/>
      <c r="W65" s="96"/>
      <c r="X65" s="96"/>
      <c r="Y65" s="96"/>
      <c r="Z65" s="96"/>
    </row>
    <row r="66" spans="1:26" ht="11.25" customHeight="1">
      <c r="A66" s="96"/>
      <c r="B66" s="96"/>
      <c r="C66" s="96"/>
      <c r="D66" s="96"/>
      <c r="E66" s="96"/>
      <c r="F66" s="96"/>
      <c r="G66" s="96"/>
      <c r="H66" s="96"/>
      <c r="I66" s="96"/>
      <c r="J66" s="96"/>
      <c r="K66" s="96"/>
      <c r="L66" s="96"/>
      <c r="M66" s="96"/>
      <c r="N66" s="96"/>
      <c r="O66" s="96"/>
      <c r="P66" s="96"/>
      <c r="Q66" s="96"/>
      <c r="R66" s="96"/>
      <c r="S66" s="96"/>
      <c r="T66" s="96"/>
      <c r="U66" s="96"/>
      <c r="V66" s="96"/>
      <c r="W66" s="96"/>
      <c r="X66" s="96"/>
      <c r="Y66" s="96"/>
      <c r="Z66" s="96"/>
    </row>
    <row r="67" spans="1:26" ht="11.25" customHeight="1">
      <c r="A67" s="96"/>
      <c r="B67" s="96"/>
      <c r="C67" s="96"/>
      <c r="D67" s="96"/>
      <c r="E67" s="96"/>
      <c r="F67" s="96"/>
      <c r="G67" s="96"/>
      <c r="H67" s="96"/>
      <c r="I67" s="96"/>
      <c r="J67" s="96"/>
      <c r="K67" s="96"/>
      <c r="L67" s="96"/>
      <c r="M67" s="96"/>
      <c r="N67" s="96"/>
      <c r="O67" s="96"/>
      <c r="P67" s="96"/>
      <c r="Q67" s="96"/>
      <c r="R67" s="96"/>
      <c r="S67" s="96"/>
      <c r="T67" s="96"/>
      <c r="U67" s="96"/>
      <c r="V67" s="96"/>
      <c r="W67" s="96"/>
      <c r="X67" s="96"/>
      <c r="Y67" s="96"/>
      <c r="Z67" s="96"/>
    </row>
    <row r="68" spans="1:26" ht="11.25" customHeight="1">
      <c r="A68" s="96"/>
      <c r="B68" s="96"/>
      <c r="C68" s="96"/>
      <c r="D68" s="96"/>
      <c r="E68" s="96"/>
      <c r="F68" s="96"/>
      <c r="G68" s="96"/>
      <c r="H68" s="96"/>
      <c r="I68" s="96"/>
      <c r="J68" s="96"/>
      <c r="K68" s="96"/>
      <c r="L68" s="96"/>
      <c r="M68" s="96"/>
      <c r="N68" s="96"/>
      <c r="O68" s="96"/>
      <c r="P68" s="96"/>
      <c r="Q68" s="96"/>
      <c r="R68" s="96"/>
      <c r="S68" s="96"/>
      <c r="T68" s="96"/>
      <c r="U68" s="96"/>
      <c r="V68" s="96"/>
      <c r="W68" s="96"/>
      <c r="X68" s="96"/>
      <c r="Y68" s="96"/>
      <c r="Z68" s="96"/>
    </row>
    <row r="69" spans="1:26" ht="11.25" customHeight="1">
      <c r="A69" s="96"/>
      <c r="B69" s="96"/>
      <c r="C69" s="96"/>
      <c r="D69" s="96"/>
      <c r="E69" s="96"/>
      <c r="F69" s="96"/>
      <c r="G69" s="96"/>
      <c r="H69" s="96"/>
      <c r="I69" s="96"/>
      <c r="J69" s="96"/>
      <c r="K69" s="96"/>
      <c r="L69" s="96"/>
      <c r="M69" s="96"/>
      <c r="N69" s="96"/>
      <c r="O69" s="96"/>
      <c r="P69" s="96"/>
      <c r="Q69" s="96"/>
      <c r="R69" s="96"/>
      <c r="S69" s="96"/>
      <c r="T69" s="96"/>
      <c r="U69" s="96"/>
      <c r="V69" s="96"/>
      <c r="W69" s="96"/>
      <c r="X69" s="96"/>
      <c r="Y69" s="96"/>
      <c r="Z69" s="96"/>
    </row>
    <row r="70" spans="1:26" ht="11.25" customHeight="1">
      <c r="A70" s="96"/>
      <c r="B70" s="96"/>
      <c r="C70" s="96"/>
      <c r="D70" s="96"/>
      <c r="E70" s="96"/>
      <c r="F70" s="96"/>
      <c r="G70" s="96"/>
      <c r="H70" s="96"/>
      <c r="I70" s="96"/>
      <c r="J70" s="96"/>
      <c r="K70" s="96"/>
      <c r="L70" s="96"/>
      <c r="M70" s="96"/>
      <c r="N70" s="96"/>
      <c r="O70" s="96"/>
      <c r="P70" s="96"/>
      <c r="Q70" s="96"/>
      <c r="R70" s="96"/>
      <c r="S70" s="96"/>
      <c r="T70" s="96"/>
      <c r="U70" s="96"/>
      <c r="V70" s="96"/>
      <c r="W70" s="96"/>
      <c r="X70" s="96"/>
      <c r="Y70" s="96"/>
      <c r="Z70" s="96"/>
    </row>
    <row r="71" spans="1:26" ht="11.25" customHeight="1">
      <c r="A71" s="96"/>
      <c r="B71" s="96"/>
      <c r="C71" s="96"/>
      <c r="D71" s="96"/>
      <c r="E71" s="96"/>
      <c r="F71" s="96"/>
      <c r="G71" s="96"/>
      <c r="H71" s="96"/>
      <c r="I71" s="96"/>
      <c r="J71" s="96"/>
      <c r="K71" s="96"/>
      <c r="L71" s="96"/>
      <c r="M71" s="96"/>
      <c r="N71" s="96"/>
      <c r="O71" s="96"/>
      <c r="P71" s="96"/>
      <c r="Q71" s="96"/>
      <c r="R71" s="96"/>
      <c r="S71" s="96"/>
      <c r="T71" s="96"/>
      <c r="U71" s="96"/>
      <c r="V71" s="96"/>
      <c r="W71" s="96"/>
      <c r="X71" s="96"/>
      <c r="Y71" s="96"/>
      <c r="Z71" s="96"/>
    </row>
    <row r="72" spans="1:26" ht="11.25" customHeight="1">
      <c r="A72" s="96"/>
      <c r="B72" s="96"/>
      <c r="C72" s="96"/>
      <c r="D72" s="96"/>
      <c r="E72" s="96"/>
      <c r="F72" s="96"/>
      <c r="G72" s="96"/>
      <c r="H72" s="96"/>
      <c r="I72" s="96"/>
      <c r="J72" s="96"/>
      <c r="K72" s="96"/>
      <c r="L72" s="96"/>
      <c r="M72" s="96"/>
      <c r="N72" s="96"/>
      <c r="O72" s="96"/>
      <c r="P72" s="96"/>
      <c r="Q72" s="96"/>
      <c r="R72" s="96"/>
      <c r="S72" s="96"/>
      <c r="T72" s="96"/>
      <c r="U72" s="96"/>
      <c r="V72" s="96"/>
      <c r="W72" s="96"/>
      <c r="X72" s="96"/>
      <c r="Y72" s="96"/>
      <c r="Z72" s="96"/>
    </row>
    <row r="73" spans="1:26" ht="11.25" customHeight="1">
      <c r="A73" s="96"/>
      <c r="B73" s="96"/>
      <c r="C73" s="96"/>
      <c r="D73" s="96"/>
      <c r="E73" s="96"/>
      <c r="F73" s="96"/>
      <c r="G73" s="96"/>
      <c r="H73" s="96"/>
      <c r="I73" s="96"/>
      <c r="J73" s="96"/>
      <c r="K73" s="96"/>
      <c r="L73" s="96"/>
      <c r="M73" s="96"/>
      <c r="N73" s="96"/>
      <c r="O73" s="96"/>
      <c r="P73" s="96"/>
      <c r="Q73" s="96"/>
      <c r="R73" s="96"/>
      <c r="S73" s="96"/>
      <c r="T73" s="96"/>
      <c r="U73" s="96"/>
      <c r="V73" s="96"/>
      <c r="W73" s="96"/>
      <c r="X73" s="96"/>
      <c r="Y73" s="96"/>
      <c r="Z73" s="96"/>
    </row>
    <row r="74" spans="1:26" ht="11.25" customHeight="1">
      <c r="A74" s="96"/>
      <c r="B74" s="96"/>
      <c r="C74" s="96"/>
      <c r="D74" s="96"/>
      <c r="E74" s="96"/>
      <c r="F74" s="96"/>
      <c r="G74" s="96"/>
      <c r="H74" s="96"/>
      <c r="I74" s="96"/>
      <c r="J74" s="96"/>
      <c r="K74" s="96"/>
      <c r="L74" s="96"/>
      <c r="M74" s="96"/>
      <c r="N74" s="96"/>
      <c r="O74" s="96"/>
      <c r="P74" s="96"/>
      <c r="Q74" s="96"/>
      <c r="R74" s="96"/>
      <c r="S74" s="96"/>
      <c r="T74" s="96"/>
      <c r="U74" s="96"/>
      <c r="V74" s="96"/>
      <c r="W74" s="96"/>
      <c r="X74" s="96"/>
      <c r="Y74" s="96"/>
      <c r="Z74" s="96"/>
    </row>
    <row r="75" spans="1:26" ht="11.25" customHeight="1">
      <c r="A75" s="96"/>
      <c r="B75" s="96"/>
      <c r="C75" s="96"/>
      <c r="D75" s="96"/>
      <c r="E75" s="96"/>
      <c r="F75" s="96"/>
      <c r="G75" s="96"/>
      <c r="H75" s="96"/>
      <c r="I75" s="96"/>
      <c r="J75" s="96"/>
      <c r="K75" s="96"/>
      <c r="L75" s="96"/>
      <c r="M75" s="96"/>
      <c r="N75" s="96"/>
      <c r="O75" s="96"/>
      <c r="P75" s="96"/>
      <c r="Q75" s="96"/>
      <c r="R75" s="96"/>
      <c r="S75" s="96"/>
      <c r="T75" s="96"/>
      <c r="U75" s="96"/>
      <c r="V75" s="96"/>
      <c r="W75" s="96"/>
      <c r="X75" s="96"/>
      <c r="Y75" s="96"/>
      <c r="Z75" s="96"/>
    </row>
    <row r="76" spans="1:26" ht="11.25" customHeight="1">
      <c r="A76" s="96"/>
      <c r="B76" s="96"/>
      <c r="C76" s="96"/>
      <c r="D76" s="96"/>
      <c r="E76" s="96"/>
      <c r="F76" s="96"/>
      <c r="G76" s="96"/>
      <c r="H76" s="96"/>
      <c r="I76" s="96"/>
      <c r="J76" s="96"/>
      <c r="K76" s="96"/>
      <c r="L76" s="96"/>
      <c r="M76" s="96"/>
      <c r="N76" s="96"/>
      <c r="O76" s="96"/>
      <c r="P76" s="96"/>
      <c r="Q76" s="96"/>
      <c r="R76" s="96"/>
      <c r="S76" s="96"/>
      <c r="T76" s="96"/>
      <c r="U76" s="96"/>
      <c r="V76" s="96"/>
      <c r="W76" s="96"/>
      <c r="X76" s="96"/>
      <c r="Y76" s="96"/>
      <c r="Z76" s="96"/>
    </row>
    <row r="77" spans="1:26" ht="11.25" customHeight="1">
      <c r="A77" s="96"/>
      <c r="B77" s="96"/>
      <c r="C77" s="96"/>
      <c r="D77" s="96"/>
      <c r="E77" s="96"/>
      <c r="F77" s="96"/>
      <c r="G77" s="96"/>
      <c r="H77" s="96"/>
      <c r="I77" s="96"/>
      <c r="J77" s="96"/>
      <c r="K77" s="96"/>
      <c r="L77" s="96"/>
      <c r="M77" s="96"/>
      <c r="N77" s="96"/>
      <c r="O77" s="96"/>
      <c r="P77" s="96"/>
      <c r="Q77" s="96"/>
      <c r="R77" s="96"/>
      <c r="S77" s="96"/>
      <c r="T77" s="96"/>
      <c r="U77" s="96"/>
      <c r="V77" s="96"/>
      <c r="W77" s="96"/>
      <c r="X77" s="96"/>
      <c r="Y77" s="96"/>
      <c r="Z77" s="96"/>
    </row>
    <row r="78" spans="1:26" ht="11.25" customHeight="1">
      <c r="A78" s="96"/>
      <c r="B78" s="96"/>
      <c r="C78" s="96"/>
      <c r="D78" s="96"/>
      <c r="E78" s="96"/>
      <c r="F78" s="96"/>
      <c r="G78" s="96"/>
      <c r="H78" s="96"/>
      <c r="I78" s="96"/>
      <c r="J78" s="96"/>
      <c r="K78" s="96"/>
      <c r="L78" s="96"/>
      <c r="M78" s="96"/>
      <c r="N78" s="96"/>
      <c r="O78" s="96"/>
      <c r="P78" s="96"/>
      <c r="Q78" s="96"/>
      <c r="R78" s="96"/>
      <c r="S78" s="96"/>
      <c r="T78" s="96"/>
      <c r="U78" s="96"/>
      <c r="V78" s="96"/>
      <c r="W78" s="96"/>
      <c r="X78" s="96"/>
      <c r="Y78" s="96"/>
      <c r="Z78" s="96"/>
    </row>
    <row r="79" spans="1:26" ht="11.25" customHeight="1">
      <c r="A79" s="96"/>
      <c r="B79" s="96"/>
      <c r="C79" s="96"/>
      <c r="D79" s="96"/>
      <c r="E79" s="96"/>
      <c r="F79" s="96"/>
      <c r="G79" s="96"/>
      <c r="H79" s="96"/>
      <c r="I79" s="96"/>
      <c r="J79" s="96"/>
      <c r="K79" s="96"/>
      <c r="L79" s="96"/>
      <c r="M79" s="96"/>
      <c r="N79" s="96"/>
      <c r="O79" s="96"/>
      <c r="P79" s="96"/>
      <c r="Q79" s="96"/>
      <c r="R79" s="96"/>
      <c r="S79" s="96"/>
      <c r="T79" s="96"/>
      <c r="U79" s="96"/>
      <c r="V79" s="96"/>
      <c r="W79" s="96"/>
      <c r="X79" s="96"/>
      <c r="Y79" s="96"/>
      <c r="Z79" s="96"/>
    </row>
    <row r="80" spans="1:26" ht="11.25" customHeight="1">
      <c r="A80" s="96"/>
      <c r="B80" s="96"/>
      <c r="C80" s="96"/>
      <c r="D80" s="96"/>
      <c r="E80" s="96"/>
      <c r="F80" s="96"/>
      <c r="G80" s="96"/>
      <c r="H80" s="96"/>
      <c r="I80" s="96"/>
      <c r="J80" s="96"/>
      <c r="K80" s="96"/>
      <c r="L80" s="96"/>
      <c r="M80" s="96"/>
      <c r="N80" s="96"/>
      <c r="O80" s="96"/>
      <c r="P80" s="96"/>
      <c r="Q80" s="96"/>
      <c r="R80" s="96"/>
      <c r="S80" s="96"/>
      <c r="T80" s="96"/>
      <c r="U80" s="96"/>
      <c r="V80" s="96"/>
      <c r="W80" s="96"/>
      <c r="X80" s="96"/>
      <c r="Y80" s="96"/>
      <c r="Z80" s="96"/>
    </row>
    <row r="81" spans="1:26" ht="11.25" customHeight="1">
      <c r="A81" s="96"/>
      <c r="B81" s="96"/>
      <c r="C81" s="96"/>
      <c r="D81" s="96"/>
      <c r="E81" s="96"/>
      <c r="F81" s="96"/>
      <c r="G81" s="96"/>
      <c r="H81" s="96"/>
      <c r="I81" s="96"/>
      <c r="J81" s="96"/>
      <c r="K81" s="96"/>
      <c r="L81" s="96"/>
      <c r="M81" s="96"/>
      <c r="N81" s="96"/>
      <c r="O81" s="96"/>
      <c r="P81" s="96"/>
      <c r="Q81" s="96"/>
      <c r="R81" s="96"/>
      <c r="S81" s="96"/>
      <c r="T81" s="96"/>
      <c r="U81" s="96"/>
      <c r="V81" s="96"/>
      <c r="W81" s="96"/>
      <c r="X81" s="96"/>
      <c r="Y81" s="96"/>
      <c r="Z81" s="96"/>
    </row>
    <row r="82" spans="1:26" ht="11.25" customHeight="1">
      <c r="A82" s="96"/>
      <c r="B82" s="96"/>
      <c r="C82" s="96"/>
      <c r="D82" s="96"/>
      <c r="E82" s="96"/>
      <c r="F82" s="96"/>
      <c r="G82" s="96"/>
      <c r="H82" s="96"/>
      <c r="I82" s="96"/>
      <c r="J82" s="96"/>
      <c r="K82" s="96"/>
      <c r="L82" s="96"/>
      <c r="M82" s="96"/>
      <c r="N82" s="96"/>
      <c r="O82" s="96"/>
      <c r="P82" s="96"/>
      <c r="Q82" s="96"/>
      <c r="R82" s="96"/>
      <c r="S82" s="96"/>
      <c r="T82" s="96"/>
      <c r="U82" s="96"/>
      <c r="V82" s="96"/>
      <c r="W82" s="96"/>
      <c r="X82" s="96"/>
      <c r="Y82" s="96"/>
      <c r="Z82" s="96"/>
    </row>
    <row r="83" spans="1:26" ht="11.25" customHeight="1">
      <c r="A83" s="96"/>
      <c r="B83" s="97"/>
      <c r="C83" s="97"/>
      <c r="D83" s="97"/>
      <c r="E83" s="97"/>
      <c r="F83" s="97"/>
      <c r="G83" s="97"/>
      <c r="H83" s="97"/>
      <c r="I83" s="97"/>
      <c r="J83" s="97"/>
      <c r="K83" s="97"/>
      <c r="L83" s="97"/>
      <c r="M83" s="97"/>
      <c r="N83" s="97"/>
      <c r="O83" s="97"/>
      <c r="P83" s="97"/>
      <c r="Q83" s="97"/>
      <c r="R83" s="97"/>
      <c r="S83" s="97"/>
      <c r="T83" s="97"/>
      <c r="U83" s="97"/>
      <c r="V83" s="97"/>
      <c r="W83" s="97"/>
      <c r="X83" s="97"/>
      <c r="Y83" s="97"/>
      <c r="Z83" s="97"/>
    </row>
    <row r="84" spans="1:26" ht="11.25" customHeight="1">
      <c r="A84" s="96"/>
      <c r="B84" s="97"/>
      <c r="C84" s="97"/>
      <c r="D84" s="97"/>
      <c r="E84" s="97"/>
      <c r="F84" s="97"/>
      <c r="G84" s="97"/>
      <c r="H84" s="97"/>
      <c r="I84" s="97"/>
      <c r="J84" s="97"/>
      <c r="K84" s="97"/>
      <c r="L84" s="97"/>
      <c r="M84" s="97"/>
      <c r="N84" s="97"/>
      <c r="O84" s="97"/>
      <c r="P84" s="97"/>
      <c r="Q84" s="97"/>
      <c r="R84" s="97"/>
      <c r="S84" s="97"/>
      <c r="T84" s="97"/>
      <c r="U84" s="97"/>
      <c r="V84" s="97"/>
      <c r="W84" s="97"/>
      <c r="X84" s="97"/>
      <c r="Y84" s="97"/>
      <c r="Z84" s="97"/>
    </row>
    <row r="85" spans="1:26" ht="11.25" customHeight="1">
      <c r="A85" s="96"/>
      <c r="B85" s="97"/>
      <c r="C85" s="97"/>
      <c r="D85" s="97"/>
      <c r="E85" s="97"/>
      <c r="F85" s="97"/>
      <c r="G85" s="97"/>
      <c r="H85" s="97"/>
      <c r="I85" s="97"/>
      <c r="J85" s="97"/>
      <c r="K85" s="97"/>
      <c r="L85" s="97"/>
      <c r="M85" s="97"/>
      <c r="N85" s="97"/>
      <c r="O85" s="97"/>
      <c r="P85" s="97"/>
      <c r="Q85" s="97"/>
      <c r="R85" s="97"/>
      <c r="S85" s="97"/>
      <c r="T85" s="97"/>
      <c r="U85" s="97"/>
      <c r="V85" s="97"/>
      <c r="W85" s="97"/>
      <c r="X85" s="97"/>
      <c r="Y85" s="97"/>
      <c r="Z85" s="97"/>
    </row>
    <row r="86" spans="1:26" ht="11.25" customHeight="1">
      <c r="A86" s="96"/>
      <c r="B86" s="97"/>
      <c r="C86" s="97"/>
      <c r="D86" s="97"/>
      <c r="E86" s="97"/>
      <c r="F86" s="97"/>
      <c r="G86" s="97"/>
      <c r="H86" s="97"/>
      <c r="I86" s="97"/>
      <c r="J86" s="97"/>
      <c r="K86" s="97"/>
      <c r="L86" s="97"/>
      <c r="M86" s="97"/>
      <c r="N86" s="97"/>
      <c r="O86" s="97"/>
      <c r="P86" s="97"/>
      <c r="Q86" s="97"/>
      <c r="R86" s="97"/>
      <c r="S86" s="97"/>
      <c r="T86" s="97"/>
      <c r="U86" s="97"/>
      <c r="V86" s="97"/>
      <c r="W86" s="97"/>
      <c r="X86" s="97"/>
      <c r="Y86" s="97"/>
      <c r="Z86" s="97"/>
    </row>
    <row r="87" spans="1:26" ht="11.25" customHeight="1">
      <c r="A87" s="96"/>
      <c r="B87" s="97"/>
      <c r="C87" s="97"/>
      <c r="D87" s="97"/>
      <c r="E87" s="97"/>
      <c r="F87" s="97"/>
      <c r="G87" s="97"/>
      <c r="H87" s="97"/>
      <c r="I87" s="97"/>
      <c r="J87" s="97"/>
      <c r="K87" s="97"/>
      <c r="L87" s="97"/>
      <c r="M87" s="97"/>
      <c r="N87" s="97"/>
      <c r="O87" s="97"/>
      <c r="P87" s="97"/>
      <c r="Q87" s="97"/>
      <c r="R87" s="97"/>
      <c r="S87" s="97"/>
      <c r="T87" s="97"/>
      <c r="U87" s="97"/>
      <c r="V87" s="97"/>
      <c r="W87" s="97"/>
      <c r="X87" s="97"/>
      <c r="Y87" s="97"/>
      <c r="Z87" s="97"/>
    </row>
    <row r="88" spans="1:26" ht="11.25" customHeight="1">
      <c r="A88" s="96"/>
      <c r="B88" s="97"/>
      <c r="C88" s="97"/>
      <c r="D88" s="97"/>
      <c r="E88" s="97"/>
      <c r="F88" s="97"/>
      <c r="G88" s="97"/>
      <c r="H88" s="97"/>
      <c r="I88" s="97"/>
      <c r="J88" s="97"/>
      <c r="K88" s="97"/>
      <c r="L88" s="97"/>
      <c r="M88" s="97"/>
      <c r="N88" s="97"/>
      <c r="O88" s="97"/>
      <c r="P88" s="97"/>
      <c r="Q88" s="97"/>
      <c r="R88" s="97"/>
      <c r="S88" s="97"/>
      <c r="T88" s="97"/>
      <c r="U88" s="97"/>
      <c r="V88" s="97"/>
      <c r="W88" s="97"/>
      <c r="X88" s="97"/>
      <c r="Y88" s="97"/>
      <c r="Z88" s="97"/>
    </row>
    <row r="89" spans="1:26" ht="11.25" customHeight="1">
      <c r="A89" s="96"/>
      <c r="B89" s="97"/>
      <c r="C89" s="97"/>
      <c r="D89" s="97"/>
      <c r="E89" s="97"/>
      <c r="F89" s="97"/>
      <c r="G89" s="97"/>
      <c r="H89" s="97"/>
      <c r="I89" s="97"/>
      <c r="J89" s="97"/>
      <c r="K89" s="97"/>
      <c r="L89" s="97"/>
      <c r="M89" s="97"/>
      <c r="N89" s="97"/>
      <c r="O89" s="97"/>
      <c r="P89" s="97"/>
      <c r="Q89" s="97"/>
      <c r="R89" s="97"/>
      <c r="S89" s="97"/>
      <c r="T89" s="97"/>
      <c r="U89" s="97"/>
      <c r="V89" s="97"/>
      <c r="W89" s="97"/>
      <c r="X89" s="97"/>
      <c r="Y89" s="97"/>
      <c r="Z89" s="97"/>
    </row>
    <row r="90" spans="1:26" ht="11.25" customHeight="1">
      <c r="A90" s="96"/>
      <c r="B90" s="97"/>
      <c r="C90" s="97"/>
      <c r="D90" s="97"/>
      <c r="E90" s="97"/>
      <c r="F90" s="97"/>
      <c r="G90" s="97"/>
      <c r="H90" s="97"/>
      <c r="I90" s="97"/>
      <c r="J90" s="97"/>
      <c r="K90" s="97"/>
      <c r="L90" s="97"/>
      <c r="M90" s="97"/>
      <c r="N90" s="97"/>
      <c r="O90" s="97"/>
      <c r="P90" s="97"/>
      <c r="Q90" s="97"/>
      <c r="R90" s="97"/>
      <c r="S90" s="97"/>
      <c r="T90" s="97"/>
      <c r="U90" s="97"/>
      <c r="V90" s="97"/>
      <c r="W90" s="97"/>
      <c r="X90" s="97"/>
      <c r="Y90" s="97"/>
      <c r="Z90" s="97"/>
    </row>
    <row r="91" spans="1:26" ht="11.25" customHeight="1">
      <c r="A91" s="96"/>
      <c r="B91" s="97"/>
      <c r="C91" s="97"/>
      <c r="D91" s="97"/>
      <c r="E91" s="97"/>
      <c r="F91" s="97"/>
      <c r="G91" s="97"/>
      <c r="H91" s="97"/>
      <c r="I91" s="97"/>
      <c r="J91" s="97"/>
      <c r="K91" s="97"/>
      <c r="L91" s="97"/>
      <c r="M91" s="97"/>
      <c r="N91" s="97"/>
      <c r="O91" s="97"/>
      <c r="P91" s="97"/>
      <c r="Q91" s="97"/>
      <c r="R91" s="97"/>
      <c r="S91" s="97"/>
      <c r="T91" s="97"/>
      <c r="U91" s="97"/>
      <c r="V91" s="97"/>
      <c r="W91" s="97"/>
      <c r="X91" s="97"/>
      <c r="Y91" s="97"/>
      <c r="Z91" s="97"/>
    </row>
    <row r="92" spans="1:26" ht="11.25" customHeight="1">
      <c r="A92" s="96"/>
      <c r="B92" s="97"/>
      <c r="C92" s="97"/>
      <c r="D92" s="97"/>
      <c r="E92" s="97"/>
      <c r="F92" s="97"/>
      <c r="G92" s="97"/>
      <c r="H92" s="97"/>
      <c r="I92" s="97"/>
      <c r="J92" s="97"/>
      <c r="K92" s="97"/>
      <c r="L92" s="97"/>
      <c r="M92" s="97"/>
      <c r="N92" s="97"/>
      <c r="O92" s="97"/>
      <c r="P92" s="97"/>
      <c r="Q92" s="97"/>
      <c r="R92" s="97"/>
      <c r="S92" s="97"/>
      <c r="T92" s="97"/>
      <c r="U92" s="97"/>
      <c r="V92" s="97"/>
      <c r="W92" s="97"/>
      <c r="X92" s="97"/>
      <c r="Y92" s="97"/>
      <c r="Z92" s="97"/>
    </row>
    <row r="93" spans="1:26" ht="11.25" customHeight="1">
      <c r="A93" s="96"/>
      <c r="B93" s="97"/>
      <c r="C93" s="97"/>
      <c r="D93" s="97"/>
      <c r="E93" s="97"/>
      <c r="F93" s="97"/>
      <c r="G93" s="97"/>
      <c r="H93" s="97"/>
      <c r="I93" s="97"/>
      <c r="J93" s="97"/>
      <c r="K93" s="97"/>
      <c r="L93" s="97"/>
      <c r="M93" s="97"/>
      <c r="N93" s="97"/>
      <c r="O93" s="97"/>
      <c r="P93" s="97"/>
      <c r="Q93" s="97"/>
      <c r="R93" s="97"/>
      <c r="S93" s="97"/>
      <c r="T93" s="97"/>
      <c r="U93" s="97"/>
      <c r="V93" s="97"/>
      <c r="W93" s="97"/>
      <c r="X93" s="97"/>
      <c r="Y93" s="97"/>
      <c r="Z93" s="97"/>
    </row>
    <row r="94" spans="1:26" ht="11.25" customHeight="1">
      <c r="A94" s="96"/>
      <c r="B94" s="97"/>
      <c r="C94" s="97"/>
      <c r="D94" s="97"/>
      <c r="E94" s="97"/>
      <c r="F94" s="97"/>
      <c r="G94" s="97"/>
      <c r="H94" s="97"/>
      <c r="I94" s="97"/>
      <c r="J94" s="97"/>
      <c r="K94" s="97"/>
      <c r="L94" s="97"/>
      <c r="M94" s="97"/>
      <c r="N94" s="97"/>
      <c r="O94" s="97"/>
      <c r="P94" s="97"/>
      <c r="Q94" s="97"/>
      <c r="R94" s="97"/>
      <c r="S94" s="97"/>
      <c r="T94" s="97"/>
      <c r="U94" s="97"/>
      <c r="V94" s="97"/>
      <c r="W94" s="97"/>
      <c r="X94" s="97"/>
      <c r="Y94" s="97"/>
      <c r="Z94" s="97"/>
    </row>
    <row r="95" spans="1:26" ht="11.25" customHeight="1">
      <c r="A95" s="96"/>
      <c r="B95" s="97"/>
      <c r="C95" s="97"/>
      <c r="D95" s="97"/>
      <c r="E95" s="97"/>
      <c r="F95" s="97"/>
      <c r="G95" s="97"/>
      <c r="H95" s="97"/>
      <c r="I95" s="97"/>
      <c r="J95" s="97"/>
      <c r="K95" s="97"/>
      <c r="L95" s="97"/>
      <c r="M95" s="97"/>
      <c r="N95" s="97"/>
      <c r="O95" s="97"/>
      <c r="P95" s="97"/>
      <c r="Q95" s="97"/>
      <c r="R95" s="97"/>
      <c r="S95" s="97"/>
      <c r="T95" s="97"/>
      <c r="U95" s="97"/>
      <c r="V95" s="97"/>
      <c r="W95" s="97"/>
      <c r="X95" s="97"/>
      <c r="Y95" s="97"/>
      <c r="Z95" s="97"/>
    </row>
    <row r="96" spans="1:26" ht="11.25" customHeight="1">
      <c r="A96" s="96"/>
      <c r="B96" s="97"/>
      <c r="C96" s="97"/>
      <c r="D96" s="97"/>
      <c r="E96" s="97"/>
      <c r="F96" s="97"/>
      <c r="G96" s="97"/>
      <c r="H96" s="97"/>
      <c r="I96" s="97"/>
      <c r="J96" s="97"/>
      <c r="K96" s="97"/>
      <c r="L96" s="97"/>
      <c r="M96" s="97"/>
      <c r="N96" s="97"/>
      <c r="O96" s="97"/>
      <c r="P96" s="97"/>
      <c r="Q96" s="97"/>
      <c r="R96" s="97"/>
      <c r="S96" s="97"/>
      <c r="T96" s="97"/>
      <c r="U96" s="97"/>
      <c r="V96" s="97"/>
      <c r="W96" s="97"/>
      <c r="X96" s="97"/>
      <c r="Y96" s="97"/>
      <c r="Z96" s="97"/>
    </row>
    <row r="97" spans="1:26" ht="11.25" customHeight="1">
      <c r="A97" s="96"/>
      <c r="B97" s="97"/>
      <c r="C97" s="97"/>
      <c r="D97" s="97"/>
      <c r="E97" s="97"/>
      <c r="F97" s="97"/>
      <c r="G97" s="97"/>
      <c r="H97" s="97"/>
      <c r="I97" s="97"/>
      <c r="J97" s="97"/>
      <c r="K97" s="97"/>
      <c r="L97" s="97"/>
      <c r="M97" s="97"/>
      <c r="N97" s="97"/>
      <c r="O97" s="97"/>
      <c r="P97" s="97"/>
      <c r="Q97" s="97"/>
      <c r="R97" s="97"/>
      <c r="S97" s="97"/>
      <c r="T97" s="97"/>
      <c r="U97" s="97"/>
      <c r="V97" s="97"/>
      <c r="W97" s="97"/>
      <c r="X97" s="97"/>
      <c r="Y97" s="97"/>
      <c r="Z97" s="97"/>
    </row>
    <row r="98" spans="1:26" ht="11.25" customHeight="1">
      <c r="A98" s="96"/>
      <c r="B98" s="97"/>
      <c r="C98" s="97"/>
      <c r="D98" s="97"/>
      <c r="E98" s="97"/>
      <c r="F98" s="97"/>
      <c r="G98" s="97"/>
      <c r="H98" s="97"/>
      <c r="I98" s="97"/>
      <c r="J98" s="97"/>
      <c r="K98" s="97"/>
      <c r="L98" s="97"/>
      <c r="M98" s="97"/>
      <c r="N98" s="97"/>
      <c r="O98" s="97"/>
      <c r="P98" s="97"/>
      <c r="Q98" s="97"/>
      <c r="R98" s="97"/>
      <c r="S98" s="97"/>
      <c r="T98" s="97"/>
      <c r="U98" s="97"/>
      <c r="V98" s="97"/>
      <c r="W98" s="97"/>
      <c r="X98" s="97"/>
      <c r="Y98" s="97"/>
      <c r="Z98" s="97"/>
    </row>
    <row r="99" spans="1:26" ht="11.25" customHeight="1">
      <c r="A99" s="96"/>
      <c r="B99" s="97"/>
      <c r="C99" s="97"/>
      <c r="D99" s="97"/>
      <c r="E99" s="97"/>
      <c r="F99" s="97"/>
      <c r="G99" s="97"/>
      <c r="H99" s="97"/>
      <c r="I99" s="97"/>
      <c r="J99" s="97"/>
      <c r="K99" s="97"/>
      <c r="L99" s="97"/>
      <c r="M99" s="97"/>
      <c r="N99" s="97"/>
      <c r="O99" s="97"/>
      <c r="P99" s="97"/>
      <c r="Q99" s="97"/>
      <c r="R99" s="97"/>
      <c r="S99" s="97"/>
      <c r="T99" s="97"/>
      <c r="U99" s="97"/>
      <c r="V99" s="97"/>
      <c r="W99" s="97"/>
      <c r="X99" s="97"/>
      <c r="Y99" s="97"/>
      <c r="Z99" s="97"/>
    </row>
    <row r="100" spans="1:26" ht="11.25" customHeight="1">
      <c r="A100" s="96"/>
      <c r="B100" s="97"/>
      <c r="C100" s="97"/>
      <c r="D100" s="97"/>
      <c r="E100" s="97"/>
      <c r="F100" s="97"/>
      <c r="G100" s="97"/>
      <c r="H100" s="97"/>
      <c r="I100" s="97"/>
      <c r="J100" s="97"/>
      <c r="K100" s="97"/>
      <c r="L100" s="97"/>
      <c r="M100" s="97"/>
      <c r="N100" s="97"/>
      <c r="O100" s="97"/>
      <c r="P100" s="97"/>
      <c r="Q100" s="97"/>
      <c r="R100" s="97"/>
      <c r="S100" s="97"/>
      <c r="T100" s="97"/>
      <c r="U100" s="97"/>
      <c r="V100" s="97"/>
      <c r="W100" s="97"/>
      <c r="X100" s="97"/>
      <c r="Y100" s="97"/>
      <c r="Z100" s="97"/>
    </row>
    <row r="101" spans="1:26" ht="11.25" customHeight="1">
      <c r="A101" s="96"/>
      <c r="B101" s="97"/>
      <c r="C101" s="97"/>
      <c r="D101" s="97"/>
      <c r="E101" s="97"/>
      <c r="F101" s="97"/>
      <c r="G101" s="97"/>
      <c r="H101" s="97"/>
      <c r="I101" s="97"/>
      <c r="J101" s="97"/>
      <c r="K101" s="97"/>
      <c r="L101" s="97"/>
      <c r="M101" s="97"/>
      <c r="N101" s="97"/>
      <c r="O101" s="97"/>
      <c r="P101" s="97"/>
      <c r="Q101" s="97"/>
      <c r="R101" s="97"/>
      <c r="S101" s="97"/>
      <c r="T101" s="97"/>
      <c r="U101" s="97"/>
      <c r="V101" s="97"/>
      <c r="W101" s="97"/>
      <c r="X101" s="97"/>
      <c r="Y101" s="97"/>
      <c r="Z101" s="97"/>
    </row>
    <row r="102" spans="1:26" ht="11.25" customHeight="1">
      <c r="A102" s="96"/>
      <c r="B102" s="97"/>
      <c r="C102" s="97"/>
      <c r="D102" s="97"/>
      <c r="E102" s="97"/>
      <c r="F102" s="97"/>
      <c r="G102" s="97"/>
      <c r="H102" s="97"/>
      <c r="I102" s="97"/>
      <c r="J102" s="97"/>
      <c r="K102" s="97"/>
      <c r="L102" s="97"/>
      <c r="M102" s="97"/>
      <c r="N102" s="97"/>
      <c r="O102" s="97"/>
      <c r="P102" s="97"/>
      <c r="Q102" s="97"/>
      <c r="R102" s="97"/>
      <c r="S102" s="97"/>
      <c r="T102" s="97"/>
      <c r="U102" s="97"/>
      <c r="V102" s="97"/>
      <c r="W102" s="97"/>
      <c r="X102" s="97"/>
      <c r="Y102" s="97"/>
      <c r="Z102" s="97"/>
    </row>
    <row r="103" spans="1:26" ht="11.25" customHeight="1">
      <c r="A103" s="96"/>
      <c r="B103" s="97"/>
      <c r="C103" s="97"/>
      <c r="D103" s="97"/>
      <c r="E103" s="97"/>
      <c r="F103" s="97"/>
      <c r="G103" s="97"/>
      <c r="H103" s="97"/>
      <c r="I103" s="97"/>
      <c r="J103" s="97"/>
      <c r="K103" s="97"/>
      <c r="L103" s="97"/>
      <c r="M103" s="97"/>
      <c r="N103" s="97"/>
      <c r="O103" s="97"/>
      <c r="P103" s="97"/>
      <c r="Q103" s="97"/>
      <c r="R103" s="97"/>
      <c r="S103" s="97"/>
      <c r="T103" s="97"/>
      <c r="U103" s="97"/>
      <c r="V103" s="97"/>
      <c r="W103" s="97"/>
      <c r="X103" s="97"/>
      <c r="Y103" s="97"/>
      <c r="Z103" s="97"/>
    </row>
    <row r="104" spans="1:26" ht="11.25" customHeight="1">
      <c r="A104" s="96"/>
      <c r="B104" s="97"/>
      <c r="C104" s="97"/>
      <c r="D104" s="97"/>
      <c r="E104" s="97"/>
      <c r="F104" s="97"/>
      <c r="G104" s="97"/>
      <c r="H104" s="97"/>
      <c r="I104" s="97"/>
      <c r="J104" s="97"/>
      <c r="K104" s="97"/>
      <c r="L104" s="97"/>
      <c r="M104" s="97"/>
      <c r="N104" s="97"/>
      <c r="O104" s="97"/>
      <c r="P104" s="97"/>
      <c r="Q104" s="97"/>
      <c r="R104" s="97"/>
      <c r="S104" s="97"/>
      <c r="T104" s="97"/>
      <c r="U104" s="97"/>
      <c r="V104" s="97"/>
      <c r="W104" s="97"/>
      <c r="X104" s="97"/>
      <c r="Y104" s="97"/>
      <c r="Z104" s="97"/>
    </row>
    <row r="105" spans="1:26" ht="11.25" customHeight="1">
      <c r="A105" s="96"/>
      <c r="B105" s="97"/>
      <c r="C105" s="97"/>
      <c r="D105" s="97"/>
      <c r="E105" s="97"/>
      <c r="F105" s="97"/>
      <c r="G105" s="97"/>
      <c r="H105" s="97"/>
      <c r="I105" s="97"/>
      <c r="J105" s="97"/>
      <c r="K105" s="97"/>
      <c r="L105" s="97"/>
      <c r="M105" s="97"/>
      <c r="N105" s="97"/>
      <c r="O105" s="97"/>
      <c r="P105" s="97"/>
      <c r="Q105" s="97"/>
      <c r="R105" s="97"/>
      <c r="S105" s="97"/>
      <c r="T105" s="97"/>
      <c r="U105" s="97"/>
      <c r="V105" s="97"/>
      <c r="W105" s="97"/>
      <c r="X105" s="97"/>
      <c r="Y105" s="97"/>
      <c r="Z105" s="97"/>
    </row>
    <row r="106" spans="1:26" ht="11.25" customHeight="1">
      <c r="A106" s="96"/>
      <c r="B106" s="97"/>
      <c r="C106" s="97"/>
      <c r="D106" s="97"/>
      <c r="E106" s="97"/>
      <c r="F106" s="97"/>
      <c r="G106" s="97"/>
      <c r="H106" s="97"/>
      <c r="I106" s="97"/>
      <c r="J106" s="97"/>
      <c r="K106" s="97"/>
      <c r="L106" s="97"/>
      <c r="M106" s="97"/>
      <c r="N106" s="97"/>
      <c r="O106" s="97"/>
      <c r="P106" s="97"/>
      <c r="Q106" s="97"/>
      <c r="R106" s="97"/>
      <c r="S106" s="97"/>
      <c r="T106" s="97"/>
      <c r="U106" s="97"/>
      <c r="V106" s="97"/>
      <c r="W106" s="97"/>
      <c r="X106" s="97"/>
      <c r="Y106" s="97"/>
      <c r="Z106" s="97"/>
    </row>
    <row r="107" spans="1:26" ht="11.25" customHeight="1">
      <c r="A107" s="96"/>
      <c r="B107" s="97"/>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row>
    <row r="108" spans="1:26" ht="11.25" customHeight="1">
      <c r="A108" s="96"/>
      <c r="B108" s="97"/>
      <c r="C108" s="97"/>
      <c r="D108" s="97"/>
      <c r="E108" s="97"/>
      <c r="F108" s="97"/>
      <c r="G108" s="97"/>
      <c r="H108" s="97"/>
      <c r="I108" s="97"/>
      <c r="J108" s="97"/>
      <c r="K108" s="97"/>
      <c r="L108" s="97"/>
      <c r="M108" s="97"/>
      <c r="N108" s="97"/>
      <c r="O108" s="97"/>
      <c r="P108" s="97"/>
      <c r="Q108" s="97"/>
      <c r="R108" s="97"/>
      <c r="S108" s="97"/>
      <c r="T108" s="97"/>
      <c r="U108" s="97"/>
      <c r="V108" s="97"/>
      <c r="W108" s="97"/>
      <c r="X108" s="97"/>
      <c r="Y108" s="97"/>
      <c r="Z108" s="97"/>
    </row>
    <row r="109" spans="1:26" ht="11.25" customHeight="1">
      <c r="A109" s="96"/>
      <c r="B109" s="97"/>
      <c r="C109" s="97"/>
      <c r="D109" s="97"/>
      <c r="E109" s="97"/>
      <c r="F109" s="97"/>
      <c r="G109" s="97"/>
      <c r="H109" s="97"/>
      <c r="I109" s="97"/>
      <c r="J109" s="97"/>
      <c r="K109" s="97"/>
      <c r="L109" s="97"/>
      <c r="M109" s="97"/>
      <c r="N109" s="97"/>
      <c r="O109" s="97"/>
      <c r="P109" s="97"/>
      <c r="Q109" s="97"/>
      <c r="R109" s="97"/>
      <c r="S109" s="97"/>
      <c r="T109" s="97"/>
      <c r="U109" s="97"/>
      <c r="V109" s="97"/>
      <c r="W109" s="97"/>
      <c r="X109" s="97"/>
      <c r="Y109" s="97"/>
      <c r="Z109" s="97"/>
    </row>
    <row r="110" spans="1:26" ht="11.25" customHeight="1">
      <c r="A110" s="96"/>
      <c r="B110" s="97"/>
      <c r="C110" s="97"/>
      <c r="D110" s="97"/>
      <c r="E110" s="97"/>
      <c r="F110" s="97"/>
      <c r="G110" s="97"/>
      <c r="H110" s="97"/>
      <c r="I110" s="97"/>
      <c r="J110" s="97"/>
      <c r="K110" s="97"/>
      <c r="L110" s="97"/>
      <c r="M110" s="97"/>
      <c r="N110" s="97"/>
      <c r="O110" s="97"/>
      <c r="P110" s="97"/>
      <c r="Q110" s="97"/>
      <c r="R110" s="97"/>
      <c r="S110" s="97"/>
      <c r="T110" s="97"/>
      <c r="U110" s="97"/>
      <c r="V110" s="97"/>
      <c r="W110" s="97"/>
      <c r="X110" s="97"/>
      <c r="Y110" s="97"/>
      <c r="Z110" s="97"/>
    </row>
    <row r="111" spans="1:26" ht="11.25" customHeight="1">
      <c r="A111" s="96"/>
      <c r="B111" s="97"/>
      <c r="C111" s="97"/>
      <c r="D111" s="97"/>
      <c r="E111" s="97"/>
      <c r="F111" s="97"/>
      <c r="G111" s="97"/>
      <c r="H111" s="97"/>
      <c r="I111" s="97"/>
      <c r="J111" s="97"/>
      <c r="K111" s="97"/>
      <c r="L111" s="97"/>
      <c r="M111" s="97"/>
      <c r="N111" s="97"/>
      <c r="O111" s="97"/>
      <c r="P111" s="97"/>
      <c r="Q111" s="97"/>
      <c r="R111" s="97"/>
      <c r="S111" s="97"/>
      <c r="T111" s="97"/>
      <c r="U111" s="97"/>
      <c r="V111" s="97"/>
      <c r="W111" s="97"/>
      <c r="X111" s="97"/>
      <c r="Y111" s="97"/>
      <c r="Z111" s="97"/>
    </row>
    <row r="112" spans="1:26" ht="11.25" customHeight="1">
      <c r="A112" s="96"/>
      <c r="B112" s="97"/>
      <c r="C112" s="97"/>
      <c r="D112" s="97"/>
      <c r="E112" s="97"/>
      <c r="F112" s="97"/>
      <c r="G112" s="97"/>
      <c r="H112" s="97"/>
      <c r="I112" s="97"/>
      <c r="J112" s="97"/>
      <c r="K112" s="97"/>
      <c r="L112" s="97"/>
      <c r="M112" s="97"/>
      <c r="N112" s="97"/>
      <c r="O112" s="97"/>
      <c r="P112" s="97"/>
      <c r="Q112" s="97"/>
      <c r="R112" s="97"/>
      <c r="S112" s="97"/>
      <c r="T112" s="97"/>
      <c r="U112" s="97"/>
      <c r="V112" s="97"/>
      <c r="W112" s="97"/>
      <c r="X112" s="97"/>
      <c r="Y112" s="97"/>
      <c r="Z112" s="97"/>
    </row>
    <row r="113" spans="1:26" ht="11.25" customHeight="1">
      <c r="A113" s="96"/>
      <c r="B113" s="97"/>
      <c r="C113" s="97"/>
      <c r="D113" s="97"/>
      <c r="E113" s="97"/>
      <c r="F113" s="97"/>
      <c r="G113" s="97"/>
      <c r="H113" s="97"/>
      <c r="I113" s="97"/>
      <c r="J113" s="97"/>
      <c r="K113" s="97"/>
      <c r="L113" s="97"/>
      <c r="M113" s="97"/>
      <c r="N113" s="97"/>
      <c r="O113" s="97"/>
      <c r="P113" s="97"/>
      <c r="Q113" s="97"/>
      <c r="R113" s="97"/>
      <c r="S113" s="97"/>
      <c r="T113" s="97"/>
      <c r="U113" s="97"/>
      <c r="V113" s="97"/>
      <c r="W113" s="97"/>
      <c r="X113" s="97"/>
      <c r="Y113" s="97"/>
      <c r="Z113" s="97"/>
    </row>
    <row r="114" spans="1:26" ht="11.25" customHeight="1">
      <c r="A114" s="96"/>
      <c r="B114" s="97"/>
      <c r="C114" s="97"/>
      <c r="D114" s="97"/>
      <c r="E114" s="97"/>
      <c r="F114" s="97"/>
      <c r="G114" s="97"/>
      <c r="H114" s="97"/>
      <c r="I114" s="97"/>
      <c r="J114" s="97"/>
      <c r="K114" s="97"/>
      <c r="L114" s="97"/>
      <c r="M114" s="97"/>
      <c r="N114" s="97"/>
      <c r="O114" s="97"/>
      <c r="P114" s="97"/>
      <c r="Q114" s="97"/>
      <c r="R114" s="97"/>
      <c r="S114" s="97"/>
      <c r="T114" s="97"/>
      <c r="U114" s="97"/>
      <c r="V114" s="97"/>
      <c r="W114" s="97"/>
      <c r="X114" s="97"/>
      <c r="Y114" s="97"/>
      <c r="Z114" s="97"/>
    </row>
    <row r="115" spans="1:26" ht="11.25" customHeight="1">
      <c r="A115" s="96"/>
      <c r="B115" s="97"/>
      <c r="C115" s="97"/>
      <c r="D115" s="97"/>
      <c r="E115" s="97"/>
      <c r="F115" s="97"/>
      <c r="G115" s="97"/>
      <c r="H115" s="97"/>
      <c r="I115" s="97"/>
      <c r="J115" s="97"/>
      <c r="K115" s="97"/>
      <c r="L115" s="97"/>
      <c r="M115" s="97"/>
      <c r="N115" s="97"/>
      <c r="O115" s="97"/>
      <c r="P115" s="97"/>
      <c r="Q115" s="97"/>
      <c r="R115" s="97"/>
      <c r="S115" s="97"/>
      <c r="T115" s="97"/>
      <c r="U115" s="97"/>
      <c r="V115" s="97"/>
      <c r="W115" s="97"/>
      <c r="X115" s="97"/>
      <c r="Y115" s="97"/>
      <c r="Z115" s="97"/>
    </row>
    <row r="116" spans="1:26" ht="11.25" customHeight="1">
      <c r="A116" s="96"/>
      <c r="B116" s="97"/>
      <c r="C116" s="97"/>
      <c r="D116" s="97"/>
      <c r="E116" s="97"/>
      <c r="F116" s="97"/>
      <c r="G116" s="97"/>
      <c r="H116" s="97"/>
      <c r="I116" s="97"/>
      <c r="J116" s="97"/>
      <c r="K116" s="97"/>
      <c r="L116" s="97"/>
      <c r="M116" s="97"/>
      <c r="N116" s="97"/>
      <c r="O116" s="97"/>
      <c r="P116" s="97"/>
      <c r="Q116" s="97"/>
      <c r="R116" s="97"/>
      <c r="S116" s="97"/>
      <c r="T116" s="97"/>
      <c r="U116" s="97"/>
      <c r="V116" s="97"/>
      <c r="W116" s="97"/>
      <c r="X116" s="97"/>
      <c r="Y116" s="97"/>
      <c r="Z116" s="97"/>
    </row>
    <row r="117" spans="1:26" ht="11.25" customHeight="1">
      <c r="A117" s="96"/>
      <c r="B117" s="97"/>
      <c r="C117" s="97"/>
      <c r="D117" s="97"/>
      <c r="E117" s="97"/>
      <c r="F117" s="97"/>
      <c r="G117" s="97"/>
      <c r="H117" s="97"/>
      <c r="I117" s="97"/>
      <c r="J117" s="97"/>
      <c r="K117" s="97"/>
      <c r="L117" s="97"/>
      <c r="M117" s="97"/>
      <c r="N117" s="97"/>
      <c r="O117" s="97"/>
      <c r="P117" s="97"/>
      <c r="Q117" s="97"/>
      <c r="R117" s="97"/>
      <c r="S117" s="97"/>
      <c r="T117" s="97"/>
      <c r="U117" s="97"/>
      <c r="V117" s="97"/>
      <c r="W117" s="97"/>
      <c r="X117" s="97"/>
      <c r="Y117" s="97"/>
      <c r="Z117" s="97"/>
    </row>
    <row r="118" spans="1:26" ht="11.25" customHeight="1">
      <c r="A118" s="96"/>
      <c r="B118" s="97"/>
      <c r="C118" s="97"/>
      <c r="D118" s="97"/>
      <c r="E118" s="97"/>
      <c r="F118" s="97"/>
      <c r="G118" s="97"/>
      <c r="H118" s="97"/>
      <c r="I118" s="97"/>
      <c r="J118" s="97"/>
      <c r="K118" s="97"/>
      <c r="L118" s="97"/>
      <c r="M118" s="97"/>
      <c r="N118" s="97"/>
      <c r="O118" s="97"/>
      <c r="P118" s="97"/>
      <c r="Q118" s="97"/>
      <c r="R118" s="97"/>
      <c r="S118" s="97"/>
      <c r="T118" s="97"/>
      <c r="U118" s="97"/>
      <c r="V118" s="97"/>
      <c r="W118" s="97"/>
      <c r="X118" s="97"/>
      <c r="Y118" s="97"/>
      <c r="Z118" s="97"/>
    </row>
    <row r="119" spans="1:26" ht="11.25" customHeight="1">
      <c r="A119" s="96"/>
      <c r="B119" s="97"/>
      <c r="C119" s="97"/>
      <c r="D119" s="97"/>
      <c r="E119" s="97"/>
      <c r="F119" s="97"/>
      <c r="G119" s="97"/>
      <c r="H119" s="97"/>
      <c r="I119" s="97"/>
      <c r="J119" s="97"/>
      <c r="K119" s="97"/>
      <c r="L119" s="97"/>
      <c r="M119" s="97"/>
      <c r="N119" s="97"/>
      <c r="O119" s="97"/>
      <c r="P119" s="97"/>
      <c r="Q119" s="97"/>
      <c r="R119" s="97"/>
      <c r="S119" s="97"/>
      <c r="T119" s="97"/>
      <c r="U119" s="97"/>
      <c r="V119" s="97"/>
      <c r="W119" s="97"/>
      <c r="X119" s="97"/>
      <c r="Y119" s="97"/>
      <c r="Z119" s="97"/>
    </row>
    <row r="120" spans="1:26" ht="11.25" customHeight="1">
      <c r="A120" s="96"/>
      <c r="B120" s="97"/>
      <c r="C120" s="97"/>
      <c r="D120" s="97"/>
      <c r="E120" s="97"/>
      <c r="F120" s="97"/>
      <c r="G120" s="97"/>
      <c r="H120" s="97"/>
      <c r="I120" s="97"/>
      <c r="J120" s="97"/>
      <c r="K120" s="97"/>
      <c r="L120" s="97"/>
      <c r="M120" s="97"/>
      <c r="N120" s="97"/>
      <c r="O120" s="97"/>
      <c r="P120" s="97"/>
      <c r="Q120" s="97"/>
      <c r="R120" s="97"/>
      <c r="S120" s="97"/>
      <c r="T120" s="97"/>
      <c r="U120" s="97"/>
      <c r="V120" s="97"/>
      <c r="W120" s="97"/>
      <c r="X120" s="97"/>
      <c r="Y120" s="97"/>
      <c r="Z120" s="97"/>
    </row>
    <row r="121" spans="1:26" ht="11.25" customHeight="1">
      <c r="A121" s="96"/>
      <c r="B121" s="97"/>
      <c r="C121" s="97"/>
      <c r="D121" s="97"/>
      <c r="E121" s="97"/>
      <c r="F121" s="97"/>
      <c r="G121" s="97"/>
      <c r="H121" s="97"/>
      <c r="I121" s="97"/>
      <c r="J121" s="97"/>
      <c r="K121" s="97"/>
      <c r="L121" s="97"/>
      <c r="M121" s="97"/>
      <c r="N121" s="97"/>
      <c r="O121" s="97"/>
      <c r="P121" s="97"/>
      <c r="Q121" s="97"/>
      <c r="R121" s="97"/>
      <c r="S121" s="97"/>
      <c r="T121" s="97"/>
      <c r="U121" s="97"/>
      <c r="V121" s="97"/>
      <c r="W121" s="97"/>
      <c r="X121" s="97"/>
      <c r="Y121" s="97"/>
      <c r="Z121" s="97"/>
    </row>
    <row r="122" spans="1:26" ht="11.25" customHeight="1">
      <c r="A122" s="96"/>
      <c r="B122" s="97"/>
      <c r="C122" s="97"/>
      <c r="D122" s="97"/>
      <c r="E122" s="97"/>
      <c r="F122" s="97"/>
      <c r="G122" s="97"/>
      <c r="H122" s="97"/>
      <c r="I122" s="97"/>
      <c r="J122" s="97"/>
      <c r="K122" s="97"/>
      <c r="L122" s="97"/>
      <c r="M122" s="97"/>
      <c r="N122" s="97"/>
      <c r="O122" s="97"/>
      <c r="P122" s="97"/>
      <c r="Q122" s="97"/>
      <c r="R122" s="97"/>
      <c r="S122" s="97"/>
      <c r="T122" s="97"/>
      <c r="U122" s="97"/>
      <c r="V122" s="97"/>
      <c r="W122" s="97"/>
      <c r="X122" s="97"/>
      <c r="Y122" s="97"/>
      <c r="Z122" s="97"/>
    </row>
    <row r="123" spans="1:26" ht="11.25" customHeight="1">
      <c r="A123" s="96"/>
      <c r="B123" s="97"/>
      <c r="C123" s="97"/>
      <c r="D123" s="97"/>
      <c r="E123" s="97"/>
      <c r="F123" s="97"/>
      <c r="G123" s="97"/>
      <c r="H123" s="97"/>
      <c r="I123" s="97"/>
      <c r="J123" s="97"/>
      <c r="K123" s="97"/>
      <c r="L123" s="97"/>
      <c r="M123" s="97"/>
      <c r="N123" s="97"/>
      <c r="O123" s="97"/>
      <c r="P123" s="97"/>
      <c r="Q123" s="97"/>
      <c r="R123" s="97"/>
      <c r="S123" s="97"/>
      <c r="T123" s="97"/>
      <c r="U123" s="97"/>
      <c r="V123" s="97"/>
      <c r="W123" s="97"/>
      <c r="X123" s="97"/>
      <c r="Y123" s="97"/>
      <c r="Z123" s="97"/>
    </row>
    <row r="124" spans="1:26" ht="11.25" customHeight="1">
      <c r="A124" s="96"/>
      <c r="B124" s="97"/>
      <c r="C124" s="97"/>
      <c r="D124" s="97"/>
      <c r="E124" s="97"/>
      <c r="F124" s="97"/>
      <c r="G124" s="97"/>
      <c r="H124" s="97"/>
      <c r="I124" s="97"/>
      <c r="J124" s="97"/>
      <c r="K124" s="97"/>
      <c r="L124" s="97"/>
      <c r="M124" s="97"/>
      <c r="N124" s="97"/>
      <c r="O124" s="97"/>
      <c r="P124" s="97"/>
      <c r="Q124" s="97"/>
      <c r="R124" s="97"/>
      <c r="S124" s="97"/>
      <c r="T124" s="97"/>
      <c r="U124" s="97"/>
      <c r="V124" s="97"/>
      <c r="W124" s="97"/>
      <c r="X124" s="97"/>
      <c r="Y124" s="97"/>
      <c r="Z124" s="97"/>
    </row>
    <row r="125" spans="1:26" ht="11.25" customHeight="1">
      <c r="A125" s="96"/>
      <c r="B125" s="97"/>
      <c r="C125" s="97"/>
      <c r="D125" s="97"/>
      <c r="E125" s="97"/>
      <c r="F125" s="97"/>
      <c r="G125" s="97"/>
      <c r="H125" s="97"/>
      <c r="I125" s="97"/>
      <c r="J125" s="97"/>
      <c r="K125" s="97"/>
      <c r="L125" s="97"/>
      <c r="M125" s="97"/>
      <c r="N125" s="97"/>
      <c r="O125" s="97"/>
      <c r="P125" s="97"/>
      <c r="Q125" s="97"/>
      <c r="R125" s="97"/>
      <c r="S125" s="97"/>
      <c r="T125" s="97"/>
      <c r="U125" s="97"/>
      <c r="V125" s="97"/>
      <c r="W125" s="97"/>
      <c r="X125" s="97"/>
      <c r="Y125" s="97"/>
      <c r="Z125" s="97"/>
    </row>
    <row r="126" spans="1:26" ht="11.25" customHeight="1">
      <c r="A126" s="96"/>
      <c r="B126" s="97"/>
      <c r="C126" s="97"/>
      <c r="D126" s="97"/>
      <c r="E126" s="97"/>
      <c r="F126" s="97"/>
      <c r="G126" s="97"/>
      <c r="H126" s="97"/>
      <c r="I126" s="97"/>
      <c r="J126" s="97"/>
      <c r="K126" s="97"/>
      <c r="L126" s="97"/>
      <c r="M126" s="97"/>
      <c r="N126" s="97"/>
      <c r="O126" s="97"/>
      <c r="P126" s="97"/>
      <c r="Q126" s="97"/>
      <c r="R126" s="97"/>
      <c r="S126" s="97"/>
      <c r="T126" s="97"/>
      <c r="U126" s="97"/>
      <c r="V126" s="97"/>
      <c r="W126" s="97"/>
      <c r="X126" s="97"/>
      <c r="Y126" s="97"/>
      <c r="Z126" s="97"/>
    </row>
    <row r="127" spans="1:26" ht="11.25" customHeight="1">
      <c r="A127" s="96"/>
      <c r="B127" s="97"/>
      <c r="C127" s="97"/>
      <c r="D127" s="97"/>
      <c r="E127" s="97"/>
      <c r="F127" s="97"/>
      <c r="G127" s="97"/>
      <c r="H127" s="97"/>
      <c r="I127" s="97"/>
      <c r="J127" s="97"/>
      <c r="K127" s="97"/>
      <c r="L127" s="97"/>
      <c r="M127" s="97"/>
      <c r="N127" s="97"/>
      <c r="O127" s="97"/>
      <c r="P127" s="97"/>
      <c r="Q127" s="97"/>
      <c r="R127" s="97"/>
      <c r="S127" s="97"/>
      <c r="T127" s="97"/>
      <c r="U127" s="97"/>
      <c r="V127" s="97"/>
      <c r="W127" s="97"/>
      <c r="X127" s="97"/>
      <c r="Y127" s="97"/>
      <c r="Z127" s="97"/>
    </row>
    <row r="128" spans="1:26" ht="11.25" customHeight="1">
      <c r="A128" s="96"/>
      <c r="B128" s="97"/>
      <c r="C128" s="97"/>
      <c r="D128" s="97"/>
      <c r="E128" s="97"/>
      <c r="F128" s="97"/>
      <c r="G128" s="97"/>
      <c r="H128" s="97"/>
      <c r="I128" s="97"/>
      <c r="J128" s="97"/>
      <c r="K128" s="97"/>
      <c r="L128" s="97"/>
      <c r="M128" s="97"/>
      <c r="N128" s="97"/>
      <c r="O128" s="97"/>
      <c r="P128" s="97"/>
      <c r="Q128" s="97"/>
      <c r="R128" s="97"/>
      <c r="S128" s="97"/>
      <c r="T128" s="97"/>
      <c r="U128" s="97"/>
      <c r="V128" s="97"/>
      <c r="W128" s="97"/>
      <c r="X128" s="97"/>
      <c r="Y128" s="97"/>
      <c r="Z128" s="97"/>
    </row>
    <row r="129" spans="1:26" ht="11.25" customHeight="1">
      <c r="A129" s="96"/>
      <c r="B129" s="97"/>
      <c r="C129" s="97"/>
      <c r="D129" s="97"/>
      <c r="E129" s="97"/>
      <c r="F129" s="97"/>
      <c r="G129" s="97"/>
      <c r="H129" s="97"/>
      <c r="I129" s="97"/>
      <c r="J129" s="97"/>
      <c r="K129" s="97"/>
      <c r="L129" s="97"/>
      <c r="M129" s="97"/>
      <c r="N129" s="97"/>
      <c r="O129" s="97"/>
      <c r="P129" s="97"/>
      <c r="Q129" s="97"/>
      <c r="R129" s="97"/>
      <c r="S129" s="97"/>
      <c r="T129" s="97"/>
      <c r="U129" s="97"/>
      <c r="V129" s="97"/>
      <c r="W129" s="97"/>
      <c r="X129" s="97"/>
      <c r="Y129" s="97"/>
      <c r="Z129" s="97"/>
    </row>
    <row r="130" spans="1:26" ht="11.25" customHeight="1">
      <c r="A130" s="96"/>
      <c r="B130" s="97"/>
      <c r="C130" s="97"/>
      <c r="D130" s="97"/>
      <c r="E130" s="97"/>
      <c r="F130" s="97"/>
      <c r="G130" s="97"/>
      <c r="H130" s="97"/>
      <c r="I130" s="97"/>
      <c r="J130" s="97"/>
      <c r="K130" s="97"/>
      <c r="L130" s="97"/>
      <c r="M130" s="97"/>
      <c r="N130" s="97"/>
      <c r="O130" s="97"/>
      <c r="P130" s="97"/>
      <c r="Q130" s="97"/>
      <c r="R130" s="97"/>
      <c r="S130" s="97"/>
      <c r="T130" s="97"/>
      <c r="U130" s="97"/>
      <c r="V130" s="97"/>
      <c r="W130" s="97"/>
      <c r="X130" s="97"/>
      <c r="Y130" s="97"/>
      <c r="Z130" s="97"/>
    </row>
    <row r="131" spans="1:26" ht="11.25" customHeight="1">
      <c r="A131" s="96"/>
      <c r="B131" s="97"/>
      <c r="C131" s="97"/>
      <c r="D131" s="97"/>
      <c r="E131" s="97"/>
      <c r="F131" s="97"/>
      <c r="G131" s="97"/>
      <c r="H131" s="97"/>
      <c r="I131" s="97"/>
      <c r="J131" s="97"/>
      <c r="K131" s="97"/>
      <c r="L131" s="97"/>
      <c r="M131" s="97"/>
      <c r="N131" s="97"/>
      <c r="O131" s="97"/>
      <c r="P131" s="97"/>
      <c r="Q131" s="97"/>
      <c r="R131" s="97"/>
      <c r="S131" s="97"/>
      <c r="T131" s="97"/>
      <c r="U131" s="97"/>
      <c r="V131" s="97"/>
      <c r="W131" s="97"/>
      <c r="X131" s="97"/>
      <c r="Y131" s="97"/>
      <c r="Z131" s="97"/>
    </row>
    <row r="132" spans="1:26" ht="11.25" customHeight="1">
      <c r="A132" s="96"/>
      <c r="B132" s="97"/>
      <c r="C132" s="97"/>
      <c r="D132" s="97"/>
      <c r="E132" s="97"/>
      <c r="F132" s="97"/>
      <c r="G132" s="97"/>
      <c r="H132" s="97"/>
      <c r="I132" s="97"/>
      <c r="J132" s="97"/>
      <c r="K132" s="97"/>
      <c r="L132" s="97"/>
      <c r="M132" s="97"/>
      <c r="N132" s="97"/>
      <c r="O132" s="97"/>
      <c r="P132" s="97"/>
      <c r="Q132" s="97"/>
      <c r="R132" s="97"/>
      <c r="S132" s="97"/>
      <c r="T132" s="97"/>
      <c r="U132" s="97"/>
      <c r="V132" s="97"/>
      <c r="W132" s="97"/>
      <c r="X132" s="97"/>
      <c r="Y132" s="97"/>
      <c r="Z132" s="97"/>
    </row>
    <row r="133" spans="1:26" ht="11.25" customHeight="1">
      <c r="A133" s="96"/>
      <c r="B133" s="97"/>
      <c r="C133" s="97"/>
      <c r="D133" s="97"/>
      <c r="E133" s="97"/>
      <c r="F133" s="97"/>
      <c r="G133" s="97"/>
      <c r="H133" s="97"/>
      <c r="I133" s="97"/>
      <c r="J133" s="97"/>
      <c r="K133" s="97"/>
      <c r="L133" s="97"/>
      <c r="M133" s="97"/>
      <c r="N133" s="97"/>
      <c r="O133" s="97"/>
      <c r="P133" s="97"/>
      <c r="Q133" s="97"/>
      <c r="R133" s="97"/>
      <c r="S133" s="97"/>
      <c r="T133" s="97"/>
      <c r="U133" s="97"/>
      <c r="V133" s="97"/>
      <c r="W133" s="97"/>
      <c r="X133" s="97"/>
      <c r="Y133" s="97"/>
      <c r="Z133" s="97"/>
    </row>
    <row r="134" spans="1:26" ht="11.25" customHeight="1">
      <c r="A134" s="96"/>
      <c r="B134" s="97"/>
      <c r="C134" s="97"/>
      <c r="D134" s="97"/>
      <c r="E134" s="97"/>
      <c r="F134" s="97"/>
      <c r="G134" s="97"/>
      <c r="H134" s="97"/>
      <c r="I134" s="97"/>
      <c r="J134" s="97"/>
      <c r="K134" s="97"/>
      <c r="L134" s="97"/>
      <c r="M134" s="97"/>
      <c r="N134" s="97"/>
      <c r="O134" s="97"/>
      <c r="P134" s="97"/>
      <c r="Q134" s="97"/>
      <c r="R134" s="97"/>
      <c r="S134" s="97"/>
      <c r="T134" s="97"/>
      <c r="U134" s="97"/>
      <c r="V134" s="97"/>
      <c r="W134" s="97"/>
      <c r="X134" s="97"/>
      <c r="Y134" s="97"/>
      <c r="Z134" s="97"/>
    </row>
    <row r="135" spans="1:26" ht="11.25" customHeight="1">
      <c r="A135" s="96"/>
      <c r="B135" s="97"/>
      <c r="C135" s="97"/>
      <c r="D135" s="97"/>
      <c r="E135" s="97"/>
      <c r="F135" s="97"/>
      <c r="G135" s="97"/>
      <c r="H135" s="97"/>
      <c r="I135" s="97"/>
      <c r="J135" s="97"/>
      <c r="K135" s="97"/>
      <c r="L135" s="97"/>
      <c r="M135" s="97"/>
      <c r="N135" s="97"/>
      <c r="O135" s="97"/>
      <c r="P135" s="97"/>
      <c r="Q135" s="97"/>
      <c r="R135" s="97"/>
      <c r="S135" s="97"/>
      <c r="T135" s="97"/>
      <c r="U135" s="97"/>
      <c r="V135" s="97"/>
      <c r="W135" s="97"/>
      <c r="X135" s="97"/>
      <c r="Y135" s="97"/>
      <c r="Z135" s="97"/>
    </row>
    <row r="136" spans="1:26" ht="11.25" customHeight="1">
      <c r="A136" s="96"/>
      <c r="B136" s="97"/>
      <c r="C136" s="97"/>
      <c r="D136" s="97"/>
      <c r="E136" s="97"/>
      <c r="F136" s="97"/>
      <c r="G136" s="97"/>
      <c r="H136" s="97"/>
      <c r="I136" s="97"/>
      <c r="J136" s="97"/>
      <c r="K136" s="97"/>
      <c r="L136" s="97"/>
      <c r="M136" s="97"/>
      <c r="N136" s="97"/>
      <c r="O136" s="97"/>
      <c r="P136" s="97"/>
      <c r="Q136" s="97"/>
      <c r="R136" s="97"/>
      <c r="S136" s="97"/>
      <c r="T136" s="97"/>
      <c r="U136" s="97"/>
      <c r="V136" s="97"/>
      <c r="W136" s="97"/>
      <c r="X136" s="97"/>
      <c r="Y136" s="97"/>
      <c r="Z136" s="97"/>
    </row>
    <row r="137" spans="1:26" ht="11.25" customHeight="1">
      <c r="A137" s="96"/>
      <c r="B137" s="97"/>
      <c r="C137" s="97"/>
      <c r="D137" s="97"/>
      <c r="E137" s="97"/>
      <c r="F137" s="97"/>
      <c r="G137" s="97"/>
      <c r="H137" s="97"/>
      <c r="I137" s="97"/>
      <c r="J137" s="97"/>
      <c r="K137" s="97"/>
      <c r="L137" s="97"/>
      <c r="M137" s="97"/>
      <c r="N137" s="97"/>
      <c r="O137" s="97"/>
      <c r="P137" s="97"/>
      <c r="Q137" s="97"/>
      <c r="R137" s="97"/>
      <c r="S137" s="97"/>
      <c r="T137" s="97"/>
      <c r="U137" s="97"/>
      <c r="V137" s="97"/>
      <c r="W137" s="97"/>
      <c r="X137" s="97"/>
      <c r="Y137" s="97"/>
      <c r="Z137" s="97"/>
    </row>
    <row r="138" spans="1:26" ht="11.25" customHeight="1">
      <c r="A138" s="96"/>
      <c r="B138" s="97"/>
      <c r="C138" s="97"/>
      <c r="D138" s="97"/>
      <c r="E138" s="97"/>
      <c r="F138" s="97"/>
      <c r="G138" s="97"/>
      <c r="H138" s="97"/>
      <c r="I138" s="97"/>
      <c r="J138" s="97"/>
      <c r="K138" s="97"/>
      <c r="L138" s="97"/>
      <c r="M138" s="97"/>
      <c r="N138" s="97"/>
      <c r="O138" s="97"/>
      <c r="P138" s="97"/>
      <c r="Q138" s="97"/>
      <c r="R138" s="97"/>
      <c r="S138" s="97"/>
      <c r="T138" s="97"/>
      <c r="U138" s="97"/>
      <c r="V138" s="97"/>
      <c r="W138" s="97"/>
      <c r="X138" s="97"/>
      <c r="Y138" s="97"/>
      <c r="Z138" s="97"/>
    </row>
    <row r="139" spans="1:26" ht="11.25" customHeight="1">
      <c r="A139" s="96"/>
      <c r="B139" s="97"/>
      <c r="C139" s="97"/>
      <c r="D139" s="97"/>
      <c r="E139" s="97"/>
      <c r="F139" s="97"/>
      <c r="G139" s="97"/>
      <c r="H139" s="97"/>
      <c r="I139" s="97"/>
      <c r="J139" s="97"/>
      <c r="K139" s="97"/>
      <c r="L139" s="97"/>
      <c r="M139" s="97"/>
      <c r="N139" s="97"/>
      <c r="O139" s="97"/>
      <c r="P139" s="97"/>
      <c r="Q139" s="97"/>
      <c r="R139" s="97"/>
      <c r="S139" s="97"/>
      <c r="T139" s="97"/>
      <c r="U139" s="97"/>
      <c r="V139" s="97"/>
      <c r="W139" s="97"/>
      <c r="X139" s="97"/>
      <c r="Y139" s="97"/>
      <c r="Z139" s="97"/>
    </row>
    <row r="140" spans="1:26" ht="11.25" customHeight="1">
      <c r="A140" s="96"/>
      <c r="B140" s="97"/>
      <c r="C140" s="97"/>
      <c r="D140" s="97"/>
      <c r="E140" s="97"/>
      <c r="F140" s="97"/>
      <c r="G140" s="97"/>
      <c r="H140" s="97"/>
      <c r="I140" s="97"/>
      <c r="J140" s="97"/>
      <c r="K140" s="97"/>
      <c r="L140" s="97"/>
      <c r="M140" s="97"/>
      <c r="N140" s="97"/>
      <c r="O140" s="97"/>
      <c r="P140" s="97"/>
      <c r="Q140" s="97"/>
      <c r="R140" s="97"/>
      <c r="S140" s="97"/>
      <c r="T140" s="97"/>
      <c r="U140" s="97"/>
      <c r="V140" s="97"/>
      <c r="W140" s="97"/>
      <c r="X140" s="97"/>
      <c r="Y140" s="97"/>
      <c r="Z140" s="97"/>
    </row>
    <row r="141" spans="1:26" ht="11.25" customHeight="1">
      <c r="A141" s="96"/>
      <c r="B141" s="97"/>
      <c r="C141" s="97"/>
      <c r="D141" s="97"/>
      <c r="E141" s="97"/>
      <c r="F141" s="97"/>
      <c r="G141" s="97"/>
      <c r="H141" s="97"/>
      <c r="I141" s="97"/>
      <c r="J141" s="97"/>
      <c r="K141" s="97"/>
      <c r="L141" s="97"/>
      <c r="M141" s="97"/>
      <c r="N141" s="97"/>
      <c r="O141" s="97"/>
      <c r="P141" s="97"/>
      <c r="Q141" s="97"/>
      <c r="R141" s="97"/>
      <c r="S141" s="97"/>
      <c r="T141" s="97"/>
      <c r="U141" s="97"/>
      <c r="V141" s="97"/>
      <c r="W141" s="97"/>
      <c r="X141" s="97"/>
      <c r="Y141" s="97"/>
      <c r="Z141" s="97"/>
    </row>
    <row r="142" spans="1:26" ht="11.25" customHeight="1">
      <c r="A142" s="96"/>
      <c r="B142" s="97"/>
      <c r="C142" s="97"/>
      <c r="D142" s="97"/>
      <c r="E142" s="97"/>
      <c r="F142" s="97"/>
      <c r="G142" s="97"/>
      <c r="H142" s="97"/>
      <c r="I142" s="97"/>
      <c r="J142" s="97"/>
      <c r="K142" s="97"/>
      <c r="L142" s="97"/>
      <c r="M142" s="97"/>
      <c r="N142" s="97"/>
      <c r="O142" s="97"/>
      <c r="P142" s="97"/>
      <c r="Q142" s="97"/>
      <c r="R142" s="97"/>
      <c r="S142" s="97"/>
      <c r="T142" s="97"/>
      <c r="U142" s="97"/>
      <c r="V142" s="97"/>
      <c r="W142" s="97"/>
      <c r="X142" s="97"/>
      <c r="Y142" s="97"/>
      <c r="Z142" s="97"/>
    </row>
    <row r="143" spans="1:26" ht="11.25" customHeight="1">
      <c r="A143" s="96"/>
      <c r="B143" s="97"/>
      <c r="C143" s="97"/>
      <c r="D143" s="97"/>
      <c r="E143" s="97"/>
      <c r="F143" s="97"/>
      <c r="G143" s="97"/>
      <c r="H143" s="97"/>
      <c r="I143" s="97"/>
      <c r="J143" s="97"/>
      <c r="K143" s="97"/>
      <c r="L143" s="97"/>
      <c r="M143" s="97"/>
      <c r="N143" s="97"/>
      <c r="O143" s="97"/>
      <c r="P143" s="97"/>
      <c r="Q143" s="97"/>
      <c r="R143" s="97"/>
      <c r="S143" s="97"/>
      <c r="T143" s="97"/>
      <c r="U143" s="97"/>
      <c r="V143" s="97"/>
      <c r="W143" s="97"/>
      <c r="X143" s="97"/>
      <c r="Y143" s="97"/>
      <c r="Z143" s="97"/>
    </row>
    <row r="144" spans="1:26" ht="11.25" customHeight="1">
      <c r="A144" s="96"/>
      <c r="B144" s="97"/>
      <c r="C144" s="97"/>
      <c r="D144" s="97"/>
      <c r="E144" s="97"/>
      <c r="F144" s="97"/>
      <c r="G144" s="97"/>
      <c r="H144" s="97"/>
      <c r="I144" s="97"/>
      <c r="J144" s="97"/>
      <c r="K144" s="97"/>
      <c r="L144" s="97"/>
      <c r="M144" s="97"/>
      <c r="N144" s="97"/>
      <c r="O144" s="97"/>
      <c r="P144" s="97"/>
      <c r="Q144" s="97"/>
      <c r="R144" s="97"/>
      <c r="S144" s="97"/>
      <c r="T144" s="97"/>
      <c r="U144" s="97"/>
      <c r="V144" s="97"/>
      <c r="W144" s="97"/>
      <c r="X144" s="97"/>
      <c r="Y144" s="97"/>
      <c r="Z144" s="97"/>
    </row>
    <row r="145" spans="1:26" ht="11.25" customHeight="1">
      <c r="A145" s="96"/>
      <c r="B145" s="97"/>
      <c r="C145" s="97"/>
      <c r="D145" s="97"/>
      <c r="E145" s="97"/>
      <c r="F145" s="97"/>
      <c r="G145" s="97"/>
      <c r="H145" s="97"/>
      <c r="I145" s="97"/>
      <c r="J145" s="97"/>
      <c r="K145" s="97"/>
      <c r="L145" s="97"/>
      <c r="M145" s="97"/>
      <c r="N145" s="97"/>
      <c r="O145" s="97"/>
      <c r="P145" s="97"/>
      <c r="Q145" s="97"/>
      <c r="R145" s="97"/>
      <c r="S145" s="97"/>
      <c r="T145" s="97"/>
      <c r="U145" s="97"/>
      <c r="V145" s="97"/>
      <c r="W145" s="97"/>
      <c r="X145" s="97"/>
      <c r="Y145" s="97"/>
      <c r="Z145" s="97"/>
    </row>
    <row r="146" spans="1:26" ht="11.25" customHeight="1">
      <c r="A146" s="96"/>
      <c r="B146" s="97"/>
      <c r="C146" s="97"/>
      <c r="D146" s="97"/>
      <c r="E146" s="97"/>
      <c r="F146" s="97"/>
      <c r="G146" s="97"/>
      <c r="H146" s="97"/>
      <c r="I146" s="97"/>
      <c r="J146" s="97"/>
      <c r="K146" s="97"/>
      <c r="L146" s="97"/>
      <c r="M146" s="97"/>
      <c r="N146" s="97"/>
      <c r="O146" s="97"/>
      <c r="P146" s="97"/>
      <c r="Q146" s="97"/>
      <c r="R146" s="97"/>
      <c r="S146" s="97"/>
      <c r="T146" s="97"/>
      <c r="U146" s="97"/>
      <c r="V146" s="97"/>
      <c r="W146" s="97"/>
      <c r="X146" s="97"/>
      <c r="Y146" s="97"/>
      <c r="Z146" s="97"/>
    </row>
    <row r="147" spans="1:26" ht="11.25" customHeight="1">
      <c r="A147" s="96"/>
      <c r="B147" s="97"/>
      <c r="C147" s="97"/>
      <c r="D147" s="97"/>
      <c r="E147" s="97"/>
      <c r="F147" s="97"/>
      <c r="G147" s="97"/>
      <c r="H147" s="97"/>
      <c r="I147" s="97"/>
      <c r="J147" s="97"/>
      <c r="K147" s="97"/>
      <c r="L147" s="97"/>
      <c r="M147" s="97"/>
      <c r="N147" s="97"/>
      <c r="O147" s="97"/>
      <c r="P147" s="97"/>
      <c r="Q147" s="97"/>
      <c r="R147" s="97"/>
      <c r="S147" s="97"/>
      <c r="T147" s="97"/>
      <c r="U147" s="97"/>
      <c r="V147" s="97"/>
      <c r="W147" s="97"/>
      <c r="X147" s="97"/>
      <c r="Y147" s="97"/>
      <c r="Z147" s="97"/>
    </row>
    <row r="148" spans="1:26" ht="11.25" customHeight="1">
      <c r="A148" s="96"/>
      <c r="B148" s="97"/>
      <c r="C148" s="97"/>
      <c r="D148" s="97"/>
      <c r="E148" s="97"/>
      <c r="F148" s="97"/>
      <c r="G148" s="97"/>
      <c r="H148" s="97"/>
      <c r="I148" s="97"/>
      <c r="J148" s="97"/>
      <c r="K148" s="97"/>
      <c r="L148" s="97"/>
      <c r="M148" s="97"/>
      <c r="N148" s="97"/>
      <c r="O148" s="97"/>
      <c r="P148" s="97"/>
      <c r="Q148" s="97"/>
      <c r="R148" s="97"/>
      <c r="S148" s="97"/>
      <c r="T148" s="97"/>
      <c r="U148" s="97"/>
      <c r="V148" s="97"/>
      <c r="W148" s="97"/>
      <c r="X148" s="97"/>
      <c r="Y148" s="97"/>
      <c r="Z148" s="97"/>
    </row>
    <row r="149" spans="1:26" ht="11.25" customHeight="1">
      <c r="A149" s="96"/>
      <c r="B149" s="97"/>
      <c r="C149" s="97"/>
      <c r="D149" s="97"/>
      <c r="E149" s="97"/>
      <c r="F149" s="97"/>
      <c r="G149" s="97"/>
      <c r="H149" s="97"/>
      <c r="I149" s="97"/>
      <c r="J149" s="97"/>
      <c r="K149" s="97"/>
      <c r="L149" s="97"/>
      <c r="M149" s="97"/>
      <c r="N149" s="97"/>
      <c r="O149" s="97"/>
      <c r="P149" s="97"/>
      <c r="Q149" s="97"/>
      <c r="R149" s="97"/>
      <c r="S149" s="97"/>
      <c r="T149" s="97"/>
      <c r="U149" s="97"/>
      <c r="V149" s="97"/>
      <c r="W149" s="97"/>
      <c r="X149" s="97"/>
      <c r="Y149" s="97"/>
      <c r="Z149" s="97"/>
    </row>
    <row r="150" spans="1:26" ht="11.25" customHeight="1">
      <c r="A150" s="96"/>
      <c r="B150" s="97"/>
      <c r="C150" s="97"/>
      <c r="D150" s="97"/>
      <c r="E150" s="97"/>
      <c r="F150" s="97"/>
      <c r="G150" s="97"/>
      <c r="H150" s="97"/>
      <c r="I150" s="97"/>
      <c r="J150" s="97"/>
      <c r="K150" s="97"/>
      <c r="L150" s="97"/>
      <c r="M150" s="97"/>
      <c r="N150" s="97"/>
      <c r="O150" s="97"/>
      <c r="P150" s="97"/>
      <c r="Q150" s="97"/>
      <c r="R150" s="97"/>
      <c r="S150" s="97"/>
      <c r="T150" s="97"/>
      <c r="U150" s="97"/>
      <c r="V150" s="97"/>
      <c r="W150" s="97"/>
      <c r="X150" s="97"/>
      <c r="Y150" s="97"/>
      <c r="Z150" s="97"/>
    </row>
    <row r="151" spans="1:26" ht="11.25" customHeight="1">
      <c r="A151" s="96"/>
      <c r="B151" s="97"/>
      <c r="C151" s="97"/>
      <c r="D151" s="97"/>
      <c r="E151" s="97"/>
      <c r="F151" s="97"/>
      <c r="G151" s="97"/>
      <c r="H151" s="97"/>
      <c r="I151" s="97"/>
      <c r="J151" s="97"/>
      <c r="K151" s="97"/>
      <c r="L151" s="97"/>
      <c r="M151" s="97"/>
      <c r="N151" s="97"/>
      <c r="O151" s="97"/>
      <c r="P151" s="97"/>
      <c r="Q151" s="97"/>
      <c r="R151" s="97"/>
      <c r="S151" s="97"/>
      <c r="T151" s="97"/>
      <c r="U151" s="97"/>
      <c r="V151" s="97"/>
      <c r="W151" s="97"/>
      <c r="X151" s="97"/>
      <c r="Y151" s="97"/>
      <c r="Z151" s="97"/>
    </row>
    <row r="152" spans="1:26" ht="11.25" customHeight="1">
      <c r="A152" s="96"/>
      <c r="B152" s="97"/>
      <c r="C152" s="97"/>
      <c r="D152" s="97"/>
      <c r="E152" s="97"/>
      <c r="F152" s="97"/>
      <c r="G152" s="97"/>
      <c r="H152" s="97"/>
      <c r="I152" s="97"/>
      <c r="J152" s="97"/>
      <c r="K152" s="97"/>
      <c r="L152" s="97"/>
      <c r="M152" s="97"/>
      <c r="N152" s="97"/>
      <c r="O152" s="97"/>
      <c r="P152" s="97"/>
      <c r="Q152" s="97"/>
      <c r="R152" s="97"/>
      <c r="S152" s="97"/>
      <c r="T152" s="97"/>
      <c r="U152" s="97"/>
      <c r="V152" s="97"/>
      <c r="W152" s="97"/>
      <c r="X152" s="97"/>
      <c r="Y152" s="97"/>
      <c r="Z152" s="97"/>
    </row>
    <row r="153" spans="1:26" ht="11.25" customHeight="1">
      <c r="A153" s="96"/>
      <c r="B153" s="97"/>
      <c r="C153" s="97"/>
      <c r="D153" s="97"/>
      <c r="E153" s="97"/>
      <c r="F153" s="97"/>
      <c r="G153" s="97"/>
      <c r="H153" s="97"/>
      <c r="I153" s="97"/>
      <c r="J153" s="97"/>
      <c r="K153" s="97"/>
      <c r="L153" s="97"/>
      <c r="M153" s="97"/>
      <c r="N153" s="97"/>
      <c r="O153" s="97"/>
      <c r="P153" s="97"/>
      <c r="Q153" s="97"/>
      <c r="R153" s="97"/>
      <c r="S153" s="97"/>
      <c r="T153" s="97"/>
      <c r="U153" s="97"/>
      <c r="V153" s="97"/>
      <c r="W153" s="97"/>
      <c r="X153" s="97"/>
      <c r="Y153" s="97"/>
      <c r="Z153" s="97"/>
    </row>
    <row r="154" spans="1:26" ht="11.25" customHeight="1">
      <c r="A154" s="96"/>
      <c r="B154" s="97"/>
      <c r="C154" s="97"/>
      <c r="D154" s="97"/>
      <c r="E154" s="97"/>
      <c r="F154" s="97"/>
      <c r="G154" s="97"/>
      <c r="H154" s="97"/>
      <c r="I154" s="97"/>
      <c r="J154" s="97"/>
      <c r="K154" s="97"/>
      <c r="L154" s="97"/>
      <c r="M154" s="97"/>
      <c r="N154" s="97"/>
      <c r="O154" s="97"/>
      <c r="P154" s="97"/>
      <c r="Q154" s="97"/>
      <c r="R154" s="97"/>
      <c r="S154" s="97"/>
      <c r="T154" s="97"/>
      <c r="U154" s="97"/>
      <c r="V154" s="97"/>
      <c r="W154" s="97"/>
      <c r="X154" s="97"/>
      <c r="Y154" s="97"/>
      <c r="Z154" s="97"/>
    </row>
    <row r="155" spans="1:26" ht="11.25" customHeight="1">
      <c r="A155" s="96"/>
      <c r="B155" s="97"/>
      <c r="C155" s="97"/>
      <c r="D155" s="97"/>
      <c r="E155" s="97"/>
      <c r="F155" s="97"/>
      <c r="G155" s="97"/>
      <c r="H155" s="97"/>
      <c r="I155" s="97"/>
      <c r="J155" s="97"/>
      <c r="K155" s="97"/>
      <c r="L155" s="97"/>
      <c r="M155" s="97"/>
      <c r="N155" s="97"/>
      <c r="O155" s="97"/>
      <c r="P155" s="97"/>
      <c r="Q155" s="97"/>
      <c r="R155" s="97"/>
      <c r="S155" s="97"/>
      <c r="T155" s="97"/>
      <c r="U155" s="97"/>
      <c r="V155" s="97"/>
      <c r="W155" s="97"/>
      <c r="X155" s="97"/>
      <c r="Y155" s="97"/>
      <c r="Z155" s="97"/>
    </row>
    <row r="156" spans="1:26" ht="11.25" customHeight="1">
      <c r="A156" s="96"/>
      <c r="B156" s="97"/>
      <c r="C156" s="97"/>
      <c r="D156" s="97"/>
      <c r="E156" s="97"/>
      <c r="F156" s="97"/>
      <c r="G156" s="97"/>
      <c r="H156" s="97"/>
      <c r="I156" s="97"/>
      <c r="J156" s="97"/>
      <c r="K156" s="97"/>
      <c r="L156" s="97"/>
      <c r="M156" s="97"/>
      <c r="N156" s="97"/>
      <c r="O156" s="97"/>
      <c r="P156" s="97"/>
      <c r="Q156" s="97"/>
      <c r="R156" s="97"/>
      <c r="S156" s="97"/>
      <c r="T156" s="97"/>
      <c r="U156" s="97"/>
      <c r="V156" s="97"/>
      <c r="W156" s="97"/>
      <c r="X156" s="97"/>
      <c r="Y156" s="97"/>
      <c r="Z156" s="97"/>
    </row>
    <row r="157" spans="1:26" ht="11.25" customHeight="1">
      <c r="A157" s="96"/>
      <c r="B157" s="97"/>
      <c r="C157" s="97"/>
      <c r="D157" s="97"/>
      <c r="E157" s="97"/>
      <c r="F157" s="97"/>
      <c r="G157" s="97"/>
      <c r="H157" s="97"/>
      <c r="I157" s="97"/>
      <c r="J157" s="97"/>
      <c r="K157" s="97"/>
      <c r="L157" s="97"/>
      <c r="M157" s="97"/>
      <c r="N157" s="97"/>
      <c r="O157" s="97"/>
      <c r="P157" s="97"/>
      <c r="Q157" s="97"/>
      <c r="R157" s="97"/>
      <c r="S157" s="97"/>
      <c r="T157" s="97"/>
      <c r="U157" s="97"/>
      <c r="V157" s="97"/>
      <c r="W157" s="97"/>
      <c r="X157" s="97"/>
      <c r="Y157" s="97"/>
      <c r="Z157" s="97"/>
    </row>
    <row r="158" spans="1:26" ht="11.25" customHeight="1">
      <c r="A158" s="96"/>
      <c r="B158" s="97"/>
      <c r="C158" s="97"/>
      <c r="D158" s="97"/>
      <c r="E158" s="97"/>
      <c r="F158" s="97"/>
      <c r="G158" s="97"/>
      <c r="H158" s="97"/>
      <c r="I158" s="97"/>
      <c r="J158" s="97"/>
      <c r="K158" s="97"/>
      <c r="L158" s="97"/>
      <c r="M158" s="97"/>
      <c r="N158" s="97"/>
      <c r="O158" s="97"/>
      <c r="P158" s="97"/>
      <c r="Q158" s="97"/>
      <c r="R158" s="97"/>
      <c r="S158" s="97"/>
      <c r="T158" s="97"/>
      <c r="U158" s="97"/>
      <c r="V158" s="97"/>
      <c r="W158" s="97"/>
      <c r="X158" s="97"/>
      <c r="Y158" s="97"/>
      <c r="Z158" s="97"/>
    </row>
    <row r="159" spans="1:26" ht="11.25" customHeight="1">
      <c r="A159" s="96"/>
      <c r="B159" s="97"/>
      <c r="C159" s="97"/>
      <c r="D159" s="97"/>
      <c r="E159" s="97"/>
      <c r="F159" s="97"/>
      <c r="G159" s="97"/>
      <c r="H159" s="97"/>
      <c r="I159" s="97"/>
      <c r="J159" s="97"/>
      <c r="K159" s="97"/>
      <c r="L159" s="97"/>
      <c r="M159" s="97"/>
      <c r="N159" s="97"/>
      <c r="O159" s="97"/>
      <c r="P159" s="97"/>
      <c r="Q159" s="97"/>
      <c r="R159" s="97"/>
      <c r="S159" s="97"/>
      <c r="T159" s="97"/>
      <c r="U159" s="97"/>
      <c r="V159" s="97"/>
      <c r="W159" s="97"/>
      <c r="X159" s="97"/>
      <c r="Y159" s="97"/>
      <c r="Z159" s="97"/>
    </row>
    <row r="160" spans="1:26" ht="11.25" customHeight="1">
      <c r="A160" s="96"/>
      <c r="B160" s="97"/>
      <c r="C160" s="97"/>
      <c r="D160" s="97"/>
      <c r="E160" s="97"/>
      <c r="F160" s="97"/>
      <c r="G160" s="97"/>
      <c r="H160" s="97"/>
      <c r="I160" s="97"/>
      <c r="J160" s="97"/>
      <c r="K160" s="97"/>
      <c r="L160" s="97"/>
      <c r="M160" s="97"/>
      <c r="N160" s="97"/>
      <c r="O160" s="97"/>
      <c r="P160" s="97"/>
      <c r="Q160" s="97"/>
      <c r="R160" s="97"/>
      <c r="S160" s="97"/>
      <c r="T160" s="97"/>
      <c r="U160" s="97"/>
      <c r="V160" s="97"/>
      <c r="W160" s="97"/>
      <c r="X160" s="97"/>
      <c r="Y160" s="97"/>
      <c r="Z160" s="97"/>
    </row>
    <row r="161" spans="1:26" ht="11.25" customHeight="1">
      <c r="A161" s="96"/>
      <c r="B161" s="97"/>
      <c r="C161" s="97"/>
      <c r="D161" s="97"/>
      <c r="E161" s="97"/>
      <c r="F161" s="97"/>
      <c r="G161" s="97"/>
      <c r="H161" s="97"/>
      <c r="I161" s="97"/>
      <c r="J161" s="97"/>
      <c r="K161" s="97"/>
      <c r="L161" s="97"/>
      <c r="M161" s="97"/>
      <c r="N161" s="97"/>
      <c r="O161" s="97"/>
      <c r="P161" s="97"/>
      <c r="Q161" s="97"/>
      <c r="R161" s="97"/>
      <c r="S161" s="97"/>
      <c r="T161" s="97"/>
      <c r="U161" s="97"/>
      <c r="V161" s="97"/>
      <c r="W161" s="97"/>
      <c r="X161" s="97"/>
      <c r="Y161" s="97"/>
      <c r="Z161" s="97"/>
    </row>
    <row r="162" spans="1:26" ht="11.25" customHeight="1">
      <c r="A162" s="96"/>
      <c r="B162" s="97"/>
      <c r="C162" s="97"/>
      <c r="D162" s="97"/>
      <c r="E162" s="97"/>
      <c r="F162" s="97"/>
      <c r="G162" s="97"/>
      <c r="H162" s="97"/>
      <c r="I162" s="97"/>
      <c r="J162" s="97"/>
      <c r="K162" s="97"/>
      <c r="L162" s="97"/>
      <c r="M162" s="97"/>
      <c r="N162" s="97"/>
      <c r="O162" s="97"/>
      <c r="P162" s="97"/>
      <c r="Q162" s="97"/>
      <c r="R162" s="97"/>
      <c r="S162" s="97"/>
      <c r="T162" s="97"/>
      <c r="U162" s="97"/>
      <c r="V162" s="97"/>
      <c r="W162" s="97"/>
      <c r="X162" s="97"/>
      <c r="Y162" s="97"/>
      <c r="Z162" s="97"/>
    </row>
    <row r="163" spans="1:26" ht="11.25" customHeight="1">
      <c r="A163" s="96"/>
      <c r="B163" s="97"/>
      <c r="C163" s="97"/>
      <c r="D163" s="97"/>
      <c r="E163" s="97"/>
      <c r="F163" s="97"/>
      <c r="G163" s="97"/>
      <c r="H163" s="97"/>
      <c r="I163" s="97"/>
      <c r="J163" s="97"/>
      <c r="K163" s="97"/>
      <c r="L163" s="97"/>
      <c r="M163" s="97"/>
      <c r="N163" s="97"/>
      <c r="O163" s="97"/>
      <c r="P163" s="97"/>
      <c r="Q163" s="97"/>
      <c r="R163" s="97"/>
      <c r="S163" s="97"/>
      <c r="T163" s="97"/>
      <c r="U163" s="97"/>
      <c r="V163" s="97"/>
      <c r="W163" s="97"/>
      <c r="X163" s="97"/>
      <c r="Y163" s="97"/>
      <c r="Z163" s="97"/>
    </row>
    <row r="164" spans="1:26" ht="11.25" customHeight="1">
      <c r="A164" s="96"/>
      <c r="B164" s="97"/>
      <c r="C164" s="97"/>
      <c r="D164" s="97"/>
      <c r="E164" s="97"/>
      <c r="F164" s="97"/>
      <c r="G164" s="97"/>
      <c r="H164" s="97"/>
      <c r="I164" s="97"/>
      <c r="J164" s="97"/>
      <c r="K164" s="97"/>
      <c r="L164" s="97"/>
      <c r="M164" s="97"/>
      <c r="N164" s="97"/>
      <c r="O164" s="97"/>
      <c r="P164" s="97"/>
      <c r="Q164" s="97"/>
      <c r="R164" s="97"/>
      <c r="S164" s="97"/>
      <c r="T164" s="97"/>
      <c r="U164" s="97"/>
      <c r="V164" s="97"/>
      <c r="W164" s="97"/>
      <c r="X164" s="97"/>
      <c r="Y164" s="97"/>
      <c r="Z164" s="97"/>
    </row>
    <row r="165" spans="1:26" ht="11.25" customHeight="1">
      <c r="A165" s="96"/>
      <c r="B165" s="97"/>
      <c r="C165" s="97"/>
      <c r="D165" s="97"/>
      <c r="E165" s="97"/>
      <c r="F165" s="97"/>
      <c r="G165" s="97"/>
      <c r="H165" s="97"/>
      <c r="I165" s="97"/>
      <c r="J165" s="97"/>
      <c r="K165" s="97"/>
      <c r="L165" s="97"/>
      <c r="M165" s="97"/>
      <c r="N165" s="97"/>
      <c r="O165" s="97"/>
      <c r="P165" s="97"/>
      <c r="Q165" s="97"/>
      <c r="R165" s="97"/>
      <c r="S165" s="97"/>
      <c r="T165" s="97"/>
      <c r="U165" s="97"/>
      <c r="V165" s="97"/>
      <c r="W165" s="97"/>
      <c r="X165" s="97"/>
      <c r="Y165" s="97"/>
      <c r="Z165" s="97"/>
    </row>
    <row r="166" spans="1:26" ht="11.25" customHeight="1">
      <c r="A166" s="96"/>
      <c r="B166" s="97"/>
      <c r="C166" s="97"/>
      <c r="D166" s="97"/>
      <c r="E166" s="97"/>
      <c r="F166" s="97"/>
      <c r="G166" s="97"/>
      <c r="H166" s="97"/>
      <c r="I166" s="97"/>
      <c r="J166" s="97"/>
      <c r="K166" s="97"/>
      <c r="L166" s="97"/>
      <c r="M166" s="97"/>
      <c r="N166" s="97"/>
      <c r="O166" s="97"/>
      <c r="P166" s="97"/>
      <c r="Q166" s="97"/>
      <c r="R166" s="97"/>
      <c r="S166" s="97"/>
      <c r="T166" s="97"/>
      <c r="U166" s="97"/>
      <c r="V166" s="97"/>
      <c r="W166" s="97"/>
      <c r="X166" s="97"/>
      <c r="Y166" s="97"/>
      <c r="Z166" s="97"/>
    </row>
    <row r="167" spans="1:26" ht="11.25" customHeight="1">
      <c r="A167" s="96"/>
      <c r="B167" s="97"/>
      <c r="C167" s="97"/>
      <c r="D167" s="97"/>
      <c r="E167" s="97"/>
      <c r="F167" s="97"/>
      <c r="G167" s="97"/>
      <c r="H167" s="97"/>
      <c r="I167" s="97"/>
      <c r="J167" s="97"/>
      <c r="K167" s="97"/>
      <c r="L167" s="97"/>
      <c r="M167" s="97"/>
      <c r="N167" s="97"/>
      <c r="O167" s="97"/>
      <c r="P167" s="97"/>
      <c r="Q167" s="97"/>
      <c r="R167" s="97"/>
      <c r="S167" s="97"/>
      <c r="T167" s="97"/>
      <c r="U167" s="97"/>
      <c r="V167" s="97"/>
      <c r="W167" s="97"/>
      <c r="X167" s="97"/>
      <c r="Y167" s="97"/>
      <c r="Z167" s="97"/>
    </row>
    <row r="168" spans="1:26" ht="11.25" customHeight="1">
      <c r="A168" s="96"/>
      <c r="B168" s="97"/>
      <c r="C168" s="97"/>
      <c r="D168" s="97"/>
      <c r="E168" s="97"/>
      <c r="F168" s="97"/>
      <c r="G168" s="97"/>
      <c r="H168" s="97"/>
      <c r="I168" s="97"/>
      <c r="J168" s="97"/>
      <c r="K168" s="97"/>
      <c r="L168" s="97"/>
      <c r="M168" s="97"/>
      <c r="N168" s="97"/>
      <c r="O168" s="97"/>
      <c r="P168" s="97"/>
      <c r="Q168" s="97"/>
      <c r="R168" s="97"/>
      <c r="S168" s="97"/>
      <c r="T168" s="97"/>
      <c r="U168" s="97"/>
      <c r="V168" s="97"/>
      <c r="W168" s="97"/>
      <c r="X168" s="97"/>
      <c r="Y168" s="97"/>
      <c r="Z168" s="97"/>
    </row>
    <row r="169" spans="1:26" ht="11.25" customHeight="1">
      <c r="A169" s="96"/>
      <c r="B169" s="97"/>
      <c r="C169" s="97"/>
      <c r="D169" s="97"/>
      <c r="E169" s="97"/>
      <c r="F169" s="97"/>
      <c r="G169" s="97"/>
      <c r="H169" s="97"/>
      <c r="I169" s="97"/>
      <c r="J169" s="97"/>
      <c r="K169" s="97"/>
      <c r="L169" s="97"/>
      <c r="M169" s="97"/>
      <c r="N169" s="97"/>
      <c r="O169" s="97"/>
      <c r="P169" s="97"/>
      <c r="Q169" s="97"/>
      <c r="R169" s="97"/>
      <c r="S169" s="97"/>
      <c r="T169" s="97"/>
      <c r="U169" s="97"/>
      <c r="V169" s="97"/>
      <c r="W169" s="97"/>
      <c r="X169" s="97"/>
      <c r="Y169" s="97"/>
      <c r="Z169" s="97"/>
    </row>
    <row r="170" spans="1:26" ht="11.25" customHeight="1">
      <c r="A170" s="96"/>
      <c r="B170" s="97"/>
      <c r="C170" s="97"/>
      <c r="D170" s="97"/>
      <c r="E170" s="97"/>
      <c r="F170" s="97"/>
      <c r="G170" s="97"/>
      <c r="H170" s="97"/>
      <c r="I170" s="97"/>
      <c r="J170" s="97"/>
      <c r="K170" s="97"/>
      <c r="L170" s="97"/>
      <c r="M170" s="97"/>
      <c r="N170" s="97"/>
      <c r="O170" s="97"/>
      <c r="P170" s="97"/>
      <c r="Q170" s="97"/>
      <c r="R170" s="97"/>
      <c r="S170" s="97"/>
      <c r="T170" s="97"/>
      <c r="U170" s="97"/>
      <c r="V170" s="97"/>
      <c r="W170" s="97"/>
      <c r="X170" s="97"/>
      <c r="Y170" s="97"/>
      <c r="Z170" s="97"/>
    </row>
    <row r="171" spans="1:26" ht="11.25" customHeight="1">
      <c r="A171" s="96"/>
      <c r="B171" s="97"/>
      <c r="C171" s="97"/>
      <c r="D171" s="97"/>
      <c r="E171" s="97"/>
      <c r="F171" s="97"/>
      <c r="G171" s="97"/>
      <c r="H171" s="97"/>
      <c r="I171" s="97"/>
      <c r="J171" s="97"/>
      <c r="K171" s="97"/>
      <c r="L171" s="97"/>
      <c r="M171" s="97"/>
      <c r="N171" s="97"/>
      <c r="O171" s="97"/>
      <c r="P171" s="97"/>
      <c r="Q171" s="97"/>
      <c r="R171" s="97"/>
      <c r="S171" s="97"/>
      <c r="T171" s="97"/>
      <c r="U171" s="97"/>
      <c r="V171" s="97"/>
      <c r="W171" s="97"/>
      <c r="X171" s="97"/>
      <c r="Y171" s="97"/>
      <c r="Z171" s="97"/>
    </row>
    <row r="172" spans="1:26" ht="11.25" customHeight="1">
      <c r="A172" s="96"/>
      <c r="B172" s="97"/>
      <c r="C172" s="97"/>
      <c r="D172" s="97"/>
      <c r="E172" s="97"/>
      <c r="F172" s="97"/>
      <c r="G172" s="97"/>
      <c r="H172" s="97"/>
      <c r="I172" s="97"/>
      <c r="J172" s="97"/>
      <c r="K172" s="97"/>
      <c r="L172" s="97"/>
      <c r="M172" s="97"/>
      <c r="N172" s="97"/>
      <c r="O172" s="97"/>
      <c r="P172" s="97"/>
      <c r="Q172" s="97"/>
      <c r="R172" s="97"/>
      <c r="S172" s="97"/>
      <c r="T172" s="97"/>
      <c r="U172" s="97"/>
      <c r="V172" s="97"/>
      <c r="W172" s="97"/>
      <c r="X172" s="97"/>
      <c r="Y172" s="97"/>
      <c r="Z172" s="97"/>
    </row>
    <row r="173" spans="1:26" ht="11.25" customHeight="1">
      <c r="A173" s="96"/>
      <c r="B173" s="97"/>
      <c r="C173" s="97"/>
      <c r="D173" s="97"/>
      <c r="E173" s="97"/>
      <c r="F173" s="97"/>
      <c r="G173" s="97"/>
      <c r="H173" s="97"/>
      <c r="I173" s="97"/>
      <c r="J173" s="97"/>
      <c r="K173" s="97"/>
      <c r="L173" s="97"/>
      <c r="M173" s="97"/>
      <c r="N173" s="97"/>
      <c r="O173" s="97"/>
      <c r="P173" s="97"/>
      <c r="Q173" s="97"/>
      <c r="R173" s="97"/>
      <c r="S173" s="97"/>
      <c r="T173" s="97"/>
      <c r="U173" s="97"/>
      <c r="V173" s="97"/>
      <c r="W173" s="97"/>
      <c r="X173" s="97"/>
      <c r="Y173" s="97"/>
      <c r="Z173" s="97"/>
    </row>
    <row r="174" spans="1:26" ht="11.25" customHeight="1">
      <c r="A174" s="96"/>
      <c r="B174" s="97"/>
      <c r="C174" s="97"/>
      <c r="D174" s="97"/>
      <c r="E174" s="97"/>
      <c r="F174" s="97"/>
      <c r="G174" s="97"/>
      <c r="H174" s="97"/>
      <c r="I174" s="97"/>
      <c r="J174" s="97"/>
      <c r="K174" s="97"/>
      <c r="L174" s="97"/>
      <c r="M174" s="97"/>
      <c r="N174" s="97"/>
      <c r="O174" s="97"/>
      <c r="P174" s="97"/>
      <c r="Q174" s="97"/>
      <c r="R174" s="97"/>
      <c r="S174" s="97"/>
      <c r="T174" s="97"/>
      <c r="U174" s="97"/>
      <c r="V174" s="97"/>
      <c r="W174" s="97"/>
      <c r="X174" s="97"/>
      <c r="Y174" s="97"/>
      <c r="Z174" s="97"/>
    </row>
    <row r="175" spans="1:26" ht="11.25" customHeight="1">
      <c r="A175" s="96"/>
      <c r="B175" s="97"/>
      <c r="C175" s="97"/>
      <c r="D175" s="97"/>
      <c r="E175" s="97"/>
      <c r="F175" s="97"/>
      <c r="G175" s="97"/>
      <c r="H175" s="97"/>
      <c r="I175" s="97"/>
      <c r="J175" s="97"/>
      <c r="K175" s="97"/>
      <c r="L175" s="97"/>
      <c r="M175" s="97"/>
      <c r="N175" s="97"/>
      <c r="O175" s="97"/>
      <c r="P175" s="97"/>
      <c r="Q175" s="97"/>
      <c r="R175" s="97"/>
      <c r="S175" s="97"/>
      <c r="T175" s="97"/>
      <c r="U175" s="97"/>
      <c r="V175" s="97"/>
      <c r="W175" s="97"/>
      <c r="X175" s="97"/>
      <c r="Y175" s="97"/>
      <c r="Z175" s="97"/>
    </row>
    <row r="176" spans="1:26" ht="11.25" customHeight="1">
      <c r="A176" s="96"/>
      <c r="B176" s="97"/>
      <c r="C176" s="97"/>
      <c r="D176" s="97"/>
      <c r="E176" s="97"/>
      <c r="F176" s="97"/>
      <c r="G176" s="97"/>
      <c r="H176" s="97"/>
      <c r="I176" s="97"/>
      <c r="J176" s="97"/>
      <c r="K176" s="97"/>
      <c r="L176" s="97"/>
      <c r="M176" s="97"/>
      <c r="N176" s="97"/>
      <c r="O176" s="97"/>
      <c r="P176" s="97"/>
      <c r="Q176" s="97"/>
      <c r="R176" s="97"/>
      <c r="S176" s="97"/>
      <c r="T176" s="97"/>
      <c r="U176" s="97"/>
      <c r="V176" s="97"/>
      <c r="W176" s="97"/>
      <c r="X176" s="97"/>
      <c r="Y176" s="97"/>
      <c r="Z176" s="97"/>
    </row>
    <row r="177" spans="1:26" ht="11.25" customHeight="1">
      <c r="A177" s="96"/>
      <c r="B177" s="97"/>
      <c r="C177" s="97"/>
      <c r="D177" s="97"/>
      <c r="E177" s="97"/>
      <c r="F177" s="97"/>
      <c r="G177" s="97"/>
      <c r="H177" s="97"/>
      <c r="I177" s="97"/>
      <c r="J177" s="97"/>
      <c r="K177" s="97"/>
      <c r="L177" s="97"/>
      <c r="M177" s="97"/>
      <c r="N177" s="97"/>
      <c r="O177" s="97"/>
      <c r="P177" s="97"/>
      <c r="Q177" s="97"/>
      <c r="R177" s="97"/>
      <c r="S177" s="97"/>
      <c r="T177" s="97"/>
      <c r="U177" s="97"/>
      <c r="V177" s="97"/>
      <c r="W177" s="97"/>
      <c r="X177" s="97"/>
      <c r="Y177" s="97"/>
      <c r="Z177" s="97"/>
    </row>
    <row r="178" spans="1:26" ht="11.25" customHeight="1">
      <c r="A178" s="96"/>
      <c r="B178" s="97"/>
      <c r="C178" s="97"/>
      <c r="D178" s="97"/>
      <c r="E178" s="97"/>
      <c r="F178" s="97"/>
      <c r="G178" s="97"/>
      <c r="H178" s="97"/>
      <c r="I178" s="97"/>
      <c r="J178" s="97"/>
      <c r="K178" s="97"/>
      <c r="L178" s="97"/>
      <c r="M178" s="97"/>
      <c r="N178" s="97"/>
      <c r="O178" s="97"/>
      <c r="P178" s="97"/>
      <c r="Q178" s="97"/>
      <c r="R178" s="97"/>
      <c r="S178" s="97"/>
      <c r="T178" s="97"/>
      <c r="U178" s="97"/>
      <c r="V178" s="97"/>
      <c r="W178" s="97"/>
      <c r="X178" s="97"/>
      <c r="Y178" s="97"/>
      <c r="Z178" s="97"/>
    </row>
    <row r="179" spans="1:26" ht="11.25" customHeight="1">
      <c r="A179" s="96"/>
      <c r="B179" s="97"/>
      <c r="C179" s="97"/>
      <c r="D179" s="97"/>
      <c r="E179" s="97"/>
      <c r="F179" s="97"/>
      <c r="G179" s="97"/>
      <c r="H179" s="97"/>
      <c r="I179" s="97"/>
      <c r="J179" s="97"/>
      <c r="K179" s="97"/>
      <c r="L179" s="97"/>
      <c r="M179" s="97"/>
      <c r="N179" s="97"/>
      <c r="O179" s="97"/>
      <c r="P179" s="97"/>
      <c r="Q179" s="97"/>
      <c r="R179" s="97"/>
      <c r="S179" s="97"/>
      <c r="T179" s="97"/>
      <c r="U179" s="97"/>
      <c r="V179" s="97"/>
      <c r="W179" s="97"/>
      <c r="X179" s="97"/>
      <c r="Y179" s="97"/>
      <c r="Z179" s="97"/>
    </row>
    <row r="180" spans="1:26" ht="11.25" customHeight="1">
      <c r="A180" s="96"/>
      <c r="B180" s="97"/>
      <c r="C180" s="97"/>
      <c r="D180" s="97"/>
      <c r="E180" s="97"/>
      <c r="F180" s="97"/>
      <c r="G180" s="97"/>
      <c r="H180" s="97"/>
      <c r="I180" s="97"/>
      <c r="J180" s="97"/>
      <c r="K180" s="97"/>
      <c r="L180" s="97"/>
      <c r="M180" s="97"/>
      <c r="N180" s="97"/>
      <c r="O180" s="97"/>
      <c r="P180" s="97"/>
      <c r="Q180" s="97"/>
      <c r="R180" s="97"/>
      <c r="S180" s="97"/>
      <c r="T180" s="97"/>
      <c r="U180" s="97"/>
      <c r="V180" s="97"/>
      <c r="W180" s="97"/>
      <c r="X180" s="97"/>
      <c r="Y180" s="97"/>
      <c r="Z180" s="97"/>
    </row>
    <row r="181" spans="1:26" ht="11.25" customHeight="1">
      <c r="A181" s="96"/>
      <c r="B181" s="97"/>
      <c r="C181" s="97"/>
      <c r="D181" s="97"/>
      <c r="E181" s="97"/>
      <c r="F181" s="97"/>
      <c r="G181" s="97"/>
      <c r="H181" s="97"/>
      <c r="I181" s="97"/>
      <c r="J181" s="97"/>
      <c r="K181" s="97"/>
      <c r="L181" s="97"/>
      <c r="M181" s="97"/>
      <c r="N181" s="97"/>
      <c r="O181" s="97"/>
      <c r="P181" s="97"/>
      <c r="Q181" s="97"/>
      <c r="R181" s="97"/>
      <c r="S181" s="97"/>
      <c r="T181" s="97"/>
      <c r="U181" s="97"/>
      <c r="V181" s="97"/>
      <c r="W181" s="97"/>
      <c r="X181" s="97"/>
      <c r="Y181" s="97"/>
      <c r="Z181" s="97"/>
    </row>
    <row r="182" spans="1:26" ht="11.25" customHeight="1">
      <c r="A182" s="96"/>
      <c r="B182" s="97"/>
      <c r="C182" s="97"/>
      <c r="D182" s="97"/>
      <c r="E182" s="97"/>
      <c r="F182" s="97"/>
      <c r="G182" s="97"/>
      <c r="H182" s="97"/>
      <c r="I182" s="97"/>
      <c r="J182" s="97"/>
      <c r="K182" s="97"/>
      <c r="L182" s="97"/>
      <c r="M182" s="97"/>
      <c r="N182" s="97"/>
      <c r="O182" s="97"/>
      <c r="P182" s="97"/>
      <c r="Q182" s="97"/>
      <c r="R182" s="97"/>
      <c r="S182" s="97"/>
      <c r="T182" s="97"/>
      <c r="U182" s="97"/>
      <c r="V182" s="97"/>
      <c r="W182" s="97"/>
      <c r="X182" s="97"/>
      <c r="Y182" s="97"/>
      <c r="Z182" s="97"/>
    </row>
    <row r="183" spans="1:26" ht="11.25" customHeight="1">
      <c r="A183" s="96"/>
      <c r="B183" s="97"/>
      <c r="C183" s="97"/>
      <c r="D183" s="97"/>
      <c r="E183" s="97"/>
      <c r="F183" s="97"/>
      <c r="G183" s="97"/>
      <c r="H183" s="97"/>
      <c r="I183" s="97"/>
      <c r="J183" s="97"/>
      <c r="K183" s="97"/>
      <c r="L183" s="97"/>
      <c r="M183" s="97"/>
      <c r="N183" s="97"/>
      <c r="O183" s="97"/>
      <c r="P183" s="97"/>
      <c r="Q183" s="97"/>
      <c r="R183" s="97"/>
      <c r="S183" s="97"/>
      <c r="T183" s="97"/>
      <c r="U183" s="97"/>
      <c r="V183" s="97"/>
      <c r="W183" s="97"/>
      <c r="X183" s="97"/>
      <c r="Y183" s="97"/>
      <c r="Z183" s="97"/>
    </row>
    <row r="184" spans="1:26" ht="11.25" customHeight="1">
      <c r="A184" s="96"/>
      <c r="B184" s="97"/>
      <c r="C184" s="97"/>
      <c r="D184" s="97"/>
      <c r="E184" s="97"/>
      <c r="F184" s="97"/>
      <c r="G184" s="97"/>
      <c r="H184" s="97"/>
      <c r="I184" s="97"/>
      <c r="J184" s="97"/>
      <c r="K184" s="97"/>
      <c r="L184" s="97"/>
      <c r="M184" s="97"/>
      <c r="N184" s="97"/>
      <c r="O184" s="97"/>
      <c r="P184" s="97"/>
      <c r="Q184" s="97"/>
      <c r="R184" s="97"/>
      <c r="S184" s="97"/>
      <c r="T184" s="97"/>
      <c r="U184" s="97"/>
      <c r="V184" s="97"/>
      <c r="W184" s="97"/>
      <c r="X184" s="97"/>
      <c r="Y184" s="97"/>
      <c r="Z184" s="97"/>
    </row>
    <row r="185" spans="1:26" ht="11.25" customHeight="1">
      <c r="A185" s="96"/>
      <c r="B185" s="97"/>
      <c r="C185" s="97"/>
      <c r="D185" s="97"/>
      <c r="E185" s="97"/>
      <c r="F185" s="97"/>
      <c r="G185" s="97"/>
      <c r="H185" s="97"/>
      <c r="I185" s="97"/>
      <c r="J185" s="97"/>
      <c r="K185" s="97"/>
      <c r="L185" s="97"/>
      <c r="M185" s="97"/>
      <c r="N185" s="97"/>
      <c r="O185" s="97"/>
      <c r="P185" s="97"/>
      <c r="Q185" s="97"/>
      <c r="R185" s="97"/>
      <c r="S185" s="97"/>
      <c r="T185" s="97"/>
      <c r="U185" s="97"/>
      <c r="V185" s="97"/>
      <c r="W185" s="97"/>
      <c r="X185" s="97"/>
      <c r="Y185" s="97"/>
      <c r="Z185" s="97"/>
    </row>
    <row r="186" spans="1:26" ht="11.25" customHeight="1">
      <c r="A186" s="96"/>
      <c r="B186" s="97"/>
      <c r="C186" s="97"/>
      <c r="D186" s="97"/>
      <c r="E186" s="97"/>
      <c r="F186" s="97"/>
      <c r="G186" s="97"/>
      <c r="H186" s="97"/>
      <c r="I186" s="97"/>
      <c r="J186" s="97"/>
      <c r="K186" s="97"/>
      <c r="L186" s="97"/>
      <c r="M186" s="97"/>
      <c r="N186" s="97"/>
      <c r="O186" s="97"/>
      <c r="P186" s="97"/>
      <c r="Q186" s="97"/>
      <c r="R186" s="97"/>
      <c r="S186" s="97"/>
      <c r="T186" s="97"/>
      <c r="U186" s="97"/>
      <c r="V186" s="97"/>
      <c r="W186" s="97"/>
      <c r="X186" s="97"/>
      <c r="Y186" s="97"/>
      <c r="Z186" s="97"/>
    </row>
    <row r="187" spans="1:26" ht="11.25" customHeight="1">
      <c r="A187" s="96"/>
      <c r="B187" s="97"/>
      <c r="C187" s="97"/>
      <c r="D187" s="97"/>
      <c r="E187" s="97"/>
      <c r="F187" s="97"/>
      <c r="G187" s="97"/>
      <c r="H187" s="97"/>
      <c r="I187" s="97"/>
      <c r="J187" s="97"/>
      <c r="K187" s="97"/>
      <c r="L187" s="97"/>
      <c r="M187" s="97"/>
      <c r="N187" s="97"/>
      <c r="O187" s="97"/>
      <c r="P187" s="97"/>
      <c r="Q187" s="97"/>
      <c r="R187" s="97"/>
      <c r="S187" s="97"/>
      <c r="T187" s="97"/>
      <c r="U187" s="97"/>
      <c r="V187" s="97"/>
      <c r="W187" s="97"/>
      <c r="X187" s="97"/>
      <c r="Y187" s="97"/>
      <c r="Z187" s="97"/>
    </row>
    <row r="188" spans="1:26" ht="11.25" customHeight="1">
      <c r="A188" s="96"/>
      <c r="B188" s="97"/>
      <c r="C188" s="97"/>
      <c r="D188" s="97"/>
      <c r="E188" s="97"/>
      <c r="F188" s="97"/>
      <c r="G188" s="97"/>
      <c r="H188" s="97"/>
      <c r="I188" s="97"/>
      <c r="J188" s="97"/>
      <c r="K188" s="97"/>
      <c r="L188" s="97"/>
      <c r="M188" s="97"/>
      <c r="N188" s="97"/>
      <c r="O188" s="97"/>
      <c r="P188" s="97"/>
      <c r="Q188" s="97"/>
      <c r="R188" s="97"/>
      <c r="S188" s="97"/>
      <c r="T188" s="97"/>
      <c r="U188" s="97"/>
      <c r="V188" s="97"/>
      <c r="W188" s="97"/>
      <c r="X188" s="97"/>
      <c r="Y188" s="97"/>
      <c r="Z188" s="97"/>
    </row>
    <row r="189" spans="1:26" ht="11.25" customHeight="1">
      <c r="A189" s="96"/>
      <c r="B189" s="97"/>
      <c r="C189" s="97"/>
      <c r="D189" s="97"/>
      <c r="E189" s="97"/>
      <c r="F189" s="97"/>
      <c r="G189" s="97"/>
      <c r="H189" s="97"/>
      <c r="I189" s="97"/>
      <c r="J189" s="97"/>
      <c r="K189" s="97"/>
      <c r="L189" s="97"/>
      <c r="M189" s="97"/>
      <c r="N189" s="97"/>
      <c r="O189" s="97"/>
      <c r="P189" s="97"/>
      <c r="Q189" s="97"/>
      <c r="R189" s="97"/>
      <c r="S189" s="97"/>
      <c r="T189" s="97"/>
      <c r="U189" s="97"/>
      <c r="V189" s="97"/>
      <c r="W189" s="97"/>
      <c r="X189" s="97"/>
      <c r="Y189" s="97"/>
      <c r="Z189" s="97"/>
    </row>
    <row r="190" spans="1:26" ht="11.25" customHeight="1">
      <c r="A190" s="96"/>
      <c r="B190" s="97"/>
      <c r="C190" s="97"/>
      <c r="D190" s="97"/>
      <c r="E190" s="97"/>
      <c r="F190" s="97"/>
      <c r="G190" s="97"/>
      <c r="H190" s="97"/>
      <c r="I190" s="97"/>
      <c r="J190" s="97"/>
      <c r="K190" s="97"/>
      <c r="L190" s="97"/>
      <c r="M190" s="97"/>
      <c r="N190" s="97"/>
      <c r="O190" s="97"/>
      <c r="P190" s="97"/>
      <c r="Q190" s="97"/>
      <c r="R190" s="97"/>
      <c r="S190" s="97"/>
      <c r="T190" s="97"/>
      <c r="U190" s="97"/>
      <c r="V190" s="97"/>
      <c r="W190" s="97"/>
      <c r="X190" s="97"/>
      <c r="Y190" s="97"/>
      <c r="Z190" s="97"/>
    </row>
    <row r="191" spans="1:26" ht="11.25" customHeight="1">
      <c r="A191" s="96"/>
      <c r="B191" s="97"/>
      <c r="C191" s="97"/>
      <c r="D191" s="97"/>
      <c r="E191" s="97"/>
      <c r="F191" s="97"/>
      <c r="G191" s="97"/>
      <c r="H191" s="97"/>
      <c r="I191" s="97"/>
      <c r="J191" s="97"/>
      <c r="K191" s="97"/>
      <c r="L191" s="97"/>
      <c r="M191" s="97"/>
      <c r="N191" s="97"/>
      <c r="O191" s="97"/>
      <c r="P191" s="97"/>
      <c r="Q191" s="97"/>
      <c r="R191" s="97"/>
      <c r="S191" s="97"/>
      <c r="T191" s="97"/>
      <c r="U191" s="97"/>
      <c r="V191" s="97"/>
      <c r="W191" s="97"/>
      <c r="X191" s="97"/>
      <c r="Y191" s="97"/>
      <c r="Z191" s="97"/>
    </row>
    <row r="192" spans="1:26" ht="11.25" customHeight="1">
      <c r="A192" s="96"/>
      <c r="B192" s="97"/>
      <c r="C192" s="97"/>
      <c r="D192" s="97"/>
      <c r="E192" s="97"/>
      <c r="F192" s="97"/>
      <c r="G192" s="97"/>
      <c r="H192" s="97"/>
      <c r="I192" s="97"/>
      <c r="J192" s="97"/>
      <c r="K192" s="97"/>
      <c r="L192" s="97"/>
      <c r="M192" s="97"/>
      <c r="N192" s="97"/>
      <c r="O192" s="97"/>
      <c r="P192" s="97"/>
      <c r="Q192" s="97"/>
      <c r="R192" s="97"/>
      <c r="S192" s="97"/>
      <c r="T192" s="97"/>
      <c r="U192" s="97"/>
      <c r="V192" s="97"/>
      <c r="W192" s="97"/>
      <c r="X192" s="97"/>
      <c r="Y192" s="97"/>
      <c r="Z192" s="97"/>
    </row>
    <row r="193" spans="1:26" ht="11.25" customHeight="1">
      <c r="A193" s="96"/>
      <c r="B193" s="97"/>
      <c r="C193" s="97"/>
      <c r="D193" s="97"/>
      <c r="E193" s="97"/>
      <c r="F193" s="97"/>
      <c r="G193" s="97"/>
      <c r="H193" s="97"/>
      <c r="I193" s="97"/>
      <c r="J193" s="97"/>
      <c r="K193" s="97"/>
      <c r="L193" s="97"/>
      <c r="M193" s="97"/>
      <c r="N193" s="97"/>
      <c r="O193" s="97"/>
      <c r="P193" s="97"/>
      <c r="Q193" s="97"/>
      <c r="R193" s="97"/>
      <c r="S193" s="97"/>
      <c r="T193" s="97"/>
      <c r="U193" s="97"/>
      <c r="V193" s="97"/>
      <c r="W193" s="97"/>
      <c r="X193" s="97"/>
      <c r="Y193" s="97"/>
      <c r="Z193" s="97"/>
    </row>
    <row r="194" spans="1:26" ht="11.25" customHeight="1">
      <c r="A194" s="96"/>
      <c r="B194" s="97"/>
      <c r="C194" s="97"/>
      <c r="D194" s="97"/>
      <c r="E194" s="97"/>
      <c r="F194" s="97"/>
      <c r="G194" s="97"/>
      <c r="H194" s="97"/>
      <c r="I194" s="97"/>
      <c r="J194" s="97"/>
      <c r="K194" s="97"/>
      <c r="L194" s="97"/>
      <c r="M194" s="97"/>
      <c r="N194" s="97"/>
      <c r="O194" s="97"/>
      <c r="P194" s="97"/>
      <c r="Q194" s="97"/>
      <c r="R194" s="97"/>
      <c r="S194" s="97"/>
      <c r="T194" s="97"/>
      <c r="U194" s="97"/>
      <c r="V194" s="97"/>
      <c r="W194" s="97"/>
      <c r="X194" s="97"/>
      <c r="Y194" s="97"/>
      <c r="Z194" s="97"/>
    </row>
    <row r="195" spans="1:26" ht="11.25" customHeight="1">
      <c r="A195" s="96"/>
      <c r="B195" s="97"/>
      <c r="C195" s="97"/>
      <c r="D195" s="97"/>
      <c r="E195" s="97"/>
      <c r="F195" s="97"/>
      <c r="G195" s="97"/>
      <c r="H195" s="97"/>
      <c r="I195" s="97"/>
      <c r="J195" s="97"/>
      <c r="K195" s="97"/>
      <c r="L195" s="97"/>
      <c r="M195" s="97"/>
      <c r="N195" s="97"/>
      <c r="O195" s="97"/>
      <c r="P195" s="97"/>
      <c r="Q195" s="97"/>
      <c r="R195" s="97"/>
      <c r="S195" s="97"/>
      <c r="T195" s="97"/>
      <c r="U195" s="97"/>
      <c r="V195" s="97"/>
      <c r="W195" s="97"/>
      <c r="X195" s="97"/>
      <c r="Y195" s="97"/>
      <c r="Z195" s="97"/>
    </row>
    <row r="196" spans="1:26" ht="11.25" customHeight="1">
      <c r="A196" s="96"/>
      <c r="B196" s="97"/>
      <c r="C196" s="97"/>
      <c r="D196" s="97"/>
      <c r="E196" s="97"/>
      <c r="F196" s="97"/>
      <c r="G196" s="97"/>
      <c r="H196" s="97"/>
      <c r="I196" s="97"/>
      <c r="J196" s="97"/>
      <c r="K196" s="97"/>
      <c r="L196" s="97"/>
      <c r="M196" s="97"/>
      <c r="N196" s="97"/>
      <c r="O196" s="97"/>
      <c r="P196" s="97"/>
      <c r="Q196" s="97"/>
      <c r="R196" s="97"/>
      <c r="S196" s="97"/>
      <c r="T196" s="97"/>
      <c r="U196" s="97"/>
      <c r="V196" s="97"/>
      <c r="W196" s="97"/>
      <c r="X196" s="97"/>
      <c r="Y196" s="97"/>
      <c r="Z196" s="97"/>
    </row>
    <row r="197" spans="1:26" ht="11.25" customHeight="1">
      <c r="A197" s="96"/>
      <c r="B197" s="97"/>
      <c r="C197" s="97"/>
      <c r="D197" s="97"/>
      <c r="E197" s="97"/>
      <c r="F197" s="97"/>
      <c r="G197" s="97"/>
      <c r="H197" s="97"/>
      <c r="I197" s="97"/>
      <c r="J197" s="97"/>
      <c r="K197" s="97"/>
      <c r="L197" s="97"/>
      <c r="M197" s="97"/>
      <c r="N197" s="97"/>
      <c r="O197" s="97"/>
      <c r="P197" s="97"/>
      <c r="Q197" s="97"/>
      <c r="R197" s="97"/>
      <c r="S197" s="97"/>
      <c r="T197" s="97"/>
      <c r="U197" s="97"/>
      <c r="V197" s="97"/>
      <c r="W197" s="97"/>
      <c r="X197" s="97"/>
      <c r="Y197" s="97"/>
      <c r="Z197" s="97"/>
    </row>
    <row r="198" spans="1:26" ht="11.25" customHeight="1">
      <c r="A198" s="96"/>
      <c r="B198" s="97"/>
      <c r="C198" s="97"/>
      <c r="D198" s="97"/>
      <c r="E198" s="97"/>
      <c r="F198" s="97"/>
      <c r="G198" s="97"/>
      <c r="H198" s="97"/>
      <c r="I198" s="97"/>
      <c r="J198" s="97"/>
      <c r="K198" s="97"/>
      <c r="L198" s="97"/>
      <c r="M198" s="97"/>
      <c r="N198" s="97"/>
      <c r="O198" s="97"/>
      <c r="P198" s="97"/>
      <c r="Q198" s="97"/>
      <c r="R198" s="97"/>
      <c r="S198" s="97"/>
      <c r="T198" s="97"/>
      <c r="U198" s="97"/>
      <c r="V198" s="97"/>
      <c r="W198" s="97"/>
      <c r="X198" s="97"/>
      <c r="Y198" s="97"/>
      <c r="Z198" s="97"/>
    </row>
    <row r="199" spans="1:26" ht="11.25" customHeight="1">
      <c r="A199" s="96"/>
      <c r="B199" s="97"/>
      <c r="C199" s="97"/>
      <c r="D199" s="97"/>
      <c r="E199" s="97"/>
      <c r="F199" s="97"/>
      <c r="G199" s="97"/>
      <c r="H199" s="97"/>
      <c r="I199" s="97"/>
      <c r="J199" s="97"/>
      <c r="K199" s="97"/>
      <c r="L199" s="97"/>
      <c r="M199" s="97"/>
      <c r="N199" s="97"/>
      <c r="O199" s="97"/>
      <c r="P199" s="97"/>
      <c r="Q199" s="97"/>
      <c r="R199" s="97"/>
      <c r="S199" s="97"/>
      <c r="T199" s="97"/>
      <c r="U199" s="97"/>
      <c r="V199" s="97"/>
      <c r="W199" s="97"/>
      <c r="X199" s="97"/>
      <c r="Y199" s="97"/>
      <c r="Z199" s="97"/>
    </row>
    <row r="200" spans="1:26" ht="11.25" customHeight="1">
      <c r="A200" s="96"/>
      <c r="B200" s="97"/>
      <c r="C200" s="97"/>
      <c r="D200" s="97"/>
      <c r="E200" s="97"/>
      <c r="F200" s="97"/>
      <c r="G200" s="97"/>
      <c r="H200" s="97"/>
      <c r="I200" s="97"/>
      <c r="J200" s="97"/>
      <c r="K200" s="97"/>
      <c r="L200" s="97"/>
      <c r="M200" s="97"/>
      <c r="N200" s="97"/>
      <c r="O200" s="97"/>
      <c r="P200" s="97"/>
      <c r="Q200" s="97"/>
      <c r="R200" s="97"/>
      <c r="S200" s="97"/>
      <c r="T200" s="97"/>
      <c r="U200" s="97"/>
      <c r="V200" s="97"/>
      <c r="W200" s="97"/>
      <c r="X200" s="97"/>
      <c r="Y200" s="97"/>
      <c r="Z200" s="97"/>
    </row>
    <row r="201" spans="1:26" ht="11.25" customHeight="1">
      <c r="A201" s="96"/>
      <c r="B201" s="97"/>
      <c r="C201" s="97"/>
      <c r="D201" s="97"/>
      <c r="E201" s="97"/>
      <c r="F201" s="97"/>
      <c r="G201" s="97"/>
      <c r="H201" s="97"/>
      <c r="I201" s="97"/>
      <c r="J201" s="97"/>
      <c r="K201" s="97"/>
      <c r="L201" s="97"/>
      <c r="M201" s="97"/>
      <c r="N201" s="97"/>
      <c r="O201" s="97"/>
      <c r="P201" s="97"/>
      <c r="Q201" s="97"/>
      <c r="R201" s="97"/>
      <c r="S201" s="97"/>
      <c r="T201" s="97"/>
      <c r="U201" s="97"/>
      <c r="V201" s="97"/>
      <c r="W201" s="97"/>
      <c r="X201" s="97"/>
      <c r="Y201" s="97"/>
      <c r="Z201" s="97"/>
    </row>
    <row r="202" spans="1:26" ht="11.25" customHeight="1">
      <c r="A202" s="96"/>
      <c r="B202" s="97"/>
      <c r="C202" s="97"/>
      <c r="D202" s="97"/>
      <c r="E202" s="97"/>
      <c r="F202" s="97"/>
      <c r="G202" s="97"/>
      <c r="H202" s="97"/>
      <c r="I202" s="97"/>
      <c r="J202" s="97"/>
      <c r="K202" s="97"/>
      <c r="L202" s="97"/>
      <c r="M202" s="97"/>
      <c r="N202" s="97"/>
      <c r="O202" s="97"/>
      <c r="P202" s="97"/>
      <c r="Q202" s="97"/>
      <c r="R202" s="97"/>
      <c r="S202" s="97"/>
      <c r="T202" s="97"/>
      <c r="U202" s="97"/>
      <c r="V202" s="97"/>
      <c r="W202" s="97"/>
      <c r="X202" s="97"/>
      <c r="Y202" s="97"/>
      <c r="Z202" s="97"/>
    </row>
    <row r="203" spans="1:26" ht="11.25" customHeight="1">
      <c r="A203" s="96"/>
      <c r="B203" s="97"/>
      <c r="C203" s="97"/>
      <c r="D203" s="97"/>
      <c r="E203" s="97"/>
      <c r="F203" s="97"/>
      <c r="G203" s="97"/>
      <c r="H203" s="97"/>
      <c r="I203" s="97"/>
      <c r="J203" s="97"/>
      <c r="K203" s="97"/>
      <c r="L203" s="97"/>
      <c r="M203" s="97"/>
      <c r="N203" s="97"/>
      <c r="O203" s="97"/>
      <c r="P203" s="97"/>
      <c r="Q203" s="97"/>
      <c r="R203" s="97"/>
      <c r="S203" s="97"/>
      <c r="T203" s="97"/>
      <c r="U203" s="97"/>
      <c r="V203" s="97"/>
      <c r="W203" s="97"/>
      <c r="X203" s="97"/>
      <c r="Y203" s="97"/>
      <c r="Z203" s="97"/>
    </row>
    <row r="204" spans="1:26" ht="11.25" customHeight="1">
      <c r="A204" s="96"/>
      <c r="B204" s="97"/>
      <c r="C204" s="97"/>
      <c r="D204" s="97"/>
      <c r="E204" s="97"/>
      <c r="F204" s="97"/>
      <c r="G204" s="97"/>
      <c r="H204" s="97"/>
      <c r="I204" s="97"/>
      <c r="J204" s="97"/>
      <c r="K204" s="97"/>
      <c r="L204" s="97"/>
      <c r="M204" s="97"/>
      <c r="N204" s="97"/>
      <c r="O204" s="97"/>
      <c r="P204" s="97"/>
      <c r="Q204" s="97"/>
      <c r="R204" s="97"/>
      <c r="S204" s="97"/>
      <c r="T204" s="97"/>
      <c r="U204" s="97"/>
      <c r="V204" s="97"/>
      <c r="W204" s="97"/>
      <c r="X204" s="97"/>
      <c r="Y204" s="97"/>
      <c r="Z204" s="97"/>
    </row>
    <row r="205" spans="1:26" ht="11.25" customHeight="1">
      <c r="A205" s="96"/>
      <c r="B205" s="97"/>
      <c r="C205" s="97"/>
      <c r="D205" s="97"/>
      <c r="E205" s="97"/>
      <c r="F205" s="97"/>
      <c r="G205" s="97"/>
      <c r="H205" s="97"/>
      <c r="I205" s="97"/>
      <c r="J205" s="97"/>
      <c r="K205" s="97"/>
      <c r="L205" s="97"/>
      <c r="M205" s="97"/>
      <c r="N205" s="97"/>
      <c r="O205" s="97"/>
      <c r="P205" s="97"/>
      <c r="Q205" s="97"/>
      <c r="R205" s="97"/>
      <c r="S205" s="97"/>
      <c r="T205" s="97"/>
      <c r="U205" s="97"/>
      <c r="V205" s="97"/>
      <c r="W205" s="97"/>
      <c r="X205" s="97"/>
      <c r="Y205" s="97"/>
      <c r="Z205" s="97"/>
    </row>
    <row r="206" spans="1:26" ht="11.25" customHeight="1">
      <c r="A206" s="96"/>
      <c r="B206" s="97"/>
      <c r="C206" s="97"/>
      <c r="D206" s="97"/>
      <c r="E206" s="97"/>
      <c r="F206" s="97"/>
      <c r="G206" s="97"/>
      <c r="H206" s="97"/>
      <c r="I206" s="97"/>
      <c r="J206" s="97"/>
      <c r="K206" s="97"/>
      <c r="L206" s="97"/>
      <c r="M206" s="97"/>
      <c r="N206" s="97"/>
      <c r="O206" s="97"/>
      <c r="P206" s="97"/>
      <c r="Q206" s="97"/>
      <c r="R206" s="97"/>
      <c r="S206" s="97"/>
      <c r="T206" s="97"/>
      <c r="U206" s="97"/>
      <c r="V206" s="97"/>
      <c r="W206" s="97"/>
      <c r="X206" s="97"/>
      <c r="Y206" s="97"/>
      <c r="Z206" s="97"/>
    </row>
    <row r="207" spans="1:26" ht="11.25" customHeight="1">
      <c r="A207" s="96"/>
      <c r="B207" s="97"/>
      <c r="C207" s="97"/>
      <c r="D207" s="97"/>
      <c r="E207" s="97"/>
      <c r="F207" s="97"/>
      <c r="G207" s="97"/>
      <c r="H207" s="97"/>
      <c r="I207" s="97"/>
      <c r="J207" s="97"/>
      <c r="K207" s="97"/>
      <c r="L207" s="97"/>
      <c r="M207" s="97"/>
      <c r="N207" s="97"/>
      <c r="O207" s="97"/>
      <c r="P207" s="97"/>
      <c r="Q207" s="97"/>
      <c r="R207" s="97"/>
      <c r="S207" s="97"/>
      <c r="T207" s="97"/>
      <c r="U207" s="97"/>
      <c r="V207" s="97"/>
      <c r="W207" s="97"/>
      <c r="X207" s="97"/>
      <c r="Y207" s="97"/>
      <c r="Z207" s="97"/>
    </row>
    <row r="208" spans="1:26" ht="11.25" customHeight="1">
      <c r="A208" s="96"/>
      <c r="B208" s="97"/>
      <c r="C208" s="97"/>
      <c r="D208" s="97"/>
      <c r="E208" s="97"/>
      <c r="F208" s="97"/>
      <c r="G208" s="97"/>
      <c r="H208" s="97"/>
      <c r="I208" s="97"/>
      <c r="J208" s="97"/>
      <c r="K208" s="97"/>
      <c r="L208" s="97"/>
      <c r="M208" s="97"/>
      <c r="N208" s="97"/>
      <c r="O208" s="97"/>
      <c r="P208" s="97"/>
      <c r="Q208" s="97"/>
      <c r="R208" s="97"/>
      <c r="S208" s="97"/>
      <c r="T208" s="97"/>
      <c r="U208" s="97"/>
      <c r="V208" s="97"/>
      <c r="W208" s="97"/>
      <c r="X208" s="97"/>
      <c r="Y208" s="97"/>
      <c r="Z208" s="97"/>
    </row>
    <row r="209" spans="1:26" ht="11.25" customHeight="1">
      <c r="A209" s="96"/>
      <c r="B209" s="97"/>
      <c r="C209" s="97"/>
      <c r="D209" s="97"/>
      <c r="E209" s="97"/>
      <c r="F209" s="97"/>
      <c r="G209" s="97"/>
      <c r="H209" s="97"/>
      <c r="I209" s="97"/>
      <c r="J209" s="97"/>
      <c r="K209" s="97"/>
      <c r="L209" s="97"/>
      <c r="M209" s="97"/>
      <c r="N209" s="97"/>
      <c r="O209" s="97"/>
      <c r="P209" s="97"/>
      <c r="Q209" s="97"/>
      <c r="R209" s="97"/>
      <c r="S209" s="97"/>
      <c r="T209" s="97"/>
      <c r="U209" s="97"/>
      <c r="V209" s="97"/>
      <c r="W209" s="97"/>
      <c r="X209" s="97"/>
      <c r="Y209" s="97"/>
      <c r="Z209" s="97"/>
    </row>
    <row r="210" spans="1:26" ht="11.25" customHeight="1">
      <c r="A210" s="96"/>
      <c r="B210" s="97"/>
      <c r="C210" s="97"/>
      <c r="D210" s="97"/>
      <c r="E210" s="97"/>
      <c r="F210" s="97"/>
      <c r="G210" s="97"/>
      <c r="H210" s="97"/>
      <c r="I210" s="97"/>
      <c r="J210" s="97"/>
      <c r="K210" s="97"/>
      <c r="L210" s="97"/>
      <c r="M210" s="97"/>
      <c r="N210" s="97"/>
      <c r="O210" s="97"/>
      <c r="P210" s="97"/>
      <c r="Q210" s="97"/>
      <c r="R210" s="97"/>
      <c r="S210" s="97"/>
      <c r="T210" s="97"/>
      <c r="U210" s="97"/>
      <c r="V210" s="97"/>
      <c r="W210" s="97"/>
      <c r="X210" s="97"/>
      <c r="Y210" s="97"/>
      <c r="Z210" s="97"/>
    </row>
    <row r="211" spans="1:26" ht="11.25" customHeight="1">
      <c r="A211" s="96"/>
      <c r="B211" s="97"/>
      <c r="C211" s="97"/>
      <c r="D211" s="97"/>
      <c r="E211" s="97"/>
      <c r="F211" s="97"/>
      <c r="G211" s="97"/>
      <c r="H211" s="97"/>
      <c r="I211" s="97"/>
      <c r="J211" s="97"/>
      <c r="K211" s="97"/>
      <c r="L211" s="97"/>
      <c r="M211" s="97"/>
      <c r="N211" s="97"/>
      <c r="O211" s="97"/>
      <c r="P211" s="97"/>
      <c r="Q211" s="97"/>
      <c r="R211" s="97"/>
      <c r="S211" s="97"/>
      <c r="T211" s="97"/>
      <c r="U211" s="97"/>
      <c r="V211" s="97"/>
      <c r="W211" s="97"/>
      <c r="X211" s="97"/>
      <c r="Y211" s="97"/>
      <c r="Z211" s="97"/>
    </row>
    <row r="212" spans="1:26" ht="11.25" customHeight="1">
      <c r="A212" s="96"/>
      <c r="B212" s="97"/>
      <c r="C212" s="97"/>
      <c r="D212" s="97"/>
      <c r="E212" s="97"/>
      <c r="F212" s="97"/>
      <c r="G212" s="97"/>
      <c r="H212" s="97"/>
      <c r="I212" s="97"/>
      <c r="J212" s="97"/>
      <c r="K212" s="97"/>
      <c r="L212" s="97"/>
      <c r="M212" s="97"/>
      <c r="N212" s="97"/>
      <c r="O212" s="97"/>
      <c r="P212" s="97"/>
      <c r="Q212" s="97"/>
      <c r="R212" s="97"/>
      <c r="S212" s="97"/>
      <c r="T212" s="97"/>
      <c r="U212" s="97"/>
      <c r="V212" s="97"/>
      <c r="W212" s="97"/>
      <c r="X212" s="97"/>
      <c r="Y212" s="97"/>
      <c r="Z212" s="97"/>
    </row>
    <row r="213" spans="1:26" ht="11.25" customHeight="1">
      <c r="A213" s="96"/>
      <c r="B213" s="97"/>
      <c r="C213" s="97"/>
      <c r="D213" s="97"/>
      <c r="E213" s="97"/>
      <c r="F213" s="97"/>
      <c r="G213" s="97"/>
      <c r="H213" s="97"/>
      <c r="I213" s="97"/>
      <c r="J213" s="97"/>
      <c r="K213" s="97"/>
      <c r="L213" s="97"/>
      <c r="M213" s="97"/>
      <c r="N213" s="97"/>
      <c r="O213" s="97"/>
      <c r="P213" s="97"/>
      <c r="Q213" s="97"/>
      <c r="R213" s="97"/>
      <c r="S213" s="97"/>
      <c r="T213" s="97"/>
      <c r="U213" s="97"/>
      <c r="V213" s="97"/>
      <c r="W213" s="97"/>
      <c r="X213" s="97"/>
      <c r="Y213" s="97"/>
      <c r="Z213" s="97"/>
    </row>
    <row r="214" spans="1:26" ht="11.25" customHeight="1">
      <c r="A214" s="96"/>
      <c r="B214" s="97"/>
      <c r="C214" s="97"/>
      <c r="D214" s="97"/>
      <c r="E214" s="97"/>
      <c r="F214" s="97"/>
      <c r="G214" s="97"/>
      <c r="H214" s="97"/>
      <c r="I214" s="97"/>
      <c r="J214" s="97"/>
      <c r="K214" s="97"/>
      <c r="L214" s="97"/>
      <c r="M214" s="97"/>
      <c r="N214" s="97"/>
      <c r="O214" s="97"/>
      <c r="P214" s="97"/>
      <c r="Q214" s="97"/>
      <c r="R214" s="97"/>
      <c r="S214" s="97"/>
      <c r="T214" s="97"/>
      <c r="U214" s="97"/>
      <c r="V214" s="97"/>
      <c r="W214" s="97"/>
      <c r="X214" s="97"/>
      <c r="Y214" s="97"/>
      <c r="Z214" s="97"/>
    </row>
    <row r="215" spans="1:26" ht="11.25" customHeight="1">
      <c r="A215" s="96"/>
      <c r="B215" s="97"/>
      <c r="C215" s="97"/>
      <c r="D215" s="97"/>
      <c r="E215" s="97"/>
      <c r="F215" s="97"/>
      <c r="G215" s="97"/>
      <c r="H215" s="97"/>
      <c r="I215" s="97"/>
      <c r="J215" s="97"/>
      <c r="K215" s="97"/>
      <c r="L215" s="97"/>
      <c r="M215" s="97"/>
      <c r="N215" s="97"/>
      <c r="O215" s="97"/>
      <c r="P215" s="97"/>
      <c r="Q215" s="97"/>
      <c r="R215" s="97"/>
      <c r="S215" s="97"/>
      <c r="T215" s="97"/>
      <c r="U215" s="97"/>
      <c r="V215" s="97"/>
      <c r="W215" s="97"/>
      <c r="X215" s="97"/>
      <c r="Y215" s="97"/>
      <c r="Z215" s="97"/>
    </row>
    <row r="216" spans="1:26" ht="11.25" customHeight="1">
      <c r="A216" s="96"/>
      <c r="B216" s="97"/>
      <c r="C216" s="97"/>
      <c r="D216" s="97"/>
      <c r="E216" s="97"/>
      <c r="F216" s="97"/>
      <c r="G216" s="97"/>
      <c r="H216" s="97"/>
      <c r="I216" s="97"/>
      <c r="J216" s="97"/>
      <c r="K216" s="97"/>
      <c r="L216" s="97"/>
      <c r="M216" s="97"/>
      <c r="N216" s="97"/>
      <c r="O216" s="97"/>
      <c r="P216" s="97"/>
      <c r="Q216" s="97"/>
      <c r="R216" s="97"/>
      <c r="S216" s="97"/>
      <c r="T216" s="97"/>
      <c r="U216" s="97"/>
      <c r="V216" s="97"/>
      <c r="W216" s="97"/>
      <c r="X216" s="97"/>
      <c r="Y216" s="97"/>
      <c r="Z216" s="97"/>
    </row>
    <row r="217" spans="1:26" ht="11.25" customHeight="1">
      <c r="A217" s="96"/>
      <c r="B217" s="97"/>
      <c r="C217" s="97"/>
      <c r="D217" s="97"/>
      <c r="E217" s="97"/>
      <c r="F217" s="97"/>
      <c r="G217" s="97"/>
      <c r="H217" s="97"/>
      <c r="I217" s="97"/>
      <c r="J217" s="97"/>
      <c r="K217" s="97"/>
      <c r="L217" s="97"/>
      <c r="M217" s="97"/>
      <c r="N217" s="97"/>
      <c r="O217" s="97"/>
      <c r="P217" s="97"/>
      <c r="Q217" s="97"/>
      <c r="R217" s="97"/>
      <c r="S217" s="97"/>
      <c r="T217" s="97"/>
      <c r="U217" s="97"/>
      <c r="V217" s="97"/>
      <c r="W217" s="97"/>
      <c r="X217" s="97"/>
      <c r="Y217" s="97"/>
      <c r="Z217" s="97"/>
    </row>
    <row r="218" spans="1:26" ht="11.25" customHeight="1">
      <c r="A218" s="96"/>
      <c r="B218" s="97"/>
      <c r="C218" s="97"/>
      <c r="D218" s="97"/>
      <c r="E218" s="97"/>
      <c r="F218" s="97"/>
      <c r="G218" s="97"/>
      <c r="H218" s="97"/>
      <c r="I218" s="97"/>
      <c r="J218" s="97"/>
      <c r="K218" s="97"/>
      <c r="L218" s="97"/>
      <c r="M218" s="97"/>
      <c r="N218" s="97"/>
      <c r="O218" s="97"/>
      <c r="P218" s="97"/>
      <c r="Q218" s="97"/>
      <c r="R218" s="97"/>
      <c r="S218" s="97"/>
      <c r="T218" s="97"/>
      <c r="U218" s="97"/>
      <c r="V218" s="97"/>
      <c r="W218" s="97"/>
      <c r="X218" s="97"/>
      <c r="Y218" s="97"/>
      <c r="Z218" s="97"/>
    </row>
    <row r="219" spans="1:26" ht="11.25" customHeight="1">
      <c r="A219" s="96"/>
      <c r="B219" s="97"/>
      <c r="C219" s="97"/>
      <c r="D219" s="97"/>
      <c r="E219" s="97"/>
      <c r="F219" s="97"/>
      <c r="G219" s="97"/>
      <c r="H219" s="97"/>
      <c r="I219" s="97"/>
      <c r="J219" s="97"/>
      <c r="K219" s="97"/>
      <c r="L219" s="97"/>
      <c r="M219" s="97"/>
      <c r="N219" s="97"/>
      <c r="O219" s="97"/>
      <c r="P219" s="97"/>
      <c r="Q219" s="97"/>
      <c r="R219" s="97"/>
      <c r="S219" s="97"/>
      <c r="T219" s="97"/>
      <c r="U219" s="97"/>
      <c r="V219" s="97"/>
      <c r="W219" s="97"/>
      <c r="X219" s="97"/>
      <c r="Y219" s="97"/>
      <c r="Z219" s="97"/>
    </row>
    <row r="220" spans="1:26" ht="11.25" customHeight="1">
      <c r="A220" s="96"/>
      <c r="B220" s="97"/>
      <c r="C220" s="97"/>
      <c r="D220" s="97"/>
      <c r="E220" s="97"/>
      <c r="F220" s="97"/>
      <c r="G220" s="97"/>
      <c r="H220" s="97"/>
      <c r="I220" s="97"/>
      <c r="J220" s="97"/>
      <c r="K220" s="97"/>
      <c r="L220" s="97"/>
      <c r="M220" s="97"/>
      <c r="N220" s="97"/>
      <c r="O220" s="97"/>
      <c r="P220" s="97"/>
      <c r="Q220" s="97"/>
      <c r="R220" s="97"/>
      <c r="S220" s="97"/>
      <c r="T220" s="97"/>
      <c r="U220" s="97"/>
      <c r="V220" s="97"/>
      <c r="W220" s="97"/>
      <c r="X220" s="97"/>
      <c r="Y220" s="97"/>
      <c r="Z220" s="97"/>
    </row>
    <row r="221" spans="1:26" ht="11.25" customHeight="1">
      <c r="A221" s="96"/>
      <c r="B221" s="97"/>
      <c r="C221" s="97"/>
      <c r="D221" s="97"/>
      <c r="E221" s="97"/>
      <c r="F221" s="97"/>
      <c r="G221" s="97"/>
      <c r="H221" s="97"/>
      <c r="I221" s="97"/>
      <c r="J221" s="97"/>
      <c r="K221" s="97"/>
      <c r="L221" s="97"/>
      <c r="M221" s="97"/>
      <c r="N221" s="97"/>
      <c r="O221" s="97"/>
      <c r="P221" s="97"/>
      <c r="Q221" s="97"/>
      <c r="R221" s="97"/>
      <c r="S221" s="97"/>
      <c r="T221" s="97"/>
      <c r="U221" s="97"/>
      <c r="V221" s="97"/>
      <c r="W221" s="97"/>
      <c r="X221" s="97"/>
      <c r="Y221" s="97"/>
      <c r="Z221" s="97"/>
    </row>
    <row r="222" spans="1:26" ht="11.25" customHeight="1">
      <c r="A222" s="96"/>
      <c r="B222" s="97"/>
      <c r="C222" s="97"/>
      <c r="D222" s="97"/>
      <c r="E222" s="97"/>
      <c r="F222" s="97"/>
      <c r="G222" s="97"/>
      <c r="H222" s="97"/>
      <c r="I222" s="97"/>
      <c r="J222" s="97"/>
      <c r="K222" s="97"/>
      <c r="L222" s="97"/>
      <c r="M222" s="97"/>
      <c r="N222" s="97"/>
      <c r="O222" s="97"/>
      <c r="P222" s="97"/>
      <c r="Q222" s="97"/>
      <c r="R222" s="97"/>
      <c r="S222" s="97"/>
      <c r="T222" s="97"/>
      <c r="U222" s="97"/>
      <c r="V222" s="97"/>
      <c r="W222" s="97"/>
      <c r="X222" s="97"/>
      <c r="Y222" s="97"/>
      <c r="Z222" s="97"/>
    </row>
    <row r="223" spans="1:26" ht="11.25" customHeight="1">
      <c r="A223" s="96"/>
      <c r="B223" s="97"/>
      <c r="C223" s="97"/>
      <c r="D223" s="97"/>
      <c r="E223" s="97"/>
      <c r="F223" s="97"/>
      <c r="G223" s="97"/>
      <c r="H223" s="97"/>
      <c r="I223" s="97"/>
      <c r="J223" s="97"/>
      <c r="K223" s="97"/>
      <c r="L223" s="97"/>
      <c r="M223" s="97"/>
      <c r="N223" s="97"/>
      <c r="O223" s="97"/>
      <c r="P223" s="97"/>
      <c r="Q223" s="97"/>
      <c r="R223" s="97"/>
      <c r="S223" s="97"/>
      <c r="T223" s="97"/>
      <c r="U223" s="97"/>
      <c r="V223" s="97"/>
      <c r="W223" s="97"/>
      <c r="X223" s="97"/>
      <c r="Y223" s="97"/>
      <c r="Z223" s="97"/>
    </row>
    <row r="224" spans="1:26" ht="11.25" customHeight="1">
      <c r="A224" s="96"/>
      <c r="B224" s="97"/>
      <c r="C224" s="97"/>
      <c r="D224" s="97"/>
      <c r="E224" s="97"/>
      <c r="F224" s="97"/>
      <c r="G224" s="97"/>
      <c r="H224" s="97"/>
      <c r="I224" s="97"/>
      <c r="J224" s="97"/>
      <c r="K224" s="97"/>
      <c r="L224" s="97"/>
      <c r="M224" s="97"/>
      <c r="N224" s="97"/>
      <c r="O224" s="97"/>
      <c r="P224" s="97"/>
      <c r="Q224" s="97"/>
      <c r="R224" s="97"/>
      <c r="S224" s="97"/>
      <c r="T224" s="97"/>
      <c r="U224" s="97"/>
      <c r="V224" s="97"/>
      <c r="W224" s="97"/>
      <c r="X224" s="97"/>
      <c r="Y224" s="97"/>
      <c r="Z224" s="97"/>
    </row>
    <row r="225" spans="1:26" ht="11.25" customHeight="1">
      <c r="A225" s="96"/>
      <c r="B225" s="97"/>
      <c r="C225" s="97"/>
      <c r="D225" s="97"/>
      <c r="E225" s="97"/>
      <c r="F225" s="97"/>
      <c r="G225" s="97"/>
      <c r="H225" s="97"/>
      <c r="I225" s="97"/>
      <c r="J225" s="97"/>
      <c r="K225" s="97"/>
      <c r="L225" s="97"/>
      <c r="M225" s="97"/>
      <c r="N225" s="97"/>
      <c r="O225" s="97"/>
      <c r="P225" s="97"/>
      <c r="Q225" s="97"/>
      <c r="R225" s="97"/>
      <c r="S225" s="97"/>
      <c r="T225" s="97"/>
      <c r="U225" s="97"/>
      <c r="V225" s="97"/>
      <c r="W225" s="97"/>
      <c r="X225" s="97"/>
      <c r="Y225" s="97"/>
      <c r="Z225" s="97"/>
    </row>
    <row r="226" spans="1:26" ht="11.25" customHeight="1">
      <c r="A226" s="96"/>
      <c r="B226" s="97"/>
      <c r="C226" s="97"/>
      <c r="D226" s="97"/>
      <c r="E226" s="97"/>
      <c r="F226" s="97"/>
      <c r="G226" s="97"/>
      <c r="H226" s="97"/>
      <c r="I226" s="97"/>
      <c r="J226" s="97"/>
      <c r="K226" s="97"/>
      <c r="L226" s="97"/>
      <c r="M226" s="97"/>
      <c r="N226" s="97"/>
      <c r="O226" s="97"/>
      <c r="P226" s="97"/>
      <c r="Q226" s="97"/>
      <c r="R226" s="97"/>
      <c r="S226" s="97"/>
      <c r="T226" s="97"/>
      <c r="U226" s="97"/>
      <c r="V226" s="97"/>
      <c r="W226" s="97"/>
      <c r="X226" s="97"/>
      <c r="Y226" s="97"/>
      <c r="Z226" s="97"/>
    </row>
    <row r="227" spans="1:26" ht="11.25" customHeight="1">
      <c r="A227" s="96"/>
      <c r="B227" s="97"/>
      <c r="C227" s="97"/>
      <c r="D227" s="97"/>
      <c r="E227" s="97"/>
      <c r="F227" s="97"/>
      <c r="G227" s="97"/>
      <c r="H227" s="97"/>
      <c r="I227" s="97"/>
      <c r="J227" s="97"/>
      <c r="K227" s="97"/>
      <c r="L227" s="97"/>
      <c r="M227" s="97"/>
      <c r="N227" s="97"/>
      <c r="O227" s="97"/>
      <c r="P227" s="97"/>
      <c r="Q227" s="97"/>
      <c r="R227" s="97"/>
      <c r="S227" s="97"/>
      <c r="T227" s="97"/>
      <c r="U227" s="97"/>
      <c r="V227" s="97"/>
      <c r="W227" s="97"/>
      <c r="X227" s="97"/>
      <c r="Y227" s="97"/>
      <c r="Z227" s="97"/>
    </row>
    <row r="228" spans="1:26" ht="11.25" customHeight="1">
      <c r="A228" s="96"/>
      <c r="B228" s="97"/>
      <c r="C228" s="97"/>
      <c r="D228" s="97"/>
      <c r="E228" s="97"/>
      <c r="F228" s="97"/>
      <c r="G228" s="97"/>
      <c r="H228" s="97"/>
      <c r="I228" s="97"/>
      <c r="J228" s="97"/>
      <c r="K228" s="97"/>
      <c r="L228" s="97"/>
      <c r="M228" s="97"/>
      <c r="N228" s="97"/>
      <c r="O228" s="97"/>
      <c r="P228" s="97"/>
      <c r="Q228" s="97"/>
      <c r="R228" s="97"/>
      <c r="S228" s="97"/>
      <c r="T228" s="97"/>
      <c r="U228" s="97"/>
      <c r="V228" s="97"/>
      <c r="W228" s="97"/>
      <c r="X228" s="97"/>
      <c r="Y228" s="97"/>
      <c r="Z228" s="97"/>
    </row>
    <row r="229" spans="1:26" ht="11.25" customHeight="1">
      <c r="A229" s="96"/>
      <c r="B229" s="97"/>
      <c r="C229" s="97"/>
      <c r="D229" s="97"/>
      <c r="E229" s="97"/>
      <c r="F229" s="97"/>
      <c r="G229" s="97"/>
      <c r="H229" s="97"/>
      <c r="I229" s="97"/>
      <c r="J229" s="97"/>
      <c r="K229" s="97"/>
      <c r="L229" s="97"/>
      <c r="M229" s="97"/>
      <c r="N229" s="97"/>
      <c r="O229" s="97"/>
      <c r="P229" s="97"/>
      <c r="Q229" s="97"/>
      <c r="R229" s="97"/>
      <c r="S229" s="97"/>
      <c r="T229" s="97"/>
      <c r="U229" s="97"/>
      <c r="V229" s="97"/>
      <c r="W229" s="97"/>
      <c r="X229" s="97"/>
      <c r="Y229" s="97"/>
      <c r="Z229" s="97"/>
    </row>
    <row r="230" spans="1:26" ht="11.25" customHeight="1">
      <c r="A230" s="96"/>
      <c r="B230" s="97"/>
      <c r="C230" s="97"/>
      <c r="D230" s="97"/>
      <c r="E230" s="97"/>
      <c r="F230" s="97"/>
      <c r="G230" s="97"/>
      <c r="H230" s="97"/>
      <c r="I230" s="97"/>
      <c r="J230" s="97"/>
      <c r="K230" s="97"/>
      <c r="L230" s="97"/>
      <c r="M230" s="97"/>
      <c r="N230" s="97"/>
      <c r="O230" s="97"/>
      <c r="P230" s="97"/>
      <c r="Q230" s="97"/>
      <c r="R230" s="97"/>
      <c r="S230" s="97"/>
      <c r="T230" s="97"/>
      <c r="U230" s="97"/>
      <c r="V230" s="97"/>
      <c r="W230" s="97"/>
      <c r="X230" s="97"/>
      <c r="Y230" s="97"/>
      <c r="Z230" s="97"/>
    </row>
    <row r="231" spans="1:26" ht="11.25" customHeight="1">
      <c r="A231" s="96"/>
      <c r="B231" s="97"/>
      <c r="C231" s="97"/>
      <c r="D231" s="97"/>
      <c r="E231" s="97"/>
      <c r="F231" s="97"/>
      <c r="G231" s="97"/>
      <c r="H231" s="97"/>
      <c r="I231" s="97"/>
      <c r="J231" s="97"/>
      <c r="K231" s="97"/>
      <c r="L231" s="97"/>
      <c r="M231" s="97"/>
      <c r="N231" s="97"/>
      <c r="O231" s="97"/>
      <c r="P231" s="97"/>
      <c r="Q231" s="97"/>
      <c r="R231" s="97"/>
      <c r="S231" s="97"/>
      <c r="T231" s="97"/>
      <c r="U231" s="97"/>
      <c r="V231" s="97"/>
      <c r="W231" s="97"/>
      <c r="X231" s="97"/>
      <c r="Y231" s="97"/>
      <c r="Z231" s="97"/>
    </row>
    <row r="232" spans="1:26" ht="11.25" customHeight="1">
      <c r="A232" s="96"/>
      <c r="B232" s="97"/>
      <c r="C232" s="97"/>
      <c r="D232" s="97"/>
      <c r="E232" s="97"/>
      <c r="F232" s="97"/>
      <c r="G232" s="97"/>
      <c r="H232" s="97"/>
      <c r="I232" s="97"/>
      <c r="J232" s="97"/>
      <c r="K232" s="97"/>
      <c r="L232" s="97"/>
      <c r="M232" s="97"/>
      <c r="N232" s="97"/>
      <c r="O232" s="97"/>
      <c r="P232" s="97"/>
      <c r="Q232" s="97"/>
      <c r="R232" s="97"/>
      <c r="S232" s="97"/>
      <c r="T232" s="97"/>
      <c r="U232" s="97"/>
      <c r="V232" s="97"/>
      <c r="W232" s="97"/>
      <c r="X232" s="97"/>
      <c r="Y232" s="97"/>
      <c r="Z232" s="97"/>
    </row>
    <row r="233" spans="1:26" ht="11.25" customHeight="1">
      <c r="A233" s="96"/>
      <c r="B233" s="97"/>
      <c r="C233" s="97"/>
      <c r="D233" s="97"/>
      <c r="E233" s="97"/>
      <c r="F233" s="97"/>
      <c r="G233" s="97"/>
      <c r="H233" s="97"/>
      <c r="I233" s="97"/>
      <c r="J233" s="97"/>
      <c r="K233" s="97"/>
      <c r="L233" s="97"/>
      <c r="M233" s="97"/>
      <c r="N233" s="97"/>
      <c r="O233" s="97"/>
      <c r="P233" s="97"/>
      <c r="Q233" s="97"/>
      <c r="R233" s="97"/>
      <c r="S233" s="97"/>
      <c r="T233" s="97"/>
      <c r="U233" s="97"/>
      <c r="V233" s="97"/>
      <c r="W233" s="97"/>
      <c r="X233" s="97"/>
      <c r="Y233" s="97"/>
      <c r="Z233" s="97"/>
    </row>
    <row r="234" spans="1:26" ht="11.25" customHeight="1">
      <c r="A234" s="96"/>
      <c r="B234" s="97"/>
      <c r="C234" s="97"/>
      <c r="D234" s="97"/>
      <c r="E234" s="97"/>
      <c r="F234" s="97"/>
      <c r="G234" s="97"/>
      <c r="H234" s="97"/>
      <c r="I234" s="97"/>
      <c r="J234" s="97"/>
      <c r="K234" s="97"/>
      <c r="L234" s="97"/>
      <c r="M234" s="97"/>
      <c r="N234" s="97"/>
      <c r="O234" s="97"/>
      <c r="P234" s="97"/>
      <c r="Q234" s="97"/>
      <c r="R234" s="97"/>
      <c r="S234" s="97"/>
      <c r="T234" s="97"/>
      <c r="U234" s="97"/>
      <c r="V234" s="97"/>
      <c r="W234" s="97"/>
      <c r="X234" s="97"/>
      <c r="Y234" s="97"/>
      <c r="Z234" s="97"/>
    </row>
    <row r="235" spans="1:26" ht="11.25" customHeight="1">
      <c r="A235" s="96"/>
      <c r="B235" s="97"/>
      <c r="C235" s="97"/>
      <c r="D235" s="97"/>
      <c r="E235" s="97"/>
      <c r="F235" s="97"/>
      <c r="G235" s="97"/>
      <c r="H235" s="97"/>
      <c r="I235" s="97"/>
      <c r="J235" s="97"/>
      <c r="K235" s="97"/>
      <c r="L235" s="97"/>
      <c r="M235" s="97"/>
      <c r="N235" s="97"/>
      <c r="O235" s="97"/>
      <c r="P235" s="97"/>
      <c r="Q235" s="97"/>
      <c r="R235" s="97"/>
      <c r="S235" s="97"/>
      <c r="T235" s="97"/>
      <c r="U235" s="97"/>
      <c r="V235" s="97"/>
      <c r="W235" s="97"/>
      <c r="X235" s="97"/>
      <c r="Y235" s="97"/>
      <c r="Z235" s="97"/>
    </row>
    <row r="236" spans="1:26" ht="11.25" customHeight="1">
      <c r="A236" s="96"/>
      <c r="B236" s="97"/>
      <c r="C236" s="97"/>
      <c r="D236" s="97"/>
      <c r="E236" s="97"/>
      <c r="F236" s="97"/>
      <c r="G236" s="97"/>
      <c r="H236" s="97"/>
      <c r="I236" s="97"/>
      <c r="J236" s="97"/>
      <c r="K236" s="97"/>
      <c r="L236" s="97"/>
      <c r="M236" s="97"/>
      <c r="N236" s="97"/>
      <c r="O236" s="97"/>
      <c r="P236" s="97"/>
      <c r="Q236" s="97"/>
      <c r="R236" s="97"/>
      <c r="S236" s="97"/>
      <c r="T236" s="97"/>
      <c r="U236" s="97"/>
      <c r="V236" s="97"/>
      <c r="W236" s="97"/>
      <c r="X236" s="97"/>
      <c r="Y236" s="97"/>
      <c r="Z236" s="97"/>
    </row>
    <row r="237" spans="1:26" ht="11.25" customHeight="1">
      <c r="A237" s="96"/>
      <c r="B237" s="97"/>
      <c r="C237" s="97"/>
      <c r="D237" s="97"/>
      <c r="E237" s="97"/>
      <c r="F237" s="97"/>
      <c r="G237" s="97"/>
      <c r="H237" s="97"/>
      <c r="I237" s="97"/>
      <c r="J237" s="97"/>
      <c r="K237" s="97"/>
      <c r="L237" s="97"/>
      <c r="M237" s="97"/>
      <c r="N237" s="97"/>
      <c r="O237" s="97"/>
      <c r="P237" s="97"/>
      <c r="Q237" s="97"/>
      <c r="R237" s="97"/>
      <c r="S237" s="97"/>
      <c r="T237" s="97"/>
      <c r="U237" s="97"/>
      <c r="V237" s="97"/>
      <c r="W237" s="97"/>
      <c r="X237" s="97"/>
      <c r="Y237" s="97"/>
      <c r="Z237" s="97"/>
    </row>
    <row r="238" spans="1:26" ht="11.25" customHeight="1">
      <c r="A238" s="96"/>
      <c r="B238" s="97"/>
      <c r="C238" s="97"/>
      <c r="D238" s="97"/>
      <c r="E238" s="97"/>
      <c r="F238" s="97"/>
      <c r="G238" s="97"/>
      <c r="H238" s="97"/>
      <c r="I238" s="97"/>
      <c r="J238" s="97"/>
      <c r="K238" s="97"/>
      <c r="L238" s="97"/>
      <c r="M238" s="97"/>
      <c r="N238" s="97"/>
      <c r="O238" s="97"/>
      <c r="P238" s="97"/>
      <c r="Q238" s="97"/>
      <c r="R238" s="97"/>
      <c r="S238" s="97"/>
      <c r="T238" s="97"/>
      <c r="U238" s="97"/>
      <c r="V238" s="97"/>
      <c r="W238" s="97"/>
      <c r="X238" s="97"/>
      <c r="Y238" s="97"/>
      <c r="Z238" s="97"/>
    </row>
    <row r="239" spans="1:26" ht="11.25" customHeight="1">
      <c r="A239" s="96"/>
      <c r="B239" s="97"/>
      <c r="C239" s="97"/>
      <c r="D239" s="97"/>
      <c r="E239" s="97"/>
      <c r="F239" s="97"/>
      <c r="G239" s="97"/>
      <c r="H239" s="97"/>
      <c r="I239" s="97"/>
      <c r="J239" s="97"/>
      <c r="K239" s="97"/>
      <c r="L239" s="97"/>
      <c r="M239" s="97"/>
      <c r="N239" s="97"/>
      <c r="O239" s="97"/>
      <c r="P239" s="97"/>
      <c r="Q239" s="97"/>
      <c r="R239" s="97"/>
      <c r="S239" s="97"/>
      <c r="T239" s="97"/>
      <c r="U239" s="97"/>
      <c r="V239" s="97"/>
      <c r="W239" s="97"/>
      <c r="X239" s="97"/>
      <c r="Y239" s="97"/>
      <c r="Z239" s="97"/>
    </row>
    <row r="240" spans="1:26" ht="11.25" customHeight="1">
      <c r="A240" s="96"/>
      <c r="B240" s="97"/>
      <c r="C240" s="97"/>
      <c r="D240" s="97"/>
      <c r="E240" s="97"/>
      <c r="F240" s="97"/>
      <c r="G240" s="97"/>
      <c r="H240" s="97"/>
      <c r="I240" s="97"/>
      <c r="J240" s="97"/>
      <c r="K240" s="97"/>
      <c r="L240" s="97"/>
      <c r="M240" s="97"/>
      <c r="N240" s="97"/>
      <c r="O240" s="97"/>
      <c r="P240" s="97"/>
      <c r="Q240" s="97"/>
      <c r="R240" s="97"/>
      <c r="S240" s="97"/>
      <c r="T240" s="97"/>
      <c r="U240" s="97"/>
      <c r="V240" s="97"/>
      <c r="W240" s="97"/>
      <c r="X240" s="97"/>
      <c r="Y240" s="97"/>
      <c r="Z240" s="97"/>
    </row>
    <row r="241" spans="1:26" ht="11.25" customHeight="1">
      <c r="A241" s="96"/>
      <c r="B241" s="97"/>
      <c r="C241" s="97"/>
      <c r="D241" s="97"/>
      <c r="E241" s="97"/>
      <c r="F241" s="97"/>
      <c r="G241" s="97"/>
      <c r="H241" s="97"/>
      <c r="I241" s="97"/>
      <c r="J241" s="97"/>
      <c r="K241" s="97"/>
      <c r="L241" s="97"/>
      <c r="M241" s="97"/>
      <c r="N241" s="97"/>
      <c r="O241" s="97"/>
      <c r="P241" s="97"/>
      <c r="Q241" s="97"/>
      <c r="R241" s="97"/>
      <c r="S241" s="97"/>
      <c r="T241" s="97"/>
      <c r="U241" s="97"/>
      <c r="V241" s="97"/>
      <c r="W241" s="97"/>
      <c r="X241" s="97"/>
      <c r="Y241" s="97"/>
      <c r="Z241" s="97"/>
    </row>
    <row r="242" spans="1:26" ht="11.25" customHeight="1">
      <c r="A242" s="96"/>
      <c r="B242" s="97"/>
      <c r="C242" s="97"/>
      <c r="D242" s="97"/>
      <c r="E242" s="97"/>
      <c r="F242" s="97"/>
      <c r="G242" s="97"/>
      <c r="H242" s="97"/>
      <c r="I242" s="97"/>
      <c r="J242" s="97"/>
      <c r="K242" s="97"/>
      <c r="L242" s="97"/>
      <c r="M242" s="97"/>
      <c r="N242" s="97"/>
      <c r="O242" s="97"/>
      <c r="P242" s="97"/>
      <c r="Q242" s="97"/>
      <c r="R242" s="97"/>
      <c r="S242" s="97"/>
      <c r="T242" s="97"/>
      <c r="U242" s="97"/>
      <c r="V242" s="97"/>
      <c r="W242" s="97"/>
      <c r="X242" s="97"/>
      <c r="Y242" s="97"/>
      <c r="Z242" s="97"/>
    </row>
    <row r="243" spans="1:26" ht="11.25" customHeight="1">
      <c r="A243" s="96"/>
      <c r="B243" s="97"/>
      <c r="C243" s="97"/>
      <c r="D243" s="97"/>
      <c r="E243" s="97"/>
      <c r="F243" s="97"/>
      <c r="G243" s="97"/>
      <c r="H243" s="97"/>
      <c r="I243" s="97"/>
      <c r="J243" s="97"/>
      <c r="K243" s="97"/>
      <c r="L243" s="97"/>
      <c r="M243" s="97"/>
      <c r="N243" s="97"/>
      <c r="O243" s="97"/>
      <c r="P243" s="97"/>
      <c r="Q243" s="97"/>
      <c r="R243" s="97"/>
      <c r="S243" s="97"/>
      <c r="T243" s="97"/>
      <c r="U243" s="97"/>
      <c r="V243" s="97"/>
      <c r="W243" s="97"/>
      <c r="X243" s="97"/>
      <c r="Y243" s="97"/>
      <c r="Z243" s="97"/>
    </row>
    <row r="244" spans="1:26" ht="11.25" customHeight="1">
      <c r="A244" s="96"/>
      <c r="B244" s="97"/>
      <c r="C244" s="97"/>
      <c r="D244" s="97"/>
      <c r="E244" s="97"/>
      <c r="F244" s="97"/>
      <c r="G244" s="97"/>
      <c r="H244" s="97"/>
      <c r="I244" s="97"/>
      <c r="J244" s="97"/>
      <c r="K244" s="97"/>
      <c r="L244" s="97"/>
      <c r="M244" s="97"/>
      <c r="N244" s="97"/>
      <c r="O244" s="97"/>
      <c r="P244" s="97"/>
      <c r="Q244" s="97"/>
      <c r="R244" s="97"/>
      <c r="S244" s="97"/>
      <c r="T244" s="97"/>
      <c r="U244" s="97"/>
      <c r="V244" s="97"/>
      <c r="W244" s="97"/>
      <c r="X244" s="97"/>
      <c r="Y244" s="97"/>
      <c r="Z244" s="97"/>
    </row>
    <row r="245" spans="1:26" ht="11.25" customHeight="1">
      <c r="A245" s="96"/>
      <c r="B245" s="97"/>
      <c r="C245" s="97"/>
      <c r="D245" s="97"/>
      <c r="E245" s="97"/>
      <c r="F245" s="97"/>
      <c r="G245" s="97"/>
      <c r="H245" s="97"/>
      <c r="I245" s="97"/>
      <c r="J245" s="97"/>
      <c r="K245" s="97"/>
      <c r="L245" s="97"/>
      <c r="M245" s="97"/>
      <c r="N245" s="97"/>
      <c r="O245" s="97"/>
      <c r="P245" s="97"/>
      <c r="Q245" s="97"/>
      <c r="R245" s="97"/>
      <c r="S245" s="97"/>
      <c r="T245" s="97"/>
      <c r="U245" s="97"/>
      <c r="V245" s="97"/>
      <c r="W245" s="97"/>
      <c r="X245" s="97"/>
      <c r="Y245" s="97"/>
      <c r="Z245" s="97"/>
    </row>
    <row r="246" spans="1:26" ht="11.25" customHeight="1">
      <c r="A246" s="96"/>
      <c r="B246" s="97"/>
      <c r="C246" s="97"/>
      <c r="D246" s="97"/>
      <c r="E246" s="97"/>
      <c r="F246" s="97"/>
      <c r="G246" s="97"/>
      <c r="H246" s="97"/>
      <c r="I246" s="97"/>
      <c r="J246" s="97"/>
      <c r="K246" s="97"/>
      <c r="L246" s="97"/>
      <c r="M246" s="97"/>
      <c r="N246" s="97"/>
      <c r="O246" s="97"/>
      <c r="P246" s="97"/>
      <c r="Q246" s="97"/>
      <c r="R246" s="97"/>
      <c r="S246" s="97"/>
      <c r="T246" s="97"/>
      <c r="U246" s="97"/>
      <c r="V246" s="97"/>
      <c r="W246" s="97"/>
      <c r="X246" s="97"/>
      <c r="Y246" s="97"/>
      <c r="Z246" s="97"/>
    </row>
    <row r="247" spans="1:26" ht="11.25" customHeight="1">
      <c r="A247" s="96"/>
      <c r="B247" s="97"/>
      <c r="C247" s="97"/>
      <c r="D247" s="97"/>
      <c r="E247" s="97"/>
      <c r="F247" s="97"/>
      <c r="G247" s="97"/>
      <c r="H247" s="97"/>
      <c r="I247" s="97"/>
      <c r="J247" s="97"/>
      <c r="K247" s="97"/>
      <c r="L247" s="97"/>
      <c r="M247" s="97"/>
      <c r="N247" s="97"/>
      <c r="O247" s="97"/>
      <c r="P247" s="97"/>
      <c r="Q247" s="97"/>
      <c r="R247" s="97"/>
      <c r="S247" s="97"/>
      <c r="T247" s="97"/>
      <c r="U247" s="97"/>
      <c r="V247" s="97"/>
      <c r="W247" s="97"/>
      <c r="X247" s="97"/>
      <c r="Y247" s="97"/>
      <c r="Z247" s="97"/>
    </row>
    <row r="248" spans="1:26" ht="11.25" customHeight="1">
      <c r="A248" s="96"/>
      <c r="B248" s="97"/>
      <c r="C248" s="97"/>
      <c r="D248" s="97"/>
      <c r="E248" s="97"/>
      <c r="F248" s="97"/>
      <c r="G248" s="97"/>
      <c r="H248" s="97"/>
      <c r="I248" s="97"/>
      <c r="J248" s="97"/>
      <c r="K248" s="97"/>
      <c r="L248" s="97"/>
      <c r="M248" s="97"/>
      <c r="N248" s="97"/>
      <c r="O248" s="97"/>
      <c r="P248" s="97"/>
      <c r="Q248" s="97"/>
      <c r="R248" s="97"/>
      <c r="S248" s="97"/>
      <c r="T248" s="97"/>
      <c r="U248" s="97"/>
      <c r="V248" s="97"/>
      <c r="W248" s="97"/>
      <c r="X248" s="97"/>
      <c r="Y248" s="97"/>
      <c r="Z248" s="97"/>
    </row>
    <row r="249" spans="1:26" ht="11.25" customHeight="1">
      <c r="A249" s="96"/>
      <c r="B249" s="97"/>
      <c r="C249" s="97"/>
      <c r="D249" s="97"/>
      <c r="E249" s="97"/>
      <c r="F249" s="97"/>
      <c r="G249" s="97"/>
      <c r="H249" s="97"/>
      <c r="I249" s="97"/>
      <c r="J249" s="97"/>
      <c r="K249" s="97"/>
      <c r="L249" s="97"/>
      <c r="M249" s="97"/>
      <c r="N249" s="97"/>
      <c r="O249" s="97"/>
      <c r="P249" s="97"/>
      <c r="Q249" s="97"/>
      <c r="R249" s="97"/>
      <c r="S249" s="97"/>
      <c r="T249" s="97"/>
      <c r="U249" s="97"/>
      <c r="V249" s="97"/>
      <c r="W249" s="97"/>
      <c r="X249" s="97"/>
      <c r="Y249" s="97"/>
      <c r="Z249" s="97"/>
    </row>
    <row r="250" spans="1:26" ht="11.25" customHeight="1">
      <c r="A250" s="96"/>
      <c r="B250" s="97"/>
      <c r="C250" s="97"/>
      <c r="D250" s="97"/>
      <c r="E250" s="97"/>
      <c r="F250" s="97"/>
      <c r="G250" s="97"/>
      <c r="H250" s="97"/>
      <c r="I250" s="97"/>
      <c r="J250" s="97"/>
      <c r="K250" s="97"/>
      <c r="L250" s="97"/>
      <c r="M250" s="97"/>
      <c r="N250" s="97"/>
      <c r="O250" s="97"/>
      <c r="P250" s="97"/>
      <c r="Q250" s="97"/>
      <c r="R250" s="97"/>
      <c r="S250" s="97"/>
      <c r="T250" s="97"/>
      <c r="U250" s="97"/>
      <c r="V250" s="97"/>
      <c r="W250" s="97"/>
      <c r="X250" s="97"/>
      <c r="Y250" s="97"/>
      <c r="Z250" s="97"/>
    </row>
    <row r="251" spans="1:26" ht="11.25" customHeight="1">
      <c r="A251" s="96"/>
      <c r="B251" s="97"/>
      <c r="C251" s="97"/>
      <c r="D251" s="97"/>
      <c r="E251" s="97"/>
      <c r="F251" s="97"/>
      <c r="G251" s="97"/>
      <c r="H251" s="97"/>
      <c r="I251" s="97"/>
      <c r="J251" s="97"/>
      <c r="K251" s="97"/>
      <c r="L251" s="97"/>
      <c r="M251" s="97"/>
      <c r="N251" s="97"/>
      <c r="O251" s="97"/>
      <c r="P251" s="97"/>
      <c r="Q251" s="97"/>
      <c r="R251" s="97"/>
      <c r="S251" s="97"/>
      <c r="T251" s="97"/>
      <c r="U251" s="97"/>
      <c r="V251" s="97"/>
      <c r="W251" s="97"/>
      <c r="X251" s="97"/>
      <c r="Y251" s="97"/>
      <c r="Z251" s="97"/>
    </row>
    <row r="252" spans="1:26" ht="11.25" customHeight="1">
      <c r="A252" s="96"/>
      <c r="B252" s="97"/>
      <c r="C252" s="97"/>
      <c r="D252" s="97"/>
      <c r="E252" s="97"/>
      <c r="F252" s="97"/>
      <c r="G252" s="97"/>
      <c r="H252" s="97"/>
      <c r="I252" s="97"/>
      <c r="J252" s="97"/>
      <c r="K252" s="97"/>
      <c r="L252" s="97"/>
      <c r="M252" s="97"/>
      <c r="N252" s="97"/>
      <c r="O252" s="97"/>
      <c r="P252" s="97"/>
      <c r="Q252" s="97"/>
      <c r="R252" s="97"/>
      <c r="S252" s="97"/>
      <c r="T252" s="97"/>
      <c r="U252" s="97"/>
      <c r="V252" s="97"/>
      <c r="W252" s="97"/>
      <c r="X252" s="97"/>
      <c r="Y252" s="97"/>
      <c r="Z252" s="97"/>
    </row>
    <row r="253" spans="1:26" ht="11.25" customHeight="1">
      <c r="A253" s="96"/>
      <c r="B253" s="97"/>
      <c r="C253" s="97"/>
      <c r="D253" s="97"/>
      <c r="E253" s="97"/>
      <c r="F253" s="97"/>
      <c r="G253" s="97"/>
      <c r="H253" s="97"/>
      <c r="I253" s="97"/>
      <c r="J253" s="97"/>
      <c r="K253" s="97"/>
      <c r="L253" s="97"/>
      <c r="M253" s="97"/>
      <c r="N253" s="97"/>
      <c r="O253" s="97"/>
      <c r="P253" s="97"/>
      <c r="Q253" s="97"/>
      <c r="R253" s="97"/>
      <c r="S253" s="97"/>
      <c r="T253" s="97"/>
      <c r="U253" s="97"/>
      <c r="V253" s="97"/>
      <c r="W253" s="97"/>
      <c r="X253" s="97"/>
      <c r="Y253" s="97"/>
      <c r="Z253" s="97"/>
    </row>
    <row r="254" spans="1:26" ht="11.25" customHeight="1">
      <c r="A254" s="96"/>
      <c r="B254" s="97"/>
      <c r="C254" s="97"/>
      <c r="D254" s="97"/>
      <c r="E254" s="97"/>
      <c r="F254" s="97"/>
      <c r="G254" s="97"/>
      <c r="H254" s="97"/>
      <c r="I254" s="97"/>
      <c r="J254" s="97"/>
      <c r="K254" s="97"/>
      <c r="L254" s="97"/>
      <c r="M254" s="97"/>
      <c r="N254" s="97"/>
      <c r="O254" s="97"/>
      <c r="P254" s="97"/>
      <c r="Q254" s="97"/>
      <c r="R254" s="97"/>
      <c r="S254" s="97"/>
      <c r="T254" s="97"/>
      <c r="U254" s="97"/>
      <c r="V254" s="97"/>
      <c r="W254" s="97"/>
      <c r="X254" s="97"/>
      <c r="Y254" s="97"/>
      <c r="Z254" s="97"/>
    </row>
    <row r="255" spans="1:26" ht="11.25" customHeight="1">
      <c r="A255" s="96"/>
      <c r="B255" s="97"/>
      <c r="C255" s="97"/>
      <c r="D255" s="97"/>
      <c r="E255" s="97"/>
      <c r="F255" s="97"/>
      <c r="G255" s="97"/>
      <c r="H255" s="97"/>
      <c r="I255" s="97"/>
      <c r="J255" s="97"/>
      <c r="K255" s="97"/>
      <c r="L255" s="97"/>
      <c r="M255" s="97"/>
      <c r="N255" s="97"/>
      <c r="O255" s="97"/>
      <c r="P255" s="97"/>
      <c r="Q255" s="97"/>
      <c r="R255" s="97"/>
      <c r="S255" s="97"/>
      <c r="T255" s="97"/>
      <c r="U255" s="97"/>
      <c r="V255" s="97"/>
      <c r="W255" s="97"/>
      <c r="X255" s="97"/>
      <c r="Y255" s="97"/>
      <c r="Z255" s="97"/>
    </row>
    <row r="256" spans="1:26" ht="11.25" customHeight="1">
      <c r="A256" s="96"/>
      <c r="B256" s="97"/>
      <c r="C256" s="97"/>
      <c r="D256" s="97"/>
      <c r="E256" s="97"/>
      <c r="F256" s="97"/>
      <c r="G256" s="97"/>
      <c r="H256" s="97"/>
      <c r="I256" s="97"/>
      <c r="J256" s="97"/>
      <c r="K256" s="97"/>
      <c r="L256" s="97"/>
      <c r="M256" s="97"/>
      <c r="N256" s="97"/>
      <c r="O256" s="97"/>
      <c r="P256" s="97"/>
      <c r="Q256" s="97"/>
      <c r="R256" s="97"/>
      <c r="S256" s="97"/>
      <c r="T256" s="97"/>
      <c r="U256" s="97"/>
      <c r="V256" s="97"/>
      <c r="W256" s="97"/>
      <c r="X256" s="97"/>
      <c r="Y256" s="97"/>
      <c r="Z256" s="97"/>
    </row>
    <row r="257" spans="1:26" ht="11.25" customHeight="1">
      <c r="A257" s="96"/>
      <c r="B257" s="97"/>
      <c r="C257" s="97"/>
      <c r="D257" s="97"/>
      <c r="E257" s="97"/>
      <c r="F257" s="97"/>
      <c r="G257" s="97"/>
      <c r="H257" s="97"/>
      <c r="I257" s="97"/>
      <c r="J257" s="97"/>
      <c r="K257" s="97"/>
      <c r="L257" s="97"/>
      <c r="M257" s="97"/>
      <c r="N257" s="97"/>
      <c r="O257" s="97"/>
      <c r="P257" s="97"/>
      <c r="Q257" s="97"/>
      <c r="R257" s="97"/>
      <c r="S257" s="97"/>
      <c r="T257" s="97"/>
      <c r="U257" s="97"/>
      <c r="V257" s="97"/>
      <c r="W257" s="97"/>
      <c r="X257" s="97"/>
      <c r="Y257" s="97"/>
      <c r="Z257" s="97"/>
    </row>
    <row r="258" spans="1:26" ht="11.25" customHeight="1">
      <c r="A258" s="96"/>
      <c r="B258" s="97"/>
      <c r="C258" s="97"/>
      <c r="D258" s="97"/>
      <c r="E258" s="97"/>
      <c r="F258" s="97"/>
      <c r="G258" s="97"/>
      <c r="H258" s="97"/>
      <c r="I258" s="97"/>
      <c r="J258" s="97"/>
      <c r="K258" s="97"/>
      <c r="L258" s="97"/>
      <c r="M258" s="97"/>
      <c r="N258" s="97"/>
      <c r="O258" s="97"/>
      <c r="P258" s="97"/>
      <c r="Q258" s="97"/>
      <c r="R258" s="97"/>
      <c r="S258" s="97"/>
      <c r="T258" s="97"/>
      <c r="U258" s="97"/>
      <c r="V258" s="97"/>
      <c r="W258" s="97"/>
      <c r="X258" s="97"/>
      <c r="Y258" s="97"/>
      <c r="Z258" s="97"/>
    </row>
    <row r="259" spans="1:26" ht="11.25" customHeight="1">
      <c r="A259" s="96"/>
      <c r="B259" s="97"/>
      <c r="C259" s="97"/>
      <c r="D259" s="97"/>
      <c r="E259" s="97"/>
      <c r="F259" s="97"/>
      <c r="G259" s="97"/>
      <c r="H259" s="97"/>
      <c r="I259" s="97"/>
      <c r="J259" s="97"/>
      <c r="K259" s="97"/>
      <c r="L259" s="97"/>
      <c r="M259" s="97"/>
      <c r="N259" s="97"/>
      <c r="O259" s="97"/>
      <c r="P259" s="97"/>
      <c r="Q259" s="97"/>
      <c r="R259" s="97"/>
      <c r="S259" s="97"/>
      <c r="T259" s="97"/>
      <c r="U259" s="97"/>
      <c r="V259" s="97"/>
      <c r="W259" s="97"/>
      <c r="X259" s="97"/>
      <c r="Y259" s="97"/>
      <c r="Z259" s="97"/>
    </row>
    <row r="260" spans="1:26" ht="11.25" customHeight="1">
      <c r="A260" s="96"/>
      <c r="B260" s="97"/>
      <c r="C260" s="97"/>
      <c r="D260" s="97"/>
      <c r="E260" s="97"/>
      <c r="F260" s="97"/>
      <c r="G260" s="97"/>
      <c r="H260" s="97"/>
      <c r="I260" s="97"/>
      <c r="J260" s="97"/>
      <c r="K260" s="97"/>
      <c r="L260" s="97"/>
      <c r="M260" s="97"/>
      <c r="N260" s="97"/>
      <c r="O260" s="97"/>
      <c r="P260" s="97"/>
      <c r="Q260" s="97"/>
      <c r="R260" s="97"/>
      <c r="S260" s="97"/>
      <c r="T260" s="97"/>
      <c r="U260" s="97"/>
      <c r="V260" s="97"/>
      <c r="W260" s="97"/>
      <c r="X260" s="97"/>
      <c r="Y260" s="97"/>
      <c r="Z260" s="97"/>
    </row>
    <row r="261" spans="1:26" ht="11.25" customHeight="1">
      <c r="A261" s="96"/>
      <c r="B261" s="97"/>
      <c r="C261" s="97"/>
      <c r="D261" s="97"/>
      <c r="E261" s="97"/>
      <c r="F261" s="97"/>
      <c r="G261" s="97"/>
      <c r="H261" s="97"/>
      <c r="I261" s="97"/>
      <c r="J261" s="97"/>
      <c r="K261" s="97"/>
      <c r="L261" s="97"/>
      <c r="M261" s="97"/>
      <c r="N261" s="97"/>
      <c r="O261" s="97"/>
      <c r="P261" s="97"/>
      <c r="Q261" s="97"/>
      <c r="R261" s="97"/>
      <c r="S261" s="97"/>
      <c r="T261" s="97"/>
      <c r="U261" s="97"/>
      <c r="V261" s="97"/>
      <c r="W261" s="97"/>
      <c r="X261" s="97"/>
      <c r="Y261" s="97"/>
      <c r="Z261" s="97"/>
    </row>
    <row r="262" spans="1:26" ht="11.25" customHeight="1">
      <c r="A262" s="96"/>
      <c r="B262" s="97"/>
      <c r="C262" s="97"/>
      <c r="D262" s="97"/>
      <c r="E262" s="97"/>
      <c r="F262" s="97"/>
      <c r="G262" s="97"/>
      <c r="H262" s="97"/>
      <c r="I262" s="97"/>
      <c r="J262" s="97"/>
      <c r="K262" s="97"/>
      <c r="L262" s="97"/>
      <c r="M262" s="97"/>
      <c r="N262" s="97"/>
      <c r="O262" s="97"/>
      <c r="P262" s="97"/>
      <c r="Q262" s="97"/>
      <c r="R262" s="97"/>
      <c r="S262" s="97"/>
      <c r="T262" s="97"/>
      <c r="U262" s="97"/>
      <c r="V262" s="97"/>
      <c r="W262" s="97"/>
      <c r="X262" s="97"/>
      <c r="Y262" s="97"/>
      <c r="Z262" s="97"/>
    </row>
    <row r="263" spans="1:26" ht="11.25" customHeight="1">
      <c r="A263" s="96"/>
      <c r="B263" s="97"/>
      <c r="C263" s="97"/>
      <c r="D263" s="97"/>
      <c r="E263" s="97"/>
      <c r="F263" s="97"/>
      <c r="G263" s="97"/>
      <c r="H263" s="97"/>
      <c r="I263" s="97"/>
      <c r="J263" s="97"/>
      <c r="K263" s="97"/>
      <c r="L263" s="97"/>
      <c r="M263" s="97"/>
      <c r="N263" s="97"/>
      <c r="O263" s="97"/>
      <c r="P263" s="97"/>
      <c r="Q263" s="97"/>
      <c r="R263" s="97"/>
      <c r="S263" s="97"/>
      <c r="T263" s="97"/>
      <c r="U263" s="97"/>
      <c r="V263" s="97"/>
      <c r="W263" s="97"/>
      <c r="X263" s="97"/>
      <c r="Y263" s="97"/>
      <c r="Z263" s="97"/>
    </row>
    <row r="264" spans="1:26" ht="11.25" customHeight="1">
      <c r="A264" s="96"/>
      <c r="B264" s="97"/>
      <c r="C264" s="97"/>
      <c r="D264" s="97"/>
      <c r="E264" s="97"/>
      <c r="F264" s="97"/>
      <c r="G264" s="97"/>
      <c r="H264" s="97"/>
      <c r="I264" s="97"/>
      <c r="J264" s="97"/>
      <c r="K264" s="97"/>
      <c r="L264" s="97"/>
      <c r="M264" s="97"/>
      <c r="N264" s="97"/>
      <c r="O264" s="97"/>
      <c r="P264" s="97"/>
      <c r="Q264" s="97"/>
      <c r="R264" s="97"/>
      <c r="S264" s="97"/>
      <c r="T264" s="97"/>
      <c r="U264" s="97"/>
      <c r="V264" s="97"/>
      <c r="W264" s="97"/>
      <c r="X264" s="97"/>
      <c r="Y264" s="97"/>
      <c r="Z264" s="97"/>
    </row>
    <row r="265" spans="1:26" ht="11.25" customHeight="1">
      <c r="A265" s="96"/>
      <c r="B265" s="97"/>
      <c r="C265" s="97"/>
      <c r="D265" s="97"/>
      <c r="E265" s="97"/>
      <c r="F265" s="97"/>
      <c r="G265" s="97"/>
      <c r="H265" s="97"/>
      <c r="I265" s="97"/>
      <c r="J265" s="97"/>
      <c r="K265" s="97"/>
      <c r="L265" s="97"/>
      <c r="M265" s="97"/>
      <c r="N265" s="97"/>
      <c r="O265" s="97"/>
      <c r="P265" s="97"/>
      <c r="Q265" s="97"/>
      <c r="R265" s="97"/>
      <c r="S265" s="97"/>
      <c r="T265" s="97"/>
      <c r="U265" s="97"/>
      <c r="V265" s="97"/>
      <c r="W265" s="97"/>
      <c r="X265" s="97"/>
      <c r="Y265" s="97"/>
      <c r="Z265" s="97"/>
    </row>
    <row r="266" spans="1:26" ht="11.25" customHeight="1">
      <c r="A266" s="96"/>
      <c r="B266" s="97"/>
      <c r="C266" s="97"/>
      <c r="D266" s="97"/>
      <c r="E266" s="97"/>
      <c r="F266" s="97"/>
      <c r="G266" s="97"/>
      <c r="H266" s="97"/>
      <c r="I266" s="97"/>
      <c r="J266" s="97"/>
      <c r="K266" s="97"/>
      <c r="L266" s="97"/>
      <c r="M266" s="97"/>
      <c r="N266" s="97"/>
      <c r="O266" s="97"/>
      <c r="P266" s="97"/>
      <c r="Q266" s="97"/>
      <c r="R266" s="97"/>
      <c r="S266" s="97"/>
      <c r="T266" s="97"/>
      <c r="U266" s="97"/>
      <c r="V266" s="97"/>
      <c r="W266" s="97"/>
      <c r="X266" s="97"/>
      <c r="Y266" s="97"/>
      <c r="Z266" s="97"/>
    </row>
    <row r="267" spans="1:26" ht="11.25" customHeight="1">
      <c r="A267" s="96"/>
      <c r="B267" s="97"/>
      <c r="C267" s="97"/>
      <c r="D267" s="97"/>
      <c r="E267" s="97"/>
      <c r="F267" s="97"/>
      <c r="G267" s="97"/>
      <c r="H267" s="97"/>
      <c r="I267" s="97"/>
      <c r="J267" s="97"/>
      <c r="K267" s="97"/>
      <c r="L267" s="97"/>
      <c r="M267" s="97"/>
      <c r="N267" s="97"/>
      <c r="O267" s="97"/>
      <c r="P267" s="97"/>
      <c r="Q267" s="97"/>
      <c r="R267" s="97"/>
      <c r="S267" s="97"/>
      <c r="T267" s="97"/>
      <c r="U267" s="97"/>
      <c r="V267" s="97"/>
      <c r="W267" s="97"/>
      <c r="X267" s="97"/>
      <c r="Y267" s="97"/>
      <c r="Z267" s="97"/>
    </row>
    <row r="268" spans="1:26" ht="11.25" customHeight="1">
      <c r="A268" s="96"/>
      <c r="B268" s="97"/>
      <c r="C268" s="97"/>
      <c r="D268" s="97"/>
      <c r="E268" s="97"/>
      <c r="F268" s="97"/>
      <c r="G268" s="97"/>
      <c r="H268" s="97"/>
      <c r="I268" s="97"/>
      <c r="J268" s="97"/>
      <c r="K268" s="97"/>
      <c r="L268" s="97"/>
      <c r="M268" s="97"/>
      <c r="N268" s="97"/>
      <c r="O268" s="97"/>
      <c r="P268" s="97"/>
      <c r="Q268" s="97"/>
      <c r="R268" s="97"/>
      <c r="S268" s="97"/>
      <c r="T268" s="97"/>
      <c r="U268" s="97"/>
      <c r="V268" s="97"/>
      <c r="W268" s="97"/>
      <c r="X268" s="97"/>
      <c r="Y268" s="97"/>
      <c r="Z268" s="97"/>
    </row>
    <row r="269" spans="1:26" ht="11.25" customHeight="1">
      <c r="A269" s="96"/>
      <c r="B269" s="97"/>
      <c r="C269" s="97"/>
      <c r="D269" s="97"/>
      <c r="E269" s="97"/>
      <c r="F269" s="97"/>
      <c r="G269" s="97"/>
      <c r="H269" s="97"/>
      <c r="I269" s="97"/>
      <c r="J269" s="97"/>
      <c r="K269" s="97"/>
      <c r="L269" s="97"/>
      <c r="M269" s="97"/>
      <c r="N269" s="97"/>
      <c r="O269" s="97"/>
      <c r="P269" s="97"/>
      <c r="Q269" s="97"/>
      <c r="R269" s="97"/>
      <c r="S269" s="97"/>
      <c r="T269" s="97"/>
      <c r="U269" s="97"/>
      <c r="V269" s="97"/>
      <c r="W269" s="97"/>
      <c r="X269" s="97"/>
      <c r="Y269" s="97"/>
      <c r="Z269" s="97"/>
    </row>
    <row r="270" spans="1:26" ht="11.25" customHeight="1">
      <c r="A270" s="96"/>
      <c r="B270" s="97"/>
      <c r="C270" s="97"/>
      <c r="D270" s="97"/>
      <c r="E270" s="97"/>
      <c r="F270" s="97"/>
      <c r="G270" s="97"/>
      <c r="H270" s="97"/>
      <c r="I270" s="97"/>
      <c r="J270" s="97"/>
      <c r="K270" s="97"/>
      <c r="L270" s="97"/>
      <c r="M270" s="97"/>
      <c r="N270" s="97"/>
      <c r="O270" s="97"/>
      <c r="P270" s="97"/>
      <c r="Q270" s="97"/>
      <c r="R270" s="97"/>
      <c r="S270" s="97"/>
      <c r="T270" s="97"/>
      <c r="U270" s="97"/>
      <c r="V270" s="97"/>
      <c r="W270" s="97"/>
      <c r="X270" s="97"/>
      <c r="Y270" s="97"/>
      <c r="Z270" s="97"/>
    </row>
    <row r="271" spans="1:26" ht="11.25" customHeight="1">
      <c r="A271" s="96"/>
      <c r="B271" s="97"/>
      <c r="C271" s="97"/>
      <c r="D271" s="97"/>
      <c r="E271" s="97"/>
      <c r="F271" s="97"/>
      <c r="G271" s="97"/>
      <c r="H271" s="97"/>
      <c r="I271" s="97"/>
      <c r="J271" s="97"/>
      <c r="K271" s="97"/>
      <c r="L271" s="97"/>
      <c r="M271" s="97"/>
      <c r="N271" s="97"/>
      <c r="O271" s="97"/>
      <c r="P271" s="97"/>
      <c r="Q271" s="97"/>
      <c r="R271" s="97"/>
      <c r="S271" s="97"/>
      <c r="T271" s="97"/>
      <c r="U271" s="97"/>
      <c r="V271" s="97"/>
      <c r="W271" s="97"/>
      <c r="X271" s="97"/>
      <c r="Y271" s="97"/>
      <c r="Z271" s="97"/>
    </row>
    <row r="272" spans="1:26" ht="11.25" customHeight="1">
      <c r="A272" s="96"/>
      <c r="B272" s="97"/>
      <c r="C272" s="97"/>
      <c r="D272" s="97"/>
      <c r="E272" s="97"/>
      <c r="F272" s="97"/>
      <c r="G272" s="97"/>
      <c r="H272" s="97"/>
      <c r="I272" s="97"/>
      <c r="J272" s="97"/>
      <c r="K272" s="97"/>
      <c r="L272" s="97"/>
      <c r="M272" s="97"/>
      <c r="N272" s="97"/>
      <c r="O272" s="97"/>
      <c r="P272" s="97"/>
      <c r="Q272" s="97"/>
      <c r="R272" s="97"/>
      <c r="S272" s="97"/>
      <c r="T272" s="97"/>
      <c r="U272" s="97"/>
      <c r="V272" s="97"/>
      <c r="W272" s="97"/>
      <c r="X272" s="97"/>
      <c r="Y272" s="97"/>
      <c r="Z272" s="97"/>
    </row>
    <row r="273" spans="1:26" ht="11.25" customHeight="1">
      <c r="A273" s="96"/>
      <c r="B273" s="97"/>
      <c r="C273" s="97"/>
      <c r="D273" s="97"/>
      <c r="E273" s="97"/>
      <c r="F273" s="97"/>
      <c r="G273" s="97"/>
      <c r="H273" s="97"/>
      <c r="I273" s="97"/>
      <c r="J273" s="97"/>
      <c r="K273" s="97"/>
      <c r="L273" s="97"/>
      <c r="M273" s="97"/>
      <c r="N273" s="97"/>
      <c r="O273" s="97"/>
      <c r="P273" s="97"/>
      <c r="Q273" s="97"/>
      <c r="R273" s="97"/>
      <c r="S273" s="97"/>
      <c r="T273" s="97"/>
      <c r="U273" s="97"/>
      <c r="V273" s="97"/>
      <c r="W273" s="97"/>
      <c r="X273" s="97"/>
      <c r="Y273" s="97"/>
      <c r="Z273" s="97"/>
    </row>
    <row r="274" spans="1:26" ht="11.25" customHeight="1">
      <c r="A274" s="96"/>
      <c r="B274" s="97"/>
      <c r="C274" s="97"/>
      <c r="D274" s="97"/>
      <c r="E274" s="97"/>
      <c r="F274" s="97"/>
      <c r="G274" s="97"/>
      <c r="H274" s="97"/>
      <c r="I274" s="97"/>
      <c r="J274" s="97"/>
      <c r="K274" s="97"/>
      <c r="L274" s="97"/>
      <c r="M274" s="97"/>
      <c r="N274" s="97"/>
      <c r="O274" s="97"/>
      <c r="P274" s="97"/>
      <c r="Q274" s="97"/>
      <c r="R274" s="97"/>
      <c r="S274" s="97"/>
      <c r="T274" s="97"/>
      <c r="U274" s="97"/>
      <c r="V274" s="97"/>
      <c r="W274" s="97"/>
      <c r="X274" s="97"/>
      <c r="Y274" s="97"/>
      <c r="Z274" s="97"/>
    </row>
    <row r="275" spans="1:26" ht="11.25" customHeight="1">
      <c r="A275" s="96"/>
      <c r="B275" s="97"/>
      <c r="C275" s="97"/>
      <c r="D275" s="97"/>
      <c r="E275" s="97"/>
      <c r="F275" s="97"/>
      <c r="G275" s="97"/>
      <c r="H275" s="97"/>
      <c r="I275" s="97"/>
      <c r="J275" s="97"/>
      <c r="K275" s="97"/>
      <c r="L275" s="97"/>
      <c r="M275" s="97"/>
      <c r="N275" s="97"/>
      <c r="O275" s="97"/>
      <c r="P275" s="97"/>
      <c r="Q275" s="97"/>
      <c r="R275" s="97"/>
      <c r="S275" s="97"/>
      <c r="T275" s="97"/>
      <c r="U275" s="97"/>
      <c r="V275" s="97"/>
      <c r="W275" s="97"/>
      <c r="X275" s="97"/>
      <c r="Y275" s="97"/>
      <c r="Z275" s="97"/>
    </row>
    <row r="276" spans="1:26" ht="11.25" customHeight="1">
      <c r="A276" s="96"/>
      <c r="B276" s="97"/>
      <c r="C276" s="97"/>
      <c r="D276" s="97"/>
      <c r="E276" s="97"/>
      <c r="F276" s="97"/>
      <c r="G276" s="97"/>
      <c r="H276" s="97"/>
      <c r="I276" s="97"/>
      <c r="J276" s="97"/>
      <c r="K276" s="97"/>
      <c r="L276" s="97"/>
      <c r="M276" s="97"/>
      <c r="N276" s="97"/>
      <c r="O276" s="97"/>
      <c r="P276" s="97"/>
      <c r="Q276" s="97"/>
      <c r="R276" s="97"/>
      <c r="S276" s="97"/>
      <c r="T276" s="97"/>
      <c r="U276" s="97"/>
      <c r="V276" s="97"/>
      <c r="W276" s="97"/>
      <c r="X276" s="97"/>
      <c r="Y276" s="97"/>
      <c r="Z276" s="97"/>
    </row>
    <row r="277" spans="1:26" ht="11.25" customHeight="1">
      <c r="A277" s="96"/>
      <c r="B277" s="97"/>
      <c r="C277" s="97"/>
      <c r="D277" s="97"/>
      <c r="E277" s="97"/>
      <c r="F277" s="97"/>
      <c r="G277" s="97"/>
      <c r="H277" s="97"/>
      <c r="I277" s="97"/>
      <c r="J277" s="97"/>
      <c r="K277" s="97"/>
      <c r="L277" s="97"/>
      <c r="M277" s="97"/>
      <c r="N277" s="97"/>
      <c r="O277" s="97"/>
      <c r="P277" s="97"/>
      <c r="Q277" s="97"/>
      <c r="R277" s="97"/>
      <c r="S277" s="97"/>
      <c r="T277" s="97"/>
      <c r="U277" s="97"/>
      <c r="V277" s="97"/>
      <c r="W277" s="97"/>
      <c r="X277" s="97"/>
      <c r="Y277" s="97"/>
      <c r="Z277" s="97"/>
    </row>
    <row r="278" spans="1:26" ht="11.25" customHeight="1">
      <c r="A278" s="96"/>
      <c r="B278" s="97"/>
      <c r="C278" s="97"/>
      <c r="D278" s="97"/>
      <c r="E278" s="97"/>
      <c r="F278" s="97"/>
      <c r="G278" s="97"/>
      <c r="H278" s="97"/>
      <c r="I278" s="97"/>
      <c r="J278" s="97"/>
      <c r="K278" s="97"/>
      <c r="L278" s="97"/>
      <c r="M278" s="97"/>
      <c r="N278" s="97"/>
      <c r="O278" s="97"/>
      <c r="P278" s="97"/>
      <c r="Q278" s="97"/>
      <c r="R278" s="97"/>
      <c r="S278" s="97"/>
      <c r="T278" s="97"/>
      <c r="U278" s="97"/>
      <c r="V278" s="97"/>
      <c r="W278" s="97"/>
      <c r="X278" s="97"/>
      <c r="Y278" s="97"/>
      <c r="Z278" s="97"/>
    </row>
    <row r="279" spans="1:26" ht="11.25" customHeight="1">
      <c r="A279" s="96"/>
      <c r="B279" s="97"/>
      <c r="C279" s="97"/>
      <c r="D279" s="97"/>
      <c r="E279" s="97"/>
      <c r="F279" s="97"/>
      <c r="G279" s="97"/>
      <c r="H279" s="97"/>
      <c r="I279" s="97"/>
      <c r="J279" s="97"/>
      <c r="K279" s="97"/>
      <c r="L279" s="97"/>
      <c r="M279" s="97"/>
      <c r="N279" s="97"/>
      <c r="O279" s="97"/>
      <c r="P279" s="97"/>
      <c r="Q279" s="97"/>
      <c r="R279" s="97"/>
      <c r="S279" s="97"/>
      <c r="T279" s="97"/>
      <c r="U279" s="97"/>
      <c r="V279" s="97"/>
      <c r="W279" s="97"/>
      <c r="X279" s="97"/>
      <c r="Y279" s="97"/>
      <c r="Z279" s="97"/>
    </row>
    <row r="280" spans="1:26" ht="11.25" customHeight="1">
      <c r="A280" s="96"/>
      <c r="B280" s="97"/>
      <c r="C280" s="97"/>
      <c r="D280" s="97"/>
      <c r="E280" s="97"/>
      <c r="F280" s="97"/>
      <c r="G280" s="97"/>
      <c r="H280" s="97"/>
      <c r="I280" s="97"/>
      <c r="J280" s="97"/>
      <c r="K280" s="97"/>
      <c r="L280" s="97"/>
      <c r="M280" s="97"/>
      <c r="N280" s="97"/>
      <c r="O280" s="97"/>
      <c r="P280" s="97"/>
      <c r="Q280" s="97"/>
      <c r="R280" s="97"/>
      <c r="S280" s="97"/>
      <c r="T280" s="97"/>
      <c r="U280" s="97"/>
      <c r="V280" s="97"/>
      <c r="W280" s="97"/>
      <c r="X280" s="97"/>
      <c r="Y280" s="97"/>
      <c r="Z280" s="97"/>
    </row>
    <row r="281" spans="1:26" ht="11.25" customHeight="1">
      <c r="A281" s="96"/>
      <c r="B281" s="97"/>
      <c r="C281" s="97"/>
      <c r="D281" s="97"/>
      <c r="E281" s="97"/>
      <c r="F281" s="97"/>
      <c r="G281" s="97"/>
      <c r="H281" s="97"/>
      <c r="I281" s="97"/>
      <c r="J281" s="97"/>
      <c r="K281" s="97"/>
      <c r="L281" s="97"/>
      <c r="M281" s="97"/>
      <c r="N281" s="97"/>
      <c r="O281" s="97"/>
      <c r="P281" s="97"/>
      <c r="Q281" s="97"/>
      <c r="R281" s="97"/>
      <c r="S281" s="97"/>
      <c r="T281" s="97"/>
      <c r="U281" s="97"/>
      <c r="V281" s="97"/>
      <c r="W281" s="97"/>
      <c r="X281" s="97"/>
      <c r="Y281" s="97"/>
      <c r="Z281" s="97"/>
    </row>
    <row r="282" spans="1:26" ht="11.25" customHeight="1">
      <c r="A282" s="96"/>
      <c r="B282" s="97"/>
      <c r="C282" s="97"/>
      <c r="D282" s="97"/>
      <c r="E282" s="97"/>
      <c r="F282" s="97"/>
      <c r="G282" s="97"/>
      <c r="H282" s="97"/>
      <c r="I282" s="97"/>
      <c r="J282" s="97"/>
      <c r="K282" s="97"/>
      <c r="L282" s="97"/>
      <c r="M282" s="97"/>
      <c r="N282" s="97"/>
      <c r="O282" s="97"/>
      <c r="P282" s="97"/>
      <c r="Q282" s="97"/>
      <c r="R282" s="97"/>
      <c r="S282" s="97"/>
      <c r="T282" s="97"/>
      <c r="U282" s="97"/>
      <c r="V282" s="97"/>
      <c r="W282" s="97"/>
      <c r="X282" s="97"/>
      <c r="Y282" s="97"/>
      <c r="Z282" s="97"/>
    </row>
    <row r="283" spans="1:26" ht="11.25" customHeight="1">
      <c r="A283" s="96"/>
      <c r="B283" s="97"/>
      <c r="C283" s="97"/>
      <c r="D283" s="97"/>
      <c r="E283" s="97"/>
      <c r="F283" s="97"/>
      <c r="G283" s="97"/>
      <c r="H283" s="97"/>
      <c r="I283" s="97"/>
      <c r="J283" s="97"/>
      <c r="K283" s="97"/>
      <c r="L283" s="97"/>
      <c r="M283" s="97"/>
      <c r="N283" s="97"/>
      <c r="O283" s="97"/>
      <c r="P283" s="97"/>
      <c r="Q283" s="97"/>
      <c r="R283" s="97"/>
      <c r="S283" s="97"/>
      <c r="T283" s="97"/>
      <c r="U283" s="97"/>
      <c r="V283" s="97"/>
      <c r="W283" s="97"/>
      <c r="X283" s="97"/>
      <c r="Y283" s="97"/>
      <c r="Z283" s="97"/>
    </row>
    <row r="284" spans="1:26" ht="11.25" customHeight="1">
      <c r="A284" s="96"/>
      <c r="B284" s="97"/>
      <c r="C284" s="97"/>
      <c r="D284" s="97"/>
      <c r="E284" s="97"/>
      <c r="F284" s="97"/>
      <c r="G284" s="97"/>
      <c r="H284" s="97"/>
      <c r="I284" s="97"/>
      <c r="J284" s="97"/>
      <c r="K284" s="97"/>
      <c r="L284" s="97"/>
      <c r="M284" s="97"/>
      <c r="N284" s="97"/>
      <c r="O284" s="97"/>
      <c r="P284" s="97"/>
      <c r="Q284" s="97"/>
      <c r="R284" s="97"/>
      <c r="S284" s="97"/>
      <c r="T284" s="97"/>
      <c r="U284" s="97"/>
      <c r="V284" s="97"/>
      <c r="W284" s="97"/>
      <c r="X284" s="97"/>
      <c r="Y284" s="97"/>
      <c r="Z284" s="97"/>
    </row>
    <row r="285" spans="1:26" ht="11.25" customHeight="1">
      <c r="A285" s="96"/>
      <c r="B285" s="97"/>
      <c r="C285" s="97"/>
      <c r="D285" s="97"/>
      <c r="E285" s="97"/>
      <c r="F285" s="97"/>
      <c r="G285" s="97"/>
      <c r="H285" s="97"/>
      <c r="I285" s="97"/>
      <c r="J285" s="97"/>
      <c r="K285" s="97"/>
      <c r="L285" s="97"/>
      <c r="M285" s="97"/>
      <c r="N285" s="97"/>
      <c r="O285" s="97"/>
      <c r="P285" s="97"/>
      <c r="Q285" s="97"/>
      <c r="R285" s="97"/>
      <c r="S285" s="97"/>
      <c r="T285" s="97"/>
      <c r="U285" s="97"/>
      <c r="V285" s="97"/>
      <c r="W285" s="97"/>
      <c r="X285" s="97"/>
      <c r="Y285" s="97"/>
      <c r="Z285" s="97"/>
    </row>
    <row r="286" spans="1:26" ht="11.25" customHeight="1">
      <c r="A286" s="96"/>
      <c r="B286" s="97"/>
      <c r="C286" s="97"/>
      <c r="D286" s="97"/>
      <c r="E286" s="97"/>
      <c r="F286" s="97"/>
      <c r="G286" s="97"/>
      <c r="H286" s="97"/>
      <c r="I286" s="97"/>
      <c r="J286" s="97"/>
      <c r="K286" s="97"/>
      <c r="L286" s="97"/>
      <c r="M286" s="97"/>
      <c r="N286" s="97"/>
      <c r="O286" s="97"/>
      <c r="P286" s="97"/>
      <c r="Q286" s="97"/>
      <c r="R286" s="97"/>
      <c r="S286" s="97"/>
      <c r="T286" s="97"/>
      <c r="U286" s="97"/>
      <c r="V286" s="97"/>
      <c r="W286" s="97"/>
      <c r="X286" s="97"/>
      <c r="Y286" s="97"/>
      <c r="Z286" s="97"/>
    </row>
    <row r="287" spans="1:26" ht="11.25" customHeight="1">
      <c r="A287" s="96"/>
      <c r="B287" s="97"/>
      <c r="C287" s="97"/>
      <c r="D287" s="97"/>
      <c r="E287" s="97"/>
      <c r="F287" s="97"/>
      <c r="G287" s="97"/>
      <c r="H287" s="97"/>
      <c r="I287" s="97"/>
      <c r="J287" s="97"/>
      <c r="K287" s="97"/>
      <c r="L287" s="97"/>
      <c r="M287" s="97"/>
      <c r="N287" s="97"/>
      <c r="O287" s="97"/>
      <c r="P287" s="97"/>
      <c r="Q287" s="97"/>
      <c r="R287" s="97"/>
      <c r="S287" s="97"/>
      <c r="T287" s="97"/>
      <c r="U287" s="97"/>
      <c r="V287" s="97"/>
      <c r="W287" s="97"/>
      <c r="X287" s="97"/>
      <c r="Y287" s="97"/>
      <c r="Z287" s="97"/>
    </row>
    <row r="288" spans="1:26" ht="11.25" customHeight="1">
      <c r="A288" s="96"/>
      <c r="B288" s="97"/>
      <c r="C288" s="97"/>
      <c r="D288" s="97"/>
      <c r="E288" s="97"/>
      <c r="F288" s="97"/>
      <c r="G288" s="97"/>
      <c r="H288" s="97"/>
      <c r="I288" s="97"/>
      <c r="J288" s="97"/>
      <c r="K288" s="97"/>
      <c r="L288" s="97"/>
      <c r="M288" s="97"/>
      <c r="N288" s="97"/>
      <c r="O288" s="97"/>
      <c r="P288" s="97"/>
      <c r="Q288" s="97"/>
      <c r="R288" s="97"/>
      <c r="S288" s="97"/>
      <c r="T288" s="97"/>
      <c r="U288" s="97"/>
      <c r="V288" s="97"/>
      <c r="W288" s="97"/>
      <c r="X288" s="97"/>
      <c r="Y288" s="97"/>
      <c r="Z288" s="97"/>
    </row>
    <row r="289" spans="1:26" ht="11.25" customHeight="1">
      <c r="A289" s="96"/>
      <c r="B289" s="97"/>
      <c r="C289" s="97"/>
      <c r="D289" s="97"/>
      <c r="E289" s="97"/>
      <c r="F289" s="97"/>
      <c r="G289" s="97"/>
      <c r="H289" s="97"/>
      <c r="I289" s="97"/>
      <c r="J289" s="97"/>
      <c r="K289" s="97"/>
      <c r="L289" s="97"/>
      <c r="M289" s="97"/>
      <c r="N289" s="97"/>
      <c r="O289" s="97"/>
      <c r="P289" s="97"/>
      <c r="Q289" s="97"/>
      <c r="R289" s="97"/>
      <c r="S289" s="97"/>
      <c r="T289" s="97"/>
      <c r="U289" s="97"/>
      <c r="V289" s="97"/>
      <c r="W289" s="97"/>
      <c r="X289" s="97"/>
      <c r="Y289" s="97"/>
      <c r="Z289" s="97"/>
    </row>
    <row r="290" spans="1:26" ht="11.25" customHeight="1">
      <c r="A290" s="96"/>
      <c r="B290" s="97"/>
      <c r="C290" s="97"/>
      <c r="D290" s="97"/>
      <c r="E290" s="97"/>
      <c r="F290" s="97"/>
      <c r="G290" s="97"/>
      <c r="H290" s="97"/>
      <c r="I290" s="97"/>
      <c r="J290" s="97"/>
      <c r="K290" s="97"/>
      <c r="L290" s="97"/>
      <c r="M290" s="97"/>
      <c r="N290" s="97"/>
      <c r="O290" s="97"/>
      <c r="P290" s="97"/>
      <c r="Q290" s="97"/>
      <c r="R290" s="97"/>
      <c r="S290" s="97"/>
      <c r="T290" s="97"/>
      <c r="U290" s="97"/>
      <c r="V290" s="97"/>
      <c r="W290" s="97"/>
      <c r="X290" s="97"/>
      <c r="Y290" s="97"/>
      <c r="Z290" s="97"/>
    </row>
    <row r="291" spans="1:26" ht="11.25" customHeight="1">
      <c r="A291" s="96"/>
      <c r="B291" s="97"/>
      <c r="C291" s="97"/>
      <c r="D291" s="97"/>
      <c r="E291" s="97"/>
      <c r="F291" s="97"/>
      <c r="G291" s="97"/>
      <c r="H291" s="97"/>
      <c r="I291" s="97"/>
      <c r="J291" s="97"/>
      <c r="K291" s="97"/>
      <c r="L291" s="97"/>
      <c r="M291" s="97"/>
      <c r="N291" s="97"/>
      <c r="O291" s="97"/>
      <c r="P291" s="97"/>
      <c r="Q291" s="97"/>
      <c r="R291" s="97"/>
      <c r="S291" s="97"/>
      <c r="T291" s="97"/>
      <c r="U291" s="97"/>
      <c r="V291" s="97"/>
      <c r="W291" s="97"/>
      <c r="X291" s="97"/>
      <c r="Y291" s="97"/>
      <c r="Z291" s="97"/>
    </row>
    <row r="292" spans="1:26" ht="11.25" customHeight="1">
      <c r="A292" s="96"/>
      <c r="B292" s="97"/>
      <c r="C292" s="97"/>
      <c r="D292" s="97"/>
      <c r="E292" s="97"/>
      <c r="F292" s="97"/>
      <c r="G292" s="97"/>
      <c r="H292" s="97"/>
      <c r="I292" s="97"/>
      <c r="J292" s="97"/>
      <c r="K292" s="97"/>
      <c r="L292" s="97"/>
      <c r="M292" s="97"/>
      <c r="N292" s="97"/>
      <c r="O292" s="97"/>
      <c r="P292" s="97"/>
      <c r="Q292" s="97"/>
      <c r="R292" s="97"/>
      <c r="S292" s="97"/>
      <c r="T292" s="97"/>
      <c r="U292" s="97"/>
      <c r="V292" s="97"/>
      <c r="W292" s="97"/>
      <c r="X292" s="97"/>
      <c r="Y292" s="97"/>
      <c r="Z292" s="97"/>
    </row>
    <row r="293" spans="1:26" ht="11.25" customHeight="1">
      <c r="A293" s="96"/>
      <c r="B293" s="97"/>
      <c r="C293" s="97"/>
      <c r="D293" s="97"/>
      <c r="E293" s="97"/>
      <c r="F293" s="97"/>
      <c r="G293" s="97"/>
      <c r="H293" s="97"/>
      <c r="I293" s="97"/>
      <c r="J293" s="97"/>
      <c r="K293" s="97"/>
      <c r="L293" s="97"/>
      <c r="M293" s="97"/>
      <c r="N293" s="97"/>
      <c r="O293" s="97"/>
      <c r="P293" s="97"/>
      <c r="Q293" s="97"/>
      <c r="R293" s="97"/>
      <c r="S293" s="97"/>
      <c r="T293" s="97"/>
      <c r="U293" s="97"/>
      <c r="V293" s="97"/>
      <c r="W293" s="97"/>
      <c r="X293" s="97"/>
      <c r="Y293" s="97"/>
      <c r="Z293" s="97"/>
    </row>
    <row r="294" spans="1:26" ht="11.25" customHeight="1">
      <c r="A294" s="96"/>
      <c r="B294" s="97"/>
      <c r="C294" s="97"/>
      <c r="D294" s="97"/>
      <c r="E294" s="97"/>
      <c r="F294" s="97"/>
      <c r="G294" s="97"/>
      <c r="H294" s="97"/>
      <c r="I294" s="97"/>
      <c r="J294" s="97"/>
      <c r="K294" s="97"/>
      <c r="L294" s="97"/>
      <c r="M294" s="97"/>
      <c r="N294" s="97"/>
      <c r="O294" s="97"/>
      <c r="P294" s="97"/>
      <c r="Q294" s="97"/>
      <c r="R294" s="97"/>
      <c r="S294" s="97"/>
      <c r="T294" s="97"/>
      <c r="U294" s="97"/>
      <c r="V294" s="97"/>
      <c r="W294" s="97"/>
      <c r="X294" s="97"/>
      <c r="Y294" s="97"/>
      <c r="Z294" s="97"/>
    </row>
    <row r="295" spans="1:26" ht="11.25" customHeight="1">
      <c r="A295" s="96"/>
      <c r="B295" s="97"/>
      <c r="C295" s="97"/>
      <c r="D295" s="97"/>
      <c r="E295" s="97"/>
      <c r="F295" s="97"/>
      <c r="G295" s="97"/>
      <c r="H295" s="97"/>
      <c r="I295" s="97"/>
      <c r="J295" s="97"/>
      <c r="K295" s="97"/>
      <c r="L295" s="97"/>
      <c r="M295" s="97"/>
      <c r="N295" s="97"/>
      <c r="O295" s="97"/>
      <c r="P295" s="97"/>
      <c r="Q295" s="97"/>
      <c r="R295" s="97"/>
      <c r="S295" s="97"/>
      <c r="T295" s="97"/>
      <c r="U295" s="97"/>
      <c r="V295" s="97"/>
      <c r="W295" s="97"/>
      <c r="X295" s="97"/>
      <c r="Y295" s="97"/>
      <c r="Z295" s="97"/>
    </row>
    <row r="296" spans="1:26" ht="11.25" customHeight="1">
      <c r="A296" s="96"/>
      <c r="B296" s="97"/>
      <c r="C296" s="97"/>
      <c r="D296" s="97"/>
      <c r="E296" s="97"/>
      <c r="F296" s="97"/>
      <c r="G296" s="97"/>
      <c r="H296" s="97"/>
      <c r="I296" s="97"/>
      <c r="J296" s="97"/>
      <c r="K296" s="97"/>
      <c r="L296" s="97"/>
      <c r="M296" s="97"/>
      <c r="N296" s="97"/>
      <c r="O296" s="97"/>
      <c r="P296" s="97"/>
      <c r="Q296" s="97"/>
      <c r="R296" s="97"/>
      <c r="S296" s="97"/>
      <c r="T296" s="97"/>
      <c r="U296" s="97"/>
      <c r="V296" s="97"/>
      <c r="W296" s="97"/>
      <c r="X296" s="97"/>
      <c r="Y296" s="97"/>
      <c r="Z296" s="97"/>
    </row>
    <row r="297" spans="1:26" ht="11.25" customHeight="1">
      <c r="A297" s="96"/>
      <c r="B297" s="97"/>
      <c r="C297" s="97"/>
      <c r="D297" s="97"/>
      <c r="E297" s="97"/>
      <c r="F297" s="97"/>
      <c r="G297" s="97"/>
      <c r="H297" s="97"/>
      <c r="I297" s="97"/>
      <c r="J297" s="97"/>
      <c r="K297" s="97"/>
      <c r="L297" s="97"/>
      <c r="M297" s="97"/>
      <c r="N297" s="97"/>
      <c r="O297" s="97"/>
      <c r="P297" s="97"/>
      <c r="Q297" s="97"/>
      <c r="R297" s="97"/>
      <c r="S297" s="97"/>
      <c r="T297" s="97"/>
      <c r="U297" s="97"/>
      <c r="V297" s="97"/>
      <c r="W297" s="97"/>
      <c r="X297" s="97"/>
      <c r="Y297" s="97"/>
      <c r="Z297" s="97"/>
    </row>
    <row r="298" spans="1:26" ht="11.25" customHeight="1">
      <c r="A298" s="96"/>
      <c r="B298" s="97"/>
      <c r="C298" s="97"/>
      <c r="D298" s="97"/>
      <c r="E298" s="97"/>
      <c r="F298" s="97"/>
      <c r="G298" s="97"/>
      <c r="H298" s="97"/>
      <c r="I298" s="97"/>
      <c r="J298" s="97"/>
      <c r="K298" s="97"/>
      <c r="L298" s="97"/>
      <c r="M298" s="97"/>
      <c r="N298" s="97"/>
      <c r="O298" s="97"/>
      <c r="P298" s="97"/>
      <c r="Q298" s="97"/>
      <c r="R298" s="97"/>
      <c r="S298" s="97"/>
      <c r="T298" s="97"/>
      <c r="U298" s="97"/>
      <c r="V298" s="97"/>
      <c r="W298" s="97"/>
      <c r="X298" s="97"/>
      <c r="Y298" s="97"/>
      <c r="Z298" s="97"/>
    </row>
    <row r="299" spans="1:26" ht="11.25" customHeight="1">
      <c r="A299" s="96"/>
      <c r="B299" s="97"/>
      <c r="C299" s="97"/>
      <c r="D299" s="97"/>
      <c r="E299" s="97"/>
      <c r="F299" s="97"/>
      <c r="G299" s="97"/>
      <c r="H299" s="97"/>
      <c r="I299" s="97"/>
      <c r="J299" s="97"/>
      <c r="K299" s="97"/>
      <c r="L299" s="97"/>
      <c r="M299" s="97"/>
      <c r="N299" s="97"/>
      <c r="O299" s="97"/>
      <c r="P299" s="97"/>
      <c r="Q299" s="97"/>
      <c r="R299" s="97"/>
      <c r="S299" s="97"/>
      <c r="T299" s="97"/>
      <c r="U299" s="97"/>
      <c r="V299" s="97"/>
      <c r="W299" s="97"/>
      <c r="X299" s="97"/>
      <c r="Y299" s="97"/>
      <c r="Z299" s="97"/>
    </row>
    <row r="300" spans="1:26" ht="11.25" customHeight="1">
      <c r="A300" s="96"/>
      <c r="B300" s="97"/>
      <c r="C300" s="97"/>
      <c r="D300" s="97"/>
      <c r="E300" s="97"/>
      <c r="F300" s="97"/>
      <c r="G300" s="97"/>
      <c r="H300" s="97"/>
      <c r="I300" s="97"/>
      <c r="J300" s="97"/>
      <c r="K300" s="97"/>
      <c r="L300" s="97"/>
      <c r="M300" s="97"/>
      <c r="N300" s="97"/>
      <c r="O300" s="97"/>
      <c r="P300" s="97"/>
      <c r="Q300" s="97"/>
      <c r="R300" s="97"/>
      <c r="S300" s="97"/>
      <c r="T300" s="97"/>
      <c r="U300" s="97"/>
      <c r="V300" s="97"/>
      <c r="W300" s="97"/>
      <c r="X300" s="97"/>
      <c r="Y300" s="97"/>
      <c r="Z300" s="97"/>
    </row>
    <row r="301" spans="1:26" ht="11.25" customHeight="1">
      <c r="A301" s="96"/>
      <c r="B301" s="97"/>
      <c r="C301" s="97"/>
      <c r="D301" s="97"/>
      <c r="E301" s="97"/>
      <c r="F301" s="97"/>
      <c r="G301" s="97"/>
      <c r="H301" s="97"/>
      <c r="I301" s="97"/>
      <c r="J301" s="97"/>
      <c r="K301" s="97"/>
      <c r="L301" s="97"/>
      <c r="M301" s="97"/>
      <c r="N301" s="97"/>
      <c r="O301" s="97"/>
      <c r="P301" s="97"/>
      <c r="Q301" s="97"/>
      <c r="R301" s="97"/>
      <c r="S301" s="97"/>
      <c r="T301" s="97"/>
      <c r="U301" s="97"/>
      <c r="V301" s="97"/>
      <c r="W301" s="97"/>
      <c r="X301" s="97"/>
      <c r="Y301" s="97"/>
      <c r="Z301" s="97"/>
    </row>
    <row r="302" spans="1:26" ht="11.25" customHeight="1">
      <c r="A302" s="96"/>
      <c r="B302" s="97"/>
      <c r="C302" s="97"/>
      <c r="D302" s="97"/>
      <c r="E302" s="97"/>
      <c r="F302" s="97"/>
      <c r="G302" s="97"/>
      <c r="H302" s="97"/>
      <c r="I302" s="97"/>
      <c r="J302" s="97"/>
      <c r="K302" s="97"/>
      <c r="L302" s="97"/>
      <c r="M302" s="97"/>
      <c r="N302" s="97"/>
      <c r="O302" s="97"/>
      <c r="P302" s="97"/>
      <c r="Q302" s="97"/>
      <c r="R302" s="97"/>
      <c r="S302" s="97"/>
      <c r="T302" s="97"/>
      <c r="U302" s="97"/>
      <c r="V302" s="97"/>
      <c r="W302" s="97"/>
      <c r="X302" s="97"/>
      <c r="Y302" s="97"/>
      <c r="Z302" s="97"/>
    </row>
    <row r="303" spans="1:26" ht="11.25" customHeight="1">
      <c r="A303" s="96"/>
      <c r="B303" s="97"/>
      <c r="C303" s="97"/>
      <c r="D303" s="97"/>
      <c r="E303" s="97"/>
      <c r="F303" s="97"/>
      <c r="G303" s="97"/>
      <c r="H303" s="97"/>
      <c r="I303" s="97"/>
      <c r="J303" s="97"/>
      <c r="K303" s="97"/>
      <c r="L303" s="97"/>
      <c r="M303" s="97"/>
      <c r="N303" s="97"/>
      <c r="O303" s="97"/>
      <c r="P303" s="97"/>
      <c r="Q303" s="97"/>
      <c r="R303" s="97"/>
      <c r="S303" s="97"/>
      <c r="T303" s="97"/>
      <c r="U303" s="97"/>
      <c r="V303" s="97"/>
      <c r="W303" s="97"/>
      <c r="X303" s="97"/>
      <c r="Y303" s="97"/>
      <c r="Z303" s="97"/>
    </row>
    <row r="304" spans="1:26" ht="11.25" customHeight="1">
      <c r="A304" s="96"/>
      <c r="B304" s="97"/>
      <c r="C304" s="97"/>
      <c r="D304" s="97"/>
      <c r="E304" s="97"/>
      <c r="F304" s="97"/>
      <c r="G304" s="97"/>
      <c r="H304" s="97"/>
      <c r="I304" s="97"/>
      <c r="J304" s="97"/>
      <c r="K304" s="97"/>
      <c r="L304" s="97"/>
      <c r="M304" s="97"/>
      <c r="N304" s="97"/>
      <c r="O304" s="97"/>
      <c r="P304" s="97"/>
      <c r="Q304" s="97"/>
      <c r="R304" s="97"/>
      <c r="S304" s="97"/>
      <c r="T304" s="97"/>
      <c r="U304" s="97"/>
      <c r="V304" s="97"/>
      <c r="W304" s="97"/>
      <c r="X304" s="97"/>
      <c r="Y304" s="97"/>
      <c r="Z304" s="97"/>
    </row>
    <row r="305" spans="1:26" ht="11.25" customHeight="1">
      <c r="A305" s="96"/>
      <c r="B305" s="97"/>
      <c r="C305" s="97"/>
      <c r="D305" s="97"/>
      <c r="E305" s="97"/>
      <c r="F305" s="97"/>
      <c r="G305" s="97"/>
      <c r="H305" s="97"/>
      <c r="I305" s="97"/>
      <c r="J305" s="97"/>
      <c r="K305" s="97"/>
      <c r="L305" s="97"/>
      <c r="M305" s="97"/>
      <c r="N305" s="97"/>
      <c r="O305" s="97"/>
      <c r="P305" s="97"/>
      <c r="Q305" s="97"/>
      <c r="R305" s="97"/>
      <c r="S305" s="97"/>
      <c r="T305" s="97"/>
      <c r="U305" s="97"/>
      <c r="V305" s="97"/>
      <c r="W305" s="97"/>
      <c r="X305" s="97"/>
      <c r="Y305" s="97"/>
      <c r="Z305" s="97"/>
    </row>
    <row r="306" spans="1:26" ht="11.25" customHeight="1">
      <c r="A306" s="96"/>
      <c r="B306" s="97"/>
      <c r="C306" s="97"/>
      <c r="D306" s="97"/>
      <c r="E306" s="97"/>
      <c r="F306" s="97"/>
      <c r="G306" s="97"/>
      <c r="H306" s="97"/>
      <c r="I306" s="97"/>
      <c r="J306" s="97"/>
      <c r="K306" s="97"/>
      <c r="L306" s="97"/>
      <c r="M306" s="97"/>
      <c r="N306" s="97"/>
      <c r="O306" s="97"/>
      <c r="P306" s="97"/>
      <c r="Q306" s="97"/>
      <c r="R306" s="97"/>
      <c r="S306" s="97"/>
      <c r="T306" s="97"/>
      <c r="U306" s="97"/>
      <c r="V306" s="97"/>
      <c r="W306" s="97"/>
      <c r="X306" s="97"/>
      <c r="Y306" s="97"/>
      <c r="Z306" s="97"/>
    </row>
    <row r="307" spans="1:26" ht="11.25" customHeight="1">
      <c r="A307" s="96"/>
      <c r="B307" s="97"/>
      <c r="C307" s="97"/>
      <c r="D307" s="97"/>
      <c r="E307" s="97"/>
      <c r="F307" s="97"/>
      <c r="G307" s="97"/>
      <c r="H307" s="97"/>
      <c r="I307" s="97"/>
      <c r="J307" s="97"/>
      <c r="K307" s="97"/>
      <c r="L307" s="97"/>
      <c r="M307" s="97"/>
      <c r="N307" s="97"/>
      <c r="O307" s="97"/>
      <c r="P307" s="97"/>
      <c r="Q307" s="97"/>
      <c r="R307" s="97"/>
      <c r="S307" s="97"/>
      <c r="T307" s="97"/>
      <c r="U307" s="97"/>
      <c r="V307" s="97"/>
      <c r="W307" s="97"/>
      <c r="X307" s="97"/>
      <c r="Y307" s="97"/>
      <c r="Z307" s="97"/>
    </row>
    <row r="308" spans="1:26" ht="11.25" customHeight="1">
      <c r="A308" s="96"/>
      <c r="B308" s="97"/>
      <c r="C308" s="97"/>
      <c r="D308" s="97"/>
      <c r="E308" s="97"/>
      <c r="F308" s="97"/>
      <c r="G308" s="97"/>
      <c r="H308" s="97"/>
      <c r="I308" s="97"/>
      <c r="J308" s="97"/>
      <c r="K308" s="97"/>
      <c r="L308" s="97"/>
      <c r="M308" s="97"/>
      <c r="N308" s="97"/>
      <c r="O308" s="97"/>
      <c r="P308" s="97"/>
      <c r="Q308" s="97"/>
      <c r="R308" s="97"/>
      <c r="S308" s="97"/>
      <c r="T308" s="97"/>
      <c r="U308" s="97"/>
      <c r="V308" s="97"/>
      <c r="W308" s="97"/>
      <c r="X308" s="97"/>
      <c r="Y308" s="97"/>
      <c r="Z308" s="97"/>
    </row>
    <row r="309" spans="1:26" ht="11.25" customHeight="1">
      <c r="A309" s="96"/>
      <c r="B309" s="97"/>
      <c r="C309" s="97"/>
      <c r="D309" s="97"/>
      <c r="E309" s="97"/>
      <c r="F309" s="97"/>
      <c r="G309" s="97"/>
      <c r="H309" s="97"/>
      <c r="I309" s="97"/>
      <c r="J309" s="97"/>
      <c r="K309" s="97"/>
      <c r="L309" s="97"/>
      <c r="M309" s="97"/>
      <c r="N309" s="97"/>
      <c r="O309" s="97"/>
      <c r="P309" s="97"/>
      <c r="Q309" s="97"/>
      <c r="R309" s="97"/>
      <c r="S309" s="97"/>
      <c r="T309" s="97"/>
      <c r="U309" s="97"/>
      <c r="V309" s="97"/>
      <c r="W309" s="97"/>
      <c r="X309" s="97"/>
      <c r="Y309" s="97"/>
      <c r="Z309" s="97"/>
    </row>
    <row r="310" spans="1:26" ht="11.25" customHeight="1">
      <c r="A310" s="96"/>
      <c r="B310" s="97"/>
      <c r="C310" s="97"/>
      <c r="D310" s="97"/>
      <c r="E310" s="97"/>
      <c r="F310" s="97"/>
      <c r="G310" s="97"/>
      <c r="H310" s="97"/>
      <c r="I310" s="97"/>
      <c r="J310" s="97"/>
      <c r="K310" s="97"/>
      <c r="L310" s="97"/>
      <c r="M310" s="97"/>
      <c r="N310" s="97"/>
      <c r="O310" s="97"/>
      <c r="P310" s="97"/>
      <c r="Q310" s="97"/>
      <c r="R310" s="97"/>
      <c r="S310" s="97"/>
      <c r="T310" s="97"/>
      <c r="U310" s="97"/>
      <c r="V310" s="97"/>
      <c r="W310" s="97"/>
      <c r="X310" s="97"/>
      <c r="Y310" s="97"/>
      <c r="Z310" s="97"/>
    </row>
    <row r="311" spans="1:26" ht="11.25" customHeight="1">
      <c r="A311" s="96"/>
      <c r="B311" s="97"/>
      <c r="C311" s="97"/>
      <c r="D311" s="97"/>
      <c r="E311" s="97"/>
      <c r="F311" s="97"/>
      <c r="G311" s="97"/>
      <c r="H311" s="97"/>
      <c r="I311" s="97"/>
      <c r="J311" s="97"/>
      <c r="K311" s="97"/>
      <c r="L311" s="97"/>
      <c r="M311" s="97"/>
      <c r="N311" s="97"/>
      <c r="O311" s="97"/>
      <c r="P311" s="97"/>
      <c r="Q311" s="97"/>
      <c r="R311" s="97"/>
      <c r="S311" s="97"/>
      <c r="T311" s="97"/>
      <c r="U311" s="97"/>
      <c r="V311" s="97"/>
      <c r="W311" s="97"/>
      <c r="X311" s="97"/>
      <c r="Y311" s="97"/>
      <c r="Z311" s="97"/>
    </row>
    <row r="312" spans="1:26" ht="11.25" customHeight="1">
      <c r="A312" s="96"/>
      <c r="B312" s="97"/>
      <c r="C312" s="97"/>
      <c r="D312" s="97"/>
      <c r="E312" s="97"/>
      <c r="F312" s="97"/>
      <c r="G312" s="97"/>
      <c r="H312" s="97"/>
      <c r="I312" s="97"/>
      <c r="J312" s="97"/>
      <c r="K312" s="97"/>
      <c r="L312" s="97"/>
      <c r="M312" s="97"/>
      <c r="N312" s="97"/>
      <c r="O312" s="97"/>
      <c r="P312" s="97"/>
      <c r="Q312" s="97"/>
      <c r="R312" s="97"/>
      <c r="S312" s="97"/>
      <c r="T312" s="97"/>
      <c r="U312" s="97"/>
      <c r="V312" s="97"/>
      <c r="W312" s="97"/>
      <c r="X312" s="97"/>
      <c r="Y312" s="97"/>
      <c r="Z312" s="97"/>
    </row>
    <row r="313" spans="1:26" ht="11.25" customHeight="1">
      <c r="A313" s="96"/>
      <c r="B313" s="97"/>
      <c r="C313" s="97"/>
      <c r="D313" s="97"/>
      <c r="E313" s="97"/>
      <c r="F313" s="97"/>
      <c r="G313" s="97"/>
      <c r="H313" s="97"/>
      <c r="I313" s="97"/>
      <c r="J313" s="97"/>
      <c r="K313" s="97"/>
      <c r="L313" s="97"/>
      <c r="M313" s="97"/>
      <c r="N313" s="97"/>
      <c r="O313" s="97"/>
      <c r="P313" s="97"/>
      <c r="Q313" s="97"/>
      <c r="R313" s="97"/>
      <c r="S313" s="97"/>
      <c r="T313" s="97"/>
      <c r="U313" s="97"/>
      <c r="V313" s="97"/>
      <c r="W313" s="97"/>
      <c r="X313" s="97"/>
      <c r="Y313" s="97"/>
      <c r="Z313" s="97"/>
    </row>
    <row r="314" spans="1:26" ht="11.25" customHeight="1">
      <c r="A314" s="96"/>
      <c r="B314" s="97"/>
      <c r="C314" s="97"/>
      <c r="D314" s="97"/>
      <c r="E314" s="97"/>
      <c r="F314" s="97"/>
      <c r="G314" s="97"/>
      <c r="H314" s="97"/>
      <c r="I314" s="97"/>
      <c r="J314" s="97"/>
      <c r="K314" s="97"/>
      <c r="L314" s="97"/>
      <c r="M314" s="97"/>
      <c r="N314" s="97"/>
      <c r="O314" s="97"/>
      <c r="P314" s="97"/>
      <c r="Q314" s="97"/>
      <c r="R314" s="97"/>
      <c r="S314" s="97"/>
      <c r="T314" s="97"/>
      <c r="U314" s="97"/>
      <c r="V314" s="97"/>
      <c r="W314" s="97"/>
      <c r="X314" s="97"/>
      <c r="Y314" s="97"/>
      <c r="Z314" s="97"/>
    </row>
    <row r="315" spans="1:26" ht="11.25" customHeight="1">
      <c r="A315" s="96"/>
      <c r="B315" s="97"/>
      <c r="C315" s="97"/>
      <c r="D315" s="97"/>
      <c r="E315" s="97"/>
      <c r="F315" s="97"/>
      <c r="G315" s="97"/>
      <c r="H315" s="97"/>
      <c r="I315" s="97"/>
      <c r="J315" s="97"/>
      <c r="K315" s="97"/>
      <c r="L315" s="97"/>
      <c r="M315" s="97"/>
      <c r="N315" s="97"/>
      <c r="O315" s="97"/>
      <c r="P315" s="97"/>
      <c r="Q315" s="97"/>
      <c r="R315" s="97"/>
      <c r="S315" s="97"/>
      <c r="T315" s="97"/>
      <c r="U315" s="97"/>
      <c r="V315" s="97"/>
      <c r="W315" s="97"/>
      <c r="X315" s="97"/>
      <c r="Y315" s="97"/>
      <c r="Z315" s="97"/>
    </row>
    <row r="316" spans="1:26" ht="11.25" customHeight="1">
      <c r="A316" s="96"/>
      <c r="B316" s="97"/>
      <c r="C316" s="97"/>
      <c r="D316" s="97"/>
      <c r="E316" s="97"/>
      <c r="F316" s="97"/>
      <c r="G316" s="97"/>
      <c r="H316" s="97"/>
      <c r="I316" s="97"/>
      <c r="J316" s="97"/>
      <c r="K316" s="97"/>
      <c r="L316" s="97"/>
      <c r="M316" s="97"/>
      <c r="N316" s="97"/>
      <c r="O316" s="97"/>
      <c r="P316" s="97"/>
      <c r="Q316" s="97"/>
      <c r="R316" s="97"/>
      <c r="S316" s="97"/>
      <c r="T316" s="97"/>
      <c r="U316" s="97"/>
      <c r="V316" s="97"/>
      <c r="W316" s="97"/>
      <c r="X316" s="97"/>
      <c r="Y316" s="97"/>
      <c r="Z316" s="97"/>
    </row>
    <row r="317" spans="1:26" ht="11.25" customHeight="1">
      <c r="A317" s="96"/>
      <c r="B317" s="97"/>
      <c r="C317" s="97"/>
      <c r="D317" s="97"/>
      <c r="E317" s="97"/>
      <c r="F317" s="97"/>
      <c r="G317" s="97"/>
      <c r="H317" s="97"/>
      <c r="I317" s="97"/>
      <c r="J317" s="97"/>
      <c r="K317" s="97"/>
      <c r="L317" s="97"/>
      <c r="M317" s="97"/>
      <c r="N317" s="97"/>
      <c r="O317" s="97"/>
      <c r="P317" s="97"/>
      <c r="Q317" s="97"/>
      <c r="R317" s="97"/>
      <c r="S317" s="97"/>
      <c r="T317" s="97"/>
      <c r="U317" s="97"/>
      <c r="V317" s="97"/>
      <c r="W317" s="97"/>
      <c r="X317" s="97"/>
      <c r="Y317" s="97"/>
      <c r="Z317" s="97"/>
    </row>
    <row r="318" spans="1:26" ht="11.25" customHeight="1">
      <c r="A318" s="96"/>
      <c r="B318" s="97"/>
      <c r="C318" s="97"/>
      <c r="D318" s="97"/>
      <c r="E318" s="97"/>
      <c r="F318" s="97"/>
      <c r="G318" s="97"/>
      <c r="H318" s="97"/>
      <c r="I318" s="97"/>
      <c r="J318" s="97"/>
      <c r="K318" s="97"/>
      <c r="L318" s="97"/>
      <c r="M318" s="97"/>
      <c r="N318" s="97"/>
      <c r="O318" s="97"/>
      <c r="P318" s="97"/>
      <c r="Q318" s="97"/>
      <c r="R318" s="97"/>
      <c r="S318" s="97"/>
      <c r="T318" s="97"/>
      <c r="U318" s="97"/>
      <c r="V318" s="97"/>
      <c r="W318" s="97"/>
      <c r="X318" s="97"/>
      <c r="Y318" s="97"/>
      <c r="Z318" s="97"/>
    </row>
    <row r="319" spans="1:26" ht="11.25" customHeight="1">
      <c r="A319" s="96"/>
      <c r="B319" s="97"/>
      <c r="C319" s="97"/>
      <c r="D319" s="97"/>
      <c r="E319" s="97"/>
      <c r="F319" s="97"/>
      <c r="G319" s="97"/>
      <c r="H319" s="97"/>
      <c r="I319" s="97"/>
      <c r="J319" s="97"/>
      <c r="K319" s="97"/>
      <c r="L319" s="97"/>
      <c r="M319" s="97"/>
      <c r="N319" s="97"/>
      <c r="O319" s="97"/>
      <c r="P319" s="97"/>
      <c r="Q319" s="97"/>
      <c r="R319" s="97"/>
      <c r="S319" s="97"/>
      <c r="T319" s="97"/>
      <c r="U319" s="97"/>
      <c r="V319" s="97"/>
      <c r="W319" s="97"/>
      <c r="X319" s="97"/>
      <c r="Y319" s="97"/>
      <c r="Z319" s="97"/>
    </row>
    <row r="320" spans="1:26" ht="11.25" customHeight="1">
      <c r="A320" s="96"/>
      <c r="B320" s="97"/>
      <c r="C320" s="97"/>
      <c r="D320" s="97"/>
      <c r="E320" s="97"/>
      <c r="F320" s="97"/>
      <c r="G320" s="97"/>
      <c r="H320" s="97"/>
      <c r="I320" s="97"/>
      <c r="J320" s="97"/>
      <c r="K320" s="97"/>
      <c r="L320" s="97"/>
      <c r="M320" s="97"/>
      <c r="N320" s="97"/>
      <c r="O320" s="97"/>
      <c r="P320" s="97"/>
      <c r="Q320" s="97"/>
      <c r="R320" s="97"/>
      <c r="S320" s="97"/>
      <c r="T320" s="97"/>
      <c r="U320" s="97"/>
      <c r="V320" s="97"/>
      <c r="W320" s="97"/>
      <c r="X320" s="97"/>
      <c r="Y320" s="97"/>
      <c r="Z320" s="97"/>
    </row>
    <row r="321" spans="1:26" ht="11.25" customHeight="1">
      <c r="A321" s="96"/>
      <c r="B321" s="97"/>
      <c r="C321" s="97"/>
      <c r="D321" s="97"/>
      <c r="E321" s="97"/>
      <c r="F321" s="97"/>
      <c r="G321" s="97"/>
      <c r="H321" s="97"/>
      <c r="I321" s="97"/>
      <c r="J321" s="97"/>
      <c r="K321" s="97"/>
      <c r="L321" s="97"/>
      <c r="M321" s="97"/>
      <c r="N321" s="97"/>
      <c r="O321" s="97"/>
      <c r="P321" s="97"/>
      <c r="Q321" s="97"/>
      <c r="R321" s="97"/>
      <c r="S321" s="97"/>
      <c r="T321" s="97"/>
      <c r="U321" s="97"/>
      <c r="V321" s="97"/>
      <c r="W321" s="97"/>
      <c r="X321" s="97"/>
      <c r="Y321" s="97"/>
      <c r="Z321" s="97"/>
    </row>
    <row r="322" spans="1:26" ht="11.25" customHeight="1">
      <c r="A322" s="96"/>
      <c r="B322" s="97"/>
      <c r="C322" s="97"/>
      <c r="D322" s="97"/>
      <c r="E322" s="97"/>
      <c r="F322" s="97"/>
      <c r="G322" s="97"/>
      <c r="H322" s="97"/>
      <c r="I322" s="97"/>
      <c r="J322" s="97"/>
      <c r="K322" s="97"/>
      <c r="L322" s="97"/>
      <c r="M322" s="97"/>
      <c r="N322" s="97"/>
      <c r="O322" s="97"/>
      <c r="P322" s="97"/>
      <c r="Q322" s="97"/>
      <c r="R322" s="97"/>
      <c r="S322" s="97"/>
      <c r="T322" s="97"/>
      <c r="U322" s="97"/>
      <c r="V322" s="97"/>
      <c r="W322" s="97"/>
      <c r="X322" s="97"/>
      <c r="Y322" s="97"/>
      <c r="Z322" s="97"/>
    </row>
    <row r="323" spans="1:26" ht="11.25" customHeight="1">
      <c r="A323" s="96"/>
      <c r="B323" s="97"/>
      <c r="C323" s="97"/>
      <c r="D323" s="97"/>
      <c r="E323" s="97"/>
      <c r="F323" s="97"/>
      <c r="G323" s="97"/>
      <c r="H323" s="97"/>
      <c r="I323" s="97"/>
      <c r="J323" s="97"/>
      <c r="K323" s="97"/>
      <c r="L323" s="97"/>
      <c r="M323" s="97"/>
      <c r="N323" s="97"/>
      <c r="O323" s="97"/>
      <c r="P323" s="97"/>
      <c r="Q323" s="97"/>
      <c r="R323" s="97"/>
      <c r="S323" s="97"/>
      <c r="T323" s="97"/>
      <c r="U323" s="97"/>
      <c r="V323" s="97"/>
      <c r="W323" s="97"/>
      <c r="X323" s="97"/>
      <c r="Y323" s="97"/>
      <c r="Z323" s="97"/>
    </row>
    <row r="324" spans="1:26" ht="11.25" customHeight="1">
      <c r="A324" s="96"/>
      <c r="B324" s="97"/>
      <c r="C324" s="97"/>
      <c r="D324" s="97"/>
      <c r="E324" s="97"/>
      <c r="F324" s="97"/>
      <c r="G324" s="97"/>
      <c r="H324" s="97"/>
      <c r="I324" s="97"/>
      <c r="J324" s="97"/>
      <c r="K324" s="97"/>
      <c r="L324" s="97"/>
      <c r="M324" s="97"/>
      <c r="N324" s="97"/>
      <c r="O324" s="97"/>
      <c r="P324" s="97"/>
      <c r="Q324" s="97"/>
      <c r="R324" s="97"/>
      <c r="S324" s="97"/>
      <c r="T324" s="97"/>
      <c r="U324" s="97"/>
      <c r="V324" s="97"/>
      <c r="W324" s="97"/>
      <c r="X324" s="97"/>
      <c r="Y324" s="97"/>
      <c r="Z324" s="97"/>
    </row>
    <row r="325" spans="1:26" ht="11.25" customHeight="1">
      <c r="A325" s="96"/>
      <c r="B325" s="97"/>
      <c r="C325" s="97"/>
      <c r="D325" s="97"/>
      <c r="E325" s="97"/>
      <c r="F325" s="97"/>
      <c r="G325" s="97"/>
      <c r="H325" s="97"/>
      <c r="I325" s="97"/>
      <c r="J325" s="97"/>
      <c r="K325" s="97"/>
      <c r="L325" s="97"/>
      <c r="M325" s="97"/>
      <c r="N325" s="97"/>
      <c r="O325" s="97"/>
      <c r="P325" s="97"/>
      <c r="Q325" s="97"/>
      <c r="R325" s="97"/>
      <c r="S325" s="97"/>
      <c r="T325" s="97"/>
      <c r="U325" s="97"/>
      <c r="V325" s="97"/>
      <c r="W325" s="97"/>
      <c r="X325" s="97"/>
      <c r="Y325" s="97"/>
      <c r="Z325" s="97"/>
    </row>
    <row r="326" spans="1:26" ht="11.25" customHeight="1">
      <c r="A326" s="96"/>
      <c r="B326" s="97"/>
      <c r="C326" s="97"/>
      <c r="D326" s="97"/>
      <c r="E326" s="97"/>
      <c r="F326" s="97"/>
      <c r="G326" s="97"/>
      <c r="H326" s="97"/>
      <c r="I326" s="97"/>
      <c r="J326" s="97"/>
      <c r="K326" s="97"/>
      <c r="L326" s="97"/>
      <c r="M326" s="97"/>
      <c r="N326" s="97"/>
      <c r="O326" s="97"/>
      <c r="P326" s="97"/>
      <c r="Q326" s="97"/>
      <c r="R326" s="97"/>
      <c r="S326" s="97"/>
      <c r="T326" s="97"/>
      <c r="U326" s="97"/>
      <c r="V326" s="97"/>
      <c r="W326" s="97"/>
      <c r="X326" s="97"/>
      <c r="Y326" s="97"/>
      <c r="Z326" s="97"/>
    </row>
    <row r="327" spans="1:26" ht="11.25" customHeight="1">
      <c r="A327" s="96"/>
      <c r="B327" s="97"/>
      <c r="C327" s="97"/>
      <c r="D327" s="97"/>
      <c r="E327" s="97"/>
      <c r="F327" s="97"/>
      <c r="G327" s="97"/>
      <c r="H327" s="97"/>
      <c r="I327" s="97"/>
      <c r="J327" s="97"/>
      <c r="K327" s="97"/>
      <c r="L327" s="97"/>
      <c r="M327" s="97"/>
      <c r="N327" s="97"/>
      <c r="O327" s="97"/>
      <c r="P327" s="97"/>
      <c r="Q327" s="97"/>
      <c r="R327" s="97"/>
      <c r="S327" s="97"/>
      <c r="T327" s="97"/>
      <c r="U327" s="97"/>
      <c r="V327" s="97"/>
      <c r="W327" s="97"/>
      <c r="X327" s="97"/>
      <c r="Y327" s="97"/>
      <c r="Z327" s="97"/>
    </row>
    <row r="328" spans="1:26" ht="11.25" customHeight="1">
      <c r="A328" s="96"/>
      <c r="B328" s="97"/>
      <c r="C328" s="97"/>
      <c r="D328" s="97"/>
      <c r="E328" s="97"/>
      <c r="F328" s="97"/>
      <c r="G328" s="97"/>
      <c r="H328" s="97"/>
      <c r="I328" s="97"/>
      <c r="J328" s="97"/>
      <c r="K328" s="97"/>
      <c r="L328" s="97"/>
      <c r="M328" s="97"/>
      <c r="N328" s="97"/>
      <c r="O328" s="97"/>
      <c r="P328" s="97"/>
      <c r="Q328" s="97"/>
      <c r="R328" s="97"/>
      <c r="S328" s="97"/>
      <c r="T328" s="97"/>
      <c r="U328" s="97"/>
      <c r="V328" s="97"/>
      <c r="W328" s="97"/>
      <c r="X328" s="97"/>
      <c r="Y328" s="97"/>
      <c r="Z328" s="97"/>
    </row>
    <row r="329" spans="1:26" ht="11.25" customHeight="1">
      <c r="A329" s="96"/>
      <c r="B329" s="97"/>
      <c r="C329" s="97"/>
      <c r="D329" s="97"/>
      <c r="E329" s="97"/>
      <c r="F329" s="97"/>
      <c r="G329" s="97"/>
      <c r="H329" s="97"/>
      <c r="I329" s="97"/>
      <c r="J329" s="97"/>
      <c r="K329" s="97"/>
      <c r="L329" s="97"/>
      <c r="M329" s="97"/>
      <c r="N329" s="97"/>
      <c r="O329" s="97"/>
      <c r="P329" s="97"/>
      <c r="Q329" s="97"/>
      <c r="R329" s="97"/>
      <c r="S329" s="97"/>
      <c r="T329" s="97"/>
      <c r="U329" s="97"/>
      <c r="V329" s="97"/>
      <c r="W329" s="97"/>
      <c r="X329" s="97"/>
      <c r="Y329" s="97"/>
      <c r="Z329" s="97"/>
    </row>
    <row r="330" spans="1:26" ht="11.25" customHeight="1">
      <c r="A330" s="96"/>
      <c r="B330" s="97"/>
      <c r="C330" s="97"/>
      <c r="D330" s="97"/>
      <c r="E330" s="97"/>
      <c r="F330" s="97"/>
      <c r="G330" s="97"/>
      <c r="H330" s="97"/>
      <c r="I330" s="97"/>
      <c r="J330" s="97"/>
      <c r="K330" s="97"/>
      <c r="L330" s="97"/>
      <c r="M330" s="97"/>
      <c r="N330" s="97"/>
      <c r="O330" s="97"/>
      <c r="P330" s="97"/>
      <c r="Q330" s="97"/>
      <c r="R330" s="97"/>
      <c r="S330" s="97"/>
      <c r="T330" s="97"/>
      <c r="U330" s="97"/>
      <c r="V330" s="97"/>
      <c r="W330" s="97"/>
      <c r="X330" s="97"/>
      <c r="Y330" s="97"/>
      <c r="Z330" s="97"/>
    </row>
    <row r="331" spans="1:26" ht="11.25" customHeight="1">
      <c r="A331" s="96"/>
      <c r="B331" s="97"/>
      <c r="C331" s="97"/>
      <c r="D331" s="97"/>
      <c r="E331" s="97"/>
      <c r="F331" s="97"/>
      <c r="G331" s="97"/>
      <c r="H331" s="97"/>
      <c r="I331" s="97"/>
      <c r="J331" s="97"/>
      <c r="K331" s="97"/>
      <c r="L331" s="97"/>
      <c r="M331" s="97"/>
      <c r="N331" s="97"/>
      <c r="O331" s="97"/>
      <c r="P331" s="97"/>
      <c r="Q331" s="97"/>
      <c r="R331" s="97"/>
      <c r="S331" s="97"/>
      <c r="T331" s="97"/>
      <c r="U331" s="97"/>
      <c r="V331" s="97"/>
      <c r="W331" s="97"/>
      <c r="X331" s="97"/>
      <c r="Y331" s="97"/>
      <c r="Z331" s="97"/>
    </row>
    <row r="332" spans="1:26" ht="11.25" customHeight="1">
      <c r="A332" s="96"/>
      <c r="B332" s="97"/>
      <c r="C332" s="97"/>
      <c r="D332" s="97"/>
      <c r="E332" s="97"/>
      <c r="F332" s="97"/>
      <c r="G332" s="97"/>
      <c r="H332" s="97"/>
      <c r="I332" s="97"/>
      <c r="J332" s="97"/>
      <c r="K332" s="97"/>
      <c r="L332" s="97"/>
      <c r="M332" s="97"/>
      <c r="N332" s="97"/>
      <c r="O332" s="97"/>
      <c r="P332" s="97"/>
      <c r="Q332" s="97"/>
      <c r="R332" s="97"/>
      <c r="S332" s="97"/>
      <c r="T332" s="97"/>
      <c r="U332" s="97"/>
      <c r="V332" s="97"/>
      <c r="W332" s="97"/>
      <c r="X332" s="97"/>
      <c r="Y332" s="97"/>
      <c r="Z332" s="97"/>
    </row>
    <row r="333" spans="1:26" ht="11.25" customHeight="1">
      <c r="A333" s="96"/>
      <c r="B333" s="97"/>
      <c r="C333" s="97"/>
      <c r="D333" s="97"/>
      <c r="E333" s="97"/>
      <c r="F333" s="97"/>
      <c r="G333" s="97"/>
      <c r="H333" s="97"/>
      <c r="I333" s="97"/>
      <c r="J333" s="97"/>
      <c r="K333" s="97"/>
      <c r="L333" s="97"/>
      <c r="M333" s="97"/>
      <c r="N333" s="97"/>
      <c r="O333" s="97"/>
      <c r="P333" s="97"/>
      <c r="Q333" s="97"/>
      <c r="R333" s="97"/>
      <c r="S333" s="97"/>
      <c r="T333" s="97"/>
      <c r="U333" s="97"/>
      <c r="V333" s="97"/>
      <c r="W333" s="97"/>
      <c r="X333" s="97"/>
      <c r="Y333" s="97"/>
      <c r="Z333" s="97"/>
    </row>
    <row r="334" spans="1:26" ht="11.25" customHeight="1">
      <c r="A334" s="96"/>
      <c r="B334" s="97"/>
      <c r="C334" s="97"/>
      <c r="D334" s="97"/>
      <c r="E334" s="97"/>
      <c r="F334" s="97"/>
      <c r="G334" s="97"/>
      <c r="H334" s="97"/>
      <c r="I334" s="97"/>
      <c r="J334" s="97"/>
      <c r="K334" s="97"/>
      <c r="L334" s="97"/>
      <c r="M334" s="97"/>
      <c r="N334" s="97"/>
      <c r="O334" s="97"/>
      <c r="P334" s="97"/>
      <c r="Q334" s="97"/>
      <c r="R334" s="97"/>
      <c r="S334" s="97"/>
      <c r="T334" s="97"/>
      <c r="U334" s="97"/>
      <c r="V334" s="97"/>
      <c r="W334" s="97"/>
      <c r="X334" s="97"/>
      <c r="Y334" s="97"/>
      <c r="Z334" s="97"/>
    </row>
    <row r="335" spans="1:26" ht="11.25" customHeight="1">
      <c r="A335" s="96"/>
      <c r="B335" s="97"/>
      <c r="C335" s="97"/>
      <c r="D335" s="97"/>
      <c r="E335" s="97"/>
      <c r="F335" s="97"/>
      <c r="G335" s="97"/>
      <c r="H335" s="97"/>
      <c r="I335" s="97"/>
      <c r="J335" s="97"/>
      <c r="K335" s="97"/>
      <c r="L335" s="97"/>
      <c r="M335" s="97"/>
      <c r="N335" s="97"/>
      <c r="O335" s="97"/>
      <c r="P335" s="97"/>
      <c r="Q335" s="97"/>
      <c r="R335" s="97"/>
      <c r="S335" s="97"/>
      <c r="T335" s="97"/>
      <c r="U335" s="97"/>
      <c r="V335" s="97"/>
      <c r="W335" s="97"/>
      <c r="X335" s="97"/>
      <c r="Y335" s="97"/>
      <c r="Z335" s="97"/>
    </row>
    <row r="336" spans="1:26" ht="11.25" customHeight="1">
      <c r="A336" s="96"/>
      <c r="B336" s="97"/>
      <c r="C336" s="97"/>
      <c r="D336" s="97"/>
      <c r="E336" s="97"/>
      <c r="F336" s="97"/>
      <c r="G336" s="97"/>
      <c r="H336" s="97"/>
      <c r="I336" s="97"/>
      <c r="J336" s="97"/>
      <c r="K336" s="97"/>
      <c r="L336" s="97"/>
      <c r="M336" s="97"/>
      <c r="N336" s="97"/>
      <c r="O336" s="97"/>
      <c r="P336" s="97"/>
      <c r="Q336" s="97"/>
      <c r="R336" s="97"/>
      <c r="S336" s="97"/>
      <c r="T336" s="97"/>
      <c r="U336" s="97"/>
      <c r="V336" s="97"/>
      <c r="W336" s="97"/>
      <c r="X336" s="97"/>
      <c r="Y336" s="97"/>
      <c r="Z336" s="97"/>
    </row>
    <row r="337" spans="1:26" ht="11.25" customHeight="1">
      <c r="A337" s="96"/>
      <c r="B337" s="97"/>
      <c r="C337" s="97"/>
      <c r="D337" s="97"/>
      <c r="E337" s="97"/>
      <c r="F337" s="97"/>
      <c r="G337" s="97"/>
      <c r="H337" s="97"/>
      <c r="I337" s="97"/>
      <c r="J337" s="97"/>
      <c r="K337" s="97"/>
      <c r="L337" s="97"/>
      <c r="M337" s="97"/>
      <c r="N337" s="97"/>
      <c r="O337" s="97"/>
      <c r="P337" s="97"/>
      <c r="Q337" s="97"/>
      <c r="R337" s="97"/>
      <c r="S337" s="97"/>
      <c r="T337" s="97"/>
      <c r="U337" s="97"/>
      <c r="V337" s="97"/>
      <c r="W337" s="97"/>
      <c r="X337" s="97"/>
      <c r="Y337" s="97"/>
      <c r="Z337" s="97"/>
    </row>
    <row r="338" spans="1:26" ht="11.25" customHeight="1">
      <c r="A338" s="96"/>
      <c r="B338" s="97"/>
      <c r="C338" s="97"/>
      <c r="D338" s="97"/>
      <c r="E338" s="97"/>
      <c r="F338" s="97"/>
      <c r="G338" s="97"/>
      <c r="H338" s="97"/>
      <c r="I338" s="97"/>
      <c r="J338" s="97"/>
      <c r="K338" s="97"/>
      <c r="L338" s="97"/>
      <c r="M338" s="97"/>
      <c r="N338" s="97"/>
      <c r="O338" s="97"/>
      <c r="P338" s="97"/>
      <c r="Q338" s="97"/>
      <c r="R338" s="97"/>
      <c r="S338" s="97"/>
      <c r="T338" s="97"/>
      <c r="U338" s="97"/>
      <c r="V338" s="97"/>
      <c r="W338" s="97"/>
      <c r="X338" s="97"/>
      <c r="Y338" s="97"/>
      <c r="Z338" s="97"/>
    </row>
    <row r="339" spans="1:26" ht="11.25" customHeight="1">
      <c r="A339" s="96"/>
      <c r="B339" s="97"/>
      <c r="C339" s="97"/>
      <c r="D339" s="97"/>
      <c r="E339" s="97"/>
      <c r="F339" s="97"/>
      <c r="G339" s="97"/>
      <c r="H339" s="97"/>
      <c r="I339" s="97"/>
      <c r="J339" s="97"/>
      <c r="K339" s="97"/>
      <c r="L339" s="97"/>
      <c r="M339" s="97"/>
      <c r="N339" s="97"/>
      <c r="O339" s="97"/>
      <c r="P339" s="97"/>
      <c r="Q339" s="97"/>
      <c r="R339" s="97"/>
      <c r="S339" s="97"/>
      <c r="T339" s="97"/>
      <c r="U339" s="97"/>
      <c r="V339" s="97"/>
      <c r="W339" s="97"/>
      <c r="X339" s="97"/>
      <c r="Y339" s="97"/>
      <c r="Z339" s="97"/>
    </row>
    <row r="340" spans="1:26" ht="11.25" customHeight="1">
      <c r="A340" s="96"/>
      <c r="B340" s="97"/>
      <c r="C340" s="97"/>
      <c r="D340" s="97"/>
      <c r="E340" s="97"/>
      <c r="F340" s="97"/>
      <c r="G340" s="97"/>
      <c r="H340" s="97"/>
      <c r="I340" s="97"/>
      <c r="J340" s="97"/>
      <c r="K340" s="97"/>
      <c r="L340" s="97"/>
      <c r="M340" s="97"/>
      <c r="N340" s="97"/>
      <c r="O340" s="97"/>
      <c r="P340" s="97"/>
      <c r="Q340" s="97"/>
      <c r="R340" s="97"/>
      <c r="S340" s="97"/>
      <c r="T340" s="97"/>
      <c r="U340" s="97"/>
      <c r="V340" s="97"/>
      <c r="W340" s="97"/>
      <c r="X340" s="97"/>
      <c r="Y340" s="97"/>
      <c r="Z340" s="97"/>
    </row>
    <row r="341" spans="1:26" ht="11.25" customHeight="1">
      <c r="A341" s="96"/>
      <c r="B341" s="97"/>
      <c r="C341" s="97"/>
      <c r="D341" s="97"/>
      <c r="E341" s="97"/>
      <c r="F341" s="97"/>
      <c r="G341" s="97"/>
      <c r="H341" s="97"/>
      <c r="I341" s="97"/>
      <c r="J341" s="97"/>
      <c r="K341" s="97"/>
      <c r="L341" s="97"/>
      <c r="M341" s="97"/>
      <c r="N341" s="97"/>
      <c r="O341" s="97"/>
      <c r="P341" s="97"/>
      <c r="Q341" s="97"/>
      <c r="R341" s="97"/>
      <c r="S341" s="97"/>
      <c r="T341" s="97"/>
      <c r="U341" s="97"/>
      <c r="V341" s="97"/>
      <c r="W341" s="97"/>
      <c r="X341" s="97"/>
      <c r="Y341" s="97"/>
      <c r="Z341" s="97"/>
    </row>
    <row r="342" spans="1:26" ht="11.25" customHeight="1">
      <c r="A342" s="96"/>
      <c r="B342" s="97"/>
      <c r="C342" s="97"/>
      <c r="D342" s="97"/>
      <c r="E342" s="97"/>
      <c r="F342" s="97"/>
      <c r="G342" s="97"/>
      <c r="H342" s="97"/>
      <c r="I342" s="97"/>
      <c r="J342" s="97"/>
      <c r="K342" s="97"/>
      <c r="L342" s="97"/>
      <c r="M342" s="97"/>
      <c r="N342" s="97"/>
      <c r="O342" s="97"/>
      <c r="P342" s="97"/>
      <c r="Q342" s="97"/>
      <c r="R342" s="97"/>
      <c r="S342" s="97"/>
      <c r="T342" s="97"/>
      <c r="U342" s="97"/>
      <c r="V342" s="97"/>
      <c r="W342" s="97"/>
      <c r="X342" s="97"/>
      <c r="Y342" s="97"/>
      <c r="Z342" s="97"/>
    </row>
    <row r="343" spans="1:26" ht="11.25" customHeight="1">
      <c r="A343" s="96"/>
      <c r="B343" s="97"/>
      <c r="C343" s="97"/>
      <c r="D343" s="97"/>
      <c r="E343" s="97"/>
      <c r="F343" s="97"/>
      <c r="G343" s="97"/>
      <c r="H343" s="97"/>
      <c r="I343" s="97"/>
      <c r="J343" s="97"/>
      <c r="K343" s="97"/>
      <c r="L343" s="97"/>
      <c r="M343" s="97"/>
      <c r="N343" s="97"/>
      <c r="O343" s="97"/>
      <c r="P343" s="97"/>
      <c r="Q343" s="97"/>
      <c r="R343" s="97"/>
      <c r="S343" s="97"/>
      <c r="T343" s="97"/>
      <c r="U343" s="97"/>
      <c r="V343" s="97"/>
      <c r="W343" s="97"/>
      <c r="X343" s="97"/>
      <c r="Y343" s="97"/>
      <c r="Z343" s="97"/>
    </row>
    <row r="344" spans="1:26" ht="11.25" customHeight="1">
      <c r="A344" s="96"/>
      <c r="B344" s="97"/>
      <c r="C344" s="97"/>
      <c r="D344" s="97"/>
      <c r="E344" s="97"/>
      <c r="F344" s="97"/>
      <c r="G344" s="97"/>
      <c r="H344" s="97"/>
      <c r="I344" s="97"/>
      <c r="J344" s="97"/>
      <c r="K344" s="97"/>
      <c r="L344" s="97"/>
      <c r="M344" s="97"/>
      <c r="N344" s="97"/>
      <c r="O344" s="97"/>
      <c r="P344" s="97"/>
      <c r="Q344" s="97"/>
      <c r="R344" s="97"/>
      <c r="S344" s="97"/>
      <c r="T344" s="97"/>
      <c r="U344" s="97"/>
      <c r="V344" s="97"/>
      <c r="W344" s="97"/>
      <c r="X344" s="97"/>
      <c r="Y344" s="97"/>
      <c r="Z344" s="97"/>
    </row>
    <row r="345" spans="1:26" ht="11.25" customHeight="1">
      <c r="A345" s="96"/>
      <c r="B345" s="97"/>
      <c r="C345" s="97"/>
      <c r="D345" s="97"/>
      <c r="E345" s="97"/>
      <c r="F345" s="97"/>
      <c r="G345" s="97"/>
      <c r="H345" s="97"/>
      <c r="I345" s="97"/>
      <c r="J345" s="97"/>
      <c r="K345" s="97"/>
      <c r="L345" s="97"/>
      <c r="M345" s="97"/>
      <c r="N345" s="97"/>
      <c r="O345" s="97"/>
      <c r="P345" s="97"/>
      <c r="Q345" s="97"/>
      <c r="R345" s="97"/>
      <c r="S345" s="97"/>
      <c r="T345" s="97"/>
      <c r="U345" s="97"/>
      <c r="V345" s="97"/>
      <c r="W345" s="97"/>
      <c r="X345" s="97"/>
      <c r="Y345" s="97"/>
      <c r="Z345" s="97"/>
    </row>
    <row r="346" spans="1:26" ht="11.25" customHeight="1">
      <c r="A346" s="96"/>
      <c r="B346" s="97"/>
      <c r="C346" s="97"/>
      <c r="D346" s="97"/>
      <c r="E346" s="97"/>
      <c r="F346" s="97"/>
      <c r="G346" s="97"/>
      <c r="H346" s="97"/>
      <c r="I346" s="97"/>
      <c r="J346" s="97"/>
      <c r="K346" s="97"/>
      <c r="L346" s="97"/>
      <c r="M346" s="97"/>
      <c r="N346" s="97"/>
      <c r="O346" s="97"/>
      <c r="P346" s="97"/>
      <c r="Q346" s="97"/>
      <c r="R346" s="97"/>
      <c r="S346" s="97"/>
      <c r="T346" s="97"/>
      <c r="U346" s="97"/>
      <c r="V346" s="97"/>
      <c r="W346" s="97"/>
      <c r="X346" s="97"/>
      <c r="Y346" s="97"/>
      <c r="Z346" s="97"/>
    </row>
    <row r="347" spans="1:26" ht="11.25" customHeight="1">
      <c r="A347" s="96"/>
      <c r="B347" s="97"/>
      <c r="C347" s="97"/>
      <c r="D347" s="97"/>
      <c r="E347" s="97"/>
      <c r="F347" s="97"/>
      <c r="G347" s="97"/>
      <c r="H347" s="97"/>
      <c r="I347" s="97"/>
      <c r="J347" s="97"/>
      <c r="K347" s="97"/>
      <c r="L347" s="97"/>
      <c r="M347" s="97"/>
      <c r="N347" s="97"/>
      <c r="O347" s="97"/>
      <c r="P347" s="97"/>
      <c r="Q347" s="97"/>
      <c r="R347" s="97"/>
      <c r="S347" s="97"/>
      <c r="T347" s="97"/>
      <c r="U347" s="97"/>
      <c r="V347" s="97"/>
      <c r="W347" s="97"/>
      <c r="X347" s="97"/>
      <c r="Y347" s="97"/>
      <c r="Z347" s="97"/>
    </row>
    <row r="348" spans="1:26" ht="11.25" customHeight="1">
      <c r="A348" s="96"/>
      <c r="B348" s="97"/>
      <c r="C348" s="97"/>
      <c r="D348" s="97"/>
      <c r="E348" s="97"/>
      <c r="F348" s="97"/>
      <c r="G348" s="97"/>
      <c r="H348" s="97"/>
      <c r="I348" s="97"/>
      <c r="J348" s="97"/>
      <c r="K348" s="97"/>
      <c r="L348" s="97"/>
      <c r="M348" s="97"/>
      <c r="N348" s="97"/>
      <c r="O348" s="97"/>
      <c r="P348" s="97"/>
      <c r="Q348" s="97"/>
      <c r="R348" s="97"/>
      <c r="S348" s="97"/>
      <c r="T348" s="97"/>
      <c r="U348" s="97"/>
      <c r="V348" s="97"/>
      <c r="W348" s="97"/>
      <c r="X348" s="97"/>
      <c r="Y348" s="97"/>
      <c r="Z348" s="97"/>
    </row>
    <row r="349" spans="1:26" ht="11.25" customHeight="1">
      <c r="A349" s="96"/>
      <c r="B349" s="97"/>
      <c r="C349" s="97"/>
      <c r="D349" s="97"/>
      <c r="E349" s="97"/>
      <c r="F349" s="97"/>
      <c r="G349" s="97"/>
      <c r="H349" s="97"/>
      <c r="I349" s="97"/>
      <c r="J349" s="97"/>
      <c r="K349" s="97"/>
      <c r="L349" s="97"/>
      <c r="M349" s="97"/>
      <c r="N349" s="97"/>
      <c r="O349" s="97"/>
      <c r="P349" s="97"/>
      <c r="Q349" s="97"/>
      <c r="R349" s="97"/>
      <c r="S349" s="97"/>
      <c r="T349" s="97"/>
      <c r="U349" s="97"/>
      <c r="V349" s="97"/>
      <c r="W349" s="97"/>
      <c r="X349" s="97"/>
      <c r="Y349" s="97"/>
      <c r="Z349" s="97"/>
    </row>
    <row r="350" spans="1:26" ht="11.25" customHeight="1">
      <c r="A350" s="96"/>
      <c r="B350" s="97"/>
      <c r="C350" s="97"/>
      <c r="D350" s="97"/>
      <c r="E350" s="97"/>
      <c r="F350" s="97"/>
      <c r="G350" s="97"/>
      <c r="H350" s="97"/>
      <c r="I350" s="97"/>
      <c r="J350" s="97"/>
      <c r="K350" s="97"/>
      <c r="L350" s="97"/>
      <c r="M350" s="97"/>
      <c r="N350" s="97"/>
      <c r="O350" s="97"/>
      <c r="P350" s="97"/>
      <c r="Q350" s="97"/>
      <c r="R350" s="97"/>
      <c r="S350" s="97"/>
      <c r="T350" s="97"/>
      <c r="U350" s="97"/>
      <c r="V350" s="97"/>
      <c r="W350" s="97"/>
      <c r="X350" s="97"/>
      <c r="Y350" s="97"/>
      <c r="Z350" s="97"/>
    </row>
    <row r="351" spans="1:26" ht="11.25" customHeight="1">
      <c r="A351" s="96"/>
      <c r="B351" s="97"/>
      <c r="C351" s="97"/>
      <c r="D351" s="97"/>
      <c r="E351" s="97"/>
      <c r="F351" s="97"/>
      <c r="G351" s="97"/>
      <c r="H351" s="97"/>
      <c r="I351" s="97"/>
      <c r="J351" s="97"/>
      <c r="K351" s="97"/>
      <c r="L351" s="97"/>
      <c r="M351" s="97"/>
      <c r="N351" s="97"/>
      <c r="O351" s="97"/>
      <c r="P351" s="97"/>
      <c r="Q351" s="97"/>
      <c r="R351" s="97"/>
      <c r="S351" s="97"/>
      <c r="T351" s="97"/>
      <c r="U351" s="97"/>
      <c r="V351" s="97"/>
      <c r="W351" s="97"/>
      <c r="X351" s="97"/>
      <c r="Y351" s="97"/>
      <c r="Z351" s="97"/>
    </row>
    <row r="352" spans="1:26" ht="11.25" customHeight="1">
      <c r="A352" s="96"/>
      <c r="B352" s="97"/>
      <c r="C352" s="97"/>
      <c r="D352" s="97"/>
      <c r="E352" s="97"/>
      <c r="F352" s="97"/>
      <c r="G352" s="97"/>
      <c r="H352" s="97"/>
      <c r="I352" s="97"/>
      <c r="J352" s="97"/>
      <c r="K352" s="97"/>
      <c r="L352" s="97"/>
      <c r="M352" s="97"/>
      <c r="N352" s="97"/>
      <c r="O352" s="97"/>
      <c r="P352" s="97"/>
      <c r="Q352" s="97"/>
      <c r="R352" s="97"/>
      <c r="S352" s="97"/>
      <c r="T352" s="97"/>
      <c r="U352" s="97"/>
      <c r="V352" s="97"/>
      <c r="W352" s="97"/>
      <c r="X352" s="97"/>
      <c r="Y352" s="97"/>
      <c r="Z352" s="97"/>
    </row>
    <row r="353" spans="1:26" ht="11.25" customHeight="1">
      <c r="A353" s="96"/>
      <c r="B353" s="97"/>
      <c r="C353" s="97"/>
      <c r="D353" s="97"/>
      <c r="E353" s="97"/>
      <c r="F353" s="97"/>
      <c r="G353" s="97"/>
      <c r="H353" s="97"/>
      <c r="I353" s="97"/>
      <c r="J353" s="97"/>
      <c r="K353" s="97"/>
      <c r="L353" s="97"/>
      <c r="M353" s="97"/>
      <c r="N353" s="97"/>
      <c r="O353" s="97"/>
      <c r="P353" s="97"/>
      <c r="Q353" s="97"/>
      <c r="R353" s="97"/>
      <c r="S353" s="97"/>
      <c r="T353" s="97"/>
      <c r="U353" s="97"/>
      <c r="V353" s="97"/>
      <c r="W353" s="97"/>
      <c r="X353" s="97"/>
      <c r="Y353" s="97"/>
      <c r="Z353" s="97"/>
    </row>
    <row r="354" spans="1:26" ht="11.25" customHeight="1">
      <c r="A354" s="96"/>
      <c r="B354" s="97"/>
      <c r="C354" s="97"/>
      <c r="D354" s="97"/>
      <c r="E354" s="97"/>
      <c r="F354" s="97"/>
      <c r="G354" s="97"/>
      <c r="H354" s="97"/>
      <c r="I354" s="97"/>
      <c r="J354" s="97"/>
      <c r="K354" s="97"/>
      <c r="L354" s="97"/>
      <c r="M354" s="97"/>
      <c r="N354" s="97"/>
      <c r="O354" s="97"/>
      <c r="P354" s="97"/>
      <c r="Q354" s="97"/>
      <c r="R354" s="97"/>
      <c r="S354" s="97"/>
      <c r="T354" s="97"/>
      <c r="U354" s="97"/>
      <c r="V354" s="97"/>
      <c r="W354" s="97"/>
      <c r="X354" s="97"/>
      <c r="Y354" s="97"/>
      <c r="Z354" s="97"/>
    </row>
    <row r="355" spans="1:26" ht="11.25" customHeight="1">
      <c r="A355" s="96"/>
      <c r="B355" s="97"/>
      <c r="C355" s="97"/>
      <c r="D355" s="97"/>
      <c r="E355" s="97"/>
      <c r="F355" s="97"/>
      <c r="G355" s="97"/>
      <c r="H355" s="97"/>
      <c r="I355" s="97"/>
      <c r="J355" s="97"/>
      <c r="K355" s="97"/>
      <c r="L355" s="97"/>
      <c r="M355" s="97"/>
      <c r="N355" s="97"/>
      <c r="O355" s="97"/>
      <c r="P355" s="97"/>
      <c r="Q355" s="97"/>
      <c r="R355" s="97"/>
      <c r="S355" s="97"/>
      <c r="T355" s="97"/>
      <c r="U355" s="97"/>
      <c r="V355" s="97"/>
      <c r="W355" s="97"/>
      <c r="X355" s="97"/>
      <c r="Y355" s="97"/>
      <c r="Z355" s="97"/>
    </row>
    <row r="356" spans="1:26" ht="11.25" customHeight="1">
      <c r="A356" s="96"/>
      <c r="B356" s="97"/>
      <c r="C356" s="97"/>
      <c r="D356" s="97"/>
      <c r="E356" s="97"/>
      <c r="F356" s="97"/>
      <c r="G356" s="97"/>
      <c r="H356" s="97"/>
      <c r="I356" s="97"/>
      <c r="J356" s="97"/>
      <c r="K356" s="97"/>
      <c r="L356" s="97"/>
      <c r="M356" s="97"/>
      <c r="N356" s="97"/>
      <c r="O356" s="97"/>
      <c r="P356" s="97"/>
      <c r="Q356" s="97"/>
      <c r="R356" s="97"/>
      <c r="S356" s="97"/>
      <c r="T356" s="97"/>
      <c r="U356" s="97"/>
      <c r="V356" s="97"/>
      <c r="W356" s="97"/>
      <c r="X356" s="97"/>
      <c r="Y356" s="97"/>
      <c r="Z356" s="97"/>
    </row>
    <row r="357" spans="1:26" ht="11.25" customHeight="1">
      <c r="A357" s="96"/>
      <c r="B357" s="97"/>
      <c r="C357" s="97"/>
      <c r="D357" s="97"/>
      <c r="E357" s="97"/>
      <c r="F357" s="97"/>
      <c r="G357" s="97"/>
      <c r="H357" s="97"/>
      <c r="I357" s="97"/>
      <c r="J357" s="97"/>
      <c r="K357" s="97"/>
      <c r="L357" s="97"/>
      <c r="M357" s="97"/>
      <c r="N357" s="97"/>
      <c r="O357" s="97"/>
      <c r="P357" s="97"/>
      <c r="Q357" s="97"/>
      <c r="R357" s="97"/>
      <c r="S357" s="97"/>
      <c r="T357" s="97"/>
      <c r="U357" s="97"/>
      <c r="V357" s="97"/>
      <c r="W357" s="97"/>
      <c r="X357" s="97"/>
      <c r="Y357" s="97"/>
      <c r="Z357" s="97"/>
    </row>
    <row r="358" spans="1:26" ht="11.25" customHeight="1">
      <c r="A358" s="96"/>
      <c r="B358" s="97"/>
      <c r="C358" s="97"/>
      <c r="D358" s="97"/>
      <c r="E358" s="97"/>
      <c r="F358" s="97"/>
      <c r="G358" s="97"/>
      <c r="H358" s="97"/>
      <c r="I358" s="97"/>
      <c r="J358" s="97"/>
      <c r="K358" s="97"/>
      <c r="L358" s="97"/>
      <c r="M358" s="97"/>
      <c r="N358" s="97"/>
      <c r="O358" s="97"/>
      <c r="P358" s="97"/>
      <c r="Q358" s="97"/>
      <c r="R358" s="97"/>
      <c r="S358" s="97"/>
      <c r="T358" s="97"/>
      <c r="U358" s="97"/>
      <c r="V358" s="97"/>
      <c r="W358" s="97"/>
      <c r="X358" s="97"/>
      <c r="Y358" s="97"/>
      <c r="Z358" s="97"/>
    </row>
    <row r="359" spans="1:26" ht="11.25" customHeight="1">
      <c r="A359" s="96"/>
      <c r="B359" s="97"/>
      <c r="C359" s="97"/>
      <c r="D359" s="97"/>
      <c r="E359" s="97"/>
      <c r="F359" s="97"/>
      <c r="G359" s="97"/>
      <c r="H359" s="97"/>
      <c r="I359" s="97"/>
      <c r="J359" s="97"/>
      <c r="K359" s="97"/>
      <c r="L359" s="97"/>
      <c r="M359" s="97"/>
      <c r="N359" s="97"/>
      <c r="O359" s="97"/>
      <c r="P359" s="97"/>
      <c r="Q359" s="97"/>
      <c r="R359" s="97"/>
      <c r="S359" s="97"/>
      <c r="T359" s="97"/>
      <c r="U359" s="97"/>
      <c r="V359" s="97"/>
      <c r="W359" s="97"/>
      <c r="X359" s="97"/>
      <c r="Y359" s="97"/>
      <c r="Z359" s="97"/>
    </row>
    <row r="360" spans="1:26" ht="11.25" customHeight="1">
      <c r="A360" s="96"/>
      <c r="B360" s="97"/>
      <c r="C360" s="97"/>
      <c r="D360" s="97"/>
      <c r="E360" s="97"/>
      <c r="F360" s="97"/>
      <c r="G360" s="97"/>
      <c r="H360" s="97"/>
      <c r="I360" s="97"/>
      <c r="J360" s="97"/>
      <c r="K360" s="97"/>
      <c r="L360" s="97"/>
      <c r="M360" s="97"/>
      <c r="N360" s="97"/>
      <c r="O360" s="97"/>
      <c r="P360" s="97"/>
      <c r="Q360" s="97"/>
      <c r="R360" s="97"/>
      <c r="S360" s="97"/>
      <c r="T360" s="97"/>
      <c r="U360" s="97"/>
      <c r="V360" s="97"/>
      <c r="W360" s="97"/>
      <c r="X360" s="97"/>
      <c r="Y360" s="97"/>
      <c r="Z360" s="97"/>
    </row>
    <row r="361" spans="1:26" ht="11.25" customHeight="1">
      <c r="A361" s="96"/>
      <c r="B361" s="97"/>
      <c r="C361" s="97"/>
      <c r="D361" s="97"/>
      <c r="E361" s="97"/>
      <c r="F361" s="97"/>
      <c r="G361" s="97"/>
      <c r="H361" s="97"/>
      <c r="I361" s="97"/>
      <c r="J361" s="97"/>
      <c r="K361" s="97"/>
      <c r="L361" s="97"/>
      <c r="M361" s="97"/>
      <c r="N361" s="97"/>
      <c r="O361" s="97"/>
      <c r="P361" s="97"/>
      <c r="Q361" s="97"/>
      <c r="R361" s="97"/>
      <c r="S361" s="97"/>
      <c r="T361" s="97"/>
      <c r="U361" s="97"/>
      <c r="V361" s="97"/>
      <c r="W361" s="97"/>
      <c r="X361" s="97"/>
      <c r="Y361" s="97"/>
      <c r="Z361" s="97"/>
    </row>
    <row r="362" spans="1:26" ht="11.25" customHeight="1">
      <c r="A362" s="96"/>
      <c r="B362" s="97"/>
      <c r="C362" s="97"/>
      <c r="D362" s="97"/>
      <c r="E362" s="97"/>
      <c r="F362" s="97"/>
      <c r="G362" s="97"/>
      <c r="H362" s="97"/>
      <c r="I362" s="97"/>
      <c r="J362" s="97"/>
      <c r="K362" s="97"/>
      <c r="L362" s="97"/>
      <c r="M362" s="97"/>
      <c r="N362" s="97"/>
      <c r="O362" s="97"/>
      <c r="P362" s="97"/>
      <c r="Q362" s="97"/>
      <c r="R362" s="97"/>
      <c r="S362" s="97"/>
      <c r="T362" s="97"/>
      <c r="U362" s="97"/>
      <c r="V362" s="97"/>
      <c r="W362" s="97"/>
      <c r="X362" s="97"/>
      <c r="Y362" s="97"/>
      <c r="Z362" s="97"/>
    </row>
    <row r="363" spans="1:26" ht="11.25" customHeight="1">
      <c r="A363" s="96"/>
      <c r="B363" s="97"/>
      <c r="C363" s="97"/>
      <c r="D363" s="97"/>
      <c r="E363" s="97"/>
      <c r="F363" s="97"/>
      <c r="G363" s="97"/>
      <c r="H363" s="97"/>
      <c r="I363" s="97"/>
      <c r="J363" s="97"/>
      <c r="K363" s="97"/>
      <c r="L363" s="97"/>
      <c r="M363" s="97"/>
      <c r="N363" s="97"/>
      <c r="O363" s="97"/>
      <c r="P363" s="97"/>
      <c r="Q363" s="97"/>
      <c r="R363" s="97"/>
      <c r="S363" s="97"/>
      <c r="T363" s="97"/>
      <c r="U363" s="97"/>
      <c r="V363" s="97"/>
      <c r="W363" s="97"/>
      <c r="X363" s="97"/>
      <c r="Y363" s="97"/>
      <c r="Z363" s="97"/>
    </row>
    <row r="364" spans="1:26" ht="11.25" customHeight="1">
      <c r="A364" s="96"/>
      <c r="B364" s="97"/>
      <c r="C364" s="97"/>
      <c r="D364" s="97"/>
      <c r="E364" s="97"/>
      <c r="F364" s="97"/>
      <c r="G364" s="97"/>
      <c r="H364" s="97"/>
      <c r="I364" s="97"/>
      <c r="J364" s="97"/>
      <c r="K364" s="97"/>
      <c r="L364" s="97"/>
      <c r="M364" s="97"/>
      <c r="N364" s="97"/>
      <c r="O364" s="97"/>
      <c r="P364" s="97"/>
      <c r="Q364" s="97"/>
      <c r="R364" s="97"/>
      <c r="S364" s="97"/>
      <c r="T364" s="97"/>
      <c r="U364" s="97"/>
      <c r="V364" s="97"/>
      <c r="W364" s="97"/>
      <c r="X364" s="97"/>
      <c r="Y364" s="97"/>
      <c r="Z364" s="97"/>
    </row>
    <row r="365" spans="1:26" ht="11.25" customHeight="1">
      <c r="A365" s="96"/>
      <c r="B365" s="97"/>
      <c r="C365" s="97"/>
      <c r="D365" s="97"/>
      <c r="E365" s="97"/>
      <c r="F365" s="97"/>
      <c r="G365" s="97"/>
      <c r="H365" s="97"/>
      <c r="I365" s="97"/>
      <c r="J365" s="97"/>
      <c r="K365" s="97"/>
      <c r="L365" s="97"/>
      <c r="M365" s="97"/>
      <c r="N365" s="97"/>
      <c r="O365" s="97"/>
      <c r="P365" s="97"/>
      <c r="Q365" s="97"/>
      <c r="R365" s="97"/>
      <c r="S365" s="97"/>
      <c r="T365" s="97"/>
      <c r="U365" s="97"/>
      <c r="V365" s="97"/>
      <c r="W365" s="97"/>
      <c r="X365" s="97"/>
      <c r="Y365" s="97"/>
      <c r="Z365" s="97"/>
    </row>
    <row r="366" spans="1:26" ht="11.25" customHeight="1">
      <c r="A366" s="96"/>
      <c r="B366" s="97"/>
      <c r="C366" s="97"/>
      <c r="D366" s="97"/>
      <c r="E366" s="97"/>
      <c r="F366" s="97"/>
      <c r="G366" s="97"/>
      <c r="H366" s="97"/>
      <c r="I366" s="97"/>
      <c r="J366" s="97"/>
      <c r="K366" s="97"/>
      <c r="L366" s="97"/>
      <c r="M366" s="97"/>
      <c r="N366" s="97"/>
      <c r="O366" s="97"/>
      <c r="P366" s="97"/>
      <c r="Q366" s="97"/>
      <c r="R366" s="97"/>
      <c r="S366" s="97"/>
      <c r="T366" s="97"/>
      <c r="U366" s="97"/>
      <c r="V366" s="97"/>
      <c r="W366" s="97"/>
      <c r="X366" s="97"/>
      <c r="Y366" s="97"/>
      <c r="Z366" s="97"/>
    </row>
    <row r="367" spans="1:26" ht="11.25" customHeight="1">
      <c r="A367" s="96"/>
      <c r="B367" s="97"/>
      <c r="C367" s="97"/>
      <c r="D367" s="97"/>
      <c r="E367" s="97"/>
      <c r="F367" s="97"/>
      <c r="G367" s="97"/>
      <c r="H367" s="97"/>
      <c r="I367" s="97"/>
      <c r="J367" s="97"/>
      <c r="K367" s="97"/>
      <c r="L367" s="97"/>
      <c r="M367" s="97"/>
      <c r="N367" s="97"/>
      <c r="O367" s="97"/>
      <c r="P367" s="97"/>
      <c r="Q367" s="97"/>
      <c r="R367" s="97"/>
      <c r="S367" s="97"/>
      <c r="T367" s="97"/>
      <c r="U367" s="97"/>
      <c r="V367" s="97"/>
      <c r="W367" s="97"/>
      <c r="X367" s="97"/>
      <c r="Y367" s="97"/>
      <c r="Z367" s="97"/>
    </row>
    <row r="368" spans="1:26" ht="11.25" customHeight="1">
      <c r="A368" s="96"/>
      <c r="B368" s="97"/>
      <c r="C368" s="97"/>
      <c r="D368" s="97"/>
      <c r="E368" s="97"/>
      <c r="F368" s="97"/>
      <c r="G368" s="97"/>
      <c r="H368" s="97"/>
      <c r="I368" s="97"/>
      <c r="J368" s="97"/>
      <c r="K368" s="97"/>
      <c r="L368" s="97"/>
      <c r="M368" s="97"/>
      <c r="N368" s="97"/>
      <c r="O368" s="97"/>
      <c r="P368" s="97"/>
      <c r="Q368" s="97"/>
      <c r="R368" s="97"/>
      <c r="S368" s="97"/>
      <c r="T368" s="97"/>
      <c r="U368" s="97"/>
      <c r="V368" s="97"/>
      <c r="W368" s="97"/>
      <c r="X368" s="97"/>
      <c r="Y368" s="97"/>
      <c r="Z368" s="97"/>
    </row>
    <row r="369" spans="1:26" ht="11.25" customHeight="1">
      <c r="A369" s="96"/>
      <c r="B369" s="97"/>
      <c r="C369" s="97"/>
      <c r="D369" s="97"/>
      <c r="E369" s="97"/>
      <c r="F369" s="97"/>
      <c r="G369" s="97"/>
      <c r="H369" s="97"/>
      <c r="I369" s="97"/>
      <c r="J369" s="97"/>
      <c r="K369" s="97"/>
      <c r="L369" s="97"/>
      <c r="M369" s="97"/>
      <c r="N369" s="97"/>
      <c r="O369" s="97"/>
      <c r="P369" s="97"/>
      <c r="Q369" s="97"/>
      <c r="R369" s="97"/>
      <c r="S369" s="97"/>
      <c r="T369" s="97"/>
      <c r="U369" s="97"/>
      <c r="V369" s="97"/>
      <c r="W369" s="97"/>
      <c r="X369" s="97"/>
      <c r="Y369" s="97"/>
      <c r="Z369" s="97"/>
    </row>
    <row r="370" spans="1:26" ht="11.25" customHeight="1">
      <c r="A370" s="96"/>
      <c r="B370" s="97"/>
      <c r="C370" s="97"/>
      <c r="D370" s="97"/>
      <c r="E370" s="97"/>
      <c r="F370" s="97"/>
      <c r="G370" s="97"/>
      <c r="H370" s="97"/>
      <c r="I370" s="97"/>
      <c r="J370" s="97"/>
      <c r="K370" s="97"/>
      <c r="L370" s="97"/>
      <c r="M370" s="97"/>
      <c r="N370" s="97"/>
      <c r="O370" s="97"/>
      <c r="P370" s="97"/>
      <c r="Q370" s="97"/>
      <c r="R370" s="97"/>
      <c r="S370" s="97"/>
      <c r="T370" s="97"/>
      <c r="U370" s="97"/>
      <c r="V370" s="97"/>
      <c r="W370" s="97"/>
      <c r="X370" s="97"/>
      <c r="Y370" s="97"/>
      <c r="Z370" s="97"/>
    </row>
    <row r="371" spans="1:26" ht="11.25" customHeight="1">
      <c r="A371" s="96"/>
      <c r="B371" s="97"/>
      <c r="C371" s="97"/>
      <c r="D371" s="97"/>
      <c r="E371" s="97"/>
      <c r="F371" s="97"/>
      <c r="G371" s="97"/>
      <c r="H371" s="97"/>
      <c r="I371" s="97"/>
      <c r="J371" s="97"/>
      <c r="K371" s="97"/>
      <c r="L371" s="97"/>
      <c r="M371" s="97"/>
      <c r="N371" s="97"/>
      <c r="O371" s="97"/>
      <c r="P371" s="97"/>
      <c r="Q371" s="97"/>
      <c r="R371" s="97"/>
      <c r="S371" s="97"/>
      <c r="T371" s="97"/>
      <c r="U371" s="97"/>
      <c r="V371" s="97"/>
      <c r="W371" s="97"/>
      <c r="X371" s="97"/>
      <c r="Y371" s="97"/>
      <c r="Z371" s="97"/>
    </row>
    <row r="372" spans="1:26" ht="11.25" customHeight="1">
      <c r="A372" s="96"/>
      <c r="B372" s="97"/>
      <c r="C372" s="97"/>
      <c r="D372" s="97"/>
      <c r="E372" s="97"/>
      <c r="F372" s="97"/>
      <c r="G372" s="97"/>
      <c r="H372" s="97"/>
      <c r="I372" s="97"/>
      <c r="J372" s="97"/>
      <c r="K372" s="97"/>
      <c r="L372" s="97"/>
      <c r="M372" s="97"/>
      <c r="N372" s="97"/>
      <c r="O372" s="97"/>
      <c r="P372" s="97"/>
      <c r="Q372" s="97"/>
      <c r="R372" s="97"/>
      <c r="S372" s="97"/>
      <c r="T372" s="97"/>
      <c r="U372" s="97"/>
      <c r="V372" s="97"/>
      <c r="W372" s="97"/>
      <c r="X372" s="97"/>
      <c r="Y372" s="97"/>
      <c r="Z372" s="97"/>
    </row>
    <row r="373" spans="1:26" ht="11.25" customHeight="1">
      <c r="A373" s="96"/>
      <c r="B373" s="97"/>
      <c r="C373" s="97"/>
      <c r="D373" s="97"/>
      <c r="E373" s="97"/>
      <c r="F373" s="97"/>
      <c r="G373" s="97"/>
      <c r="H373" s="97"/>
      <c r="I373" s="97"/>
      <c r="J373" s="97"/>
      <c r="K373" s="97"/>
      <c r="L373" s="97"/>
      <c r="M373" s="97"/>
      <c r="N373" s="97"/>
      <c r="O373" s="97"/>
      <c r="P373" s="97"/>
      <c r="Q373" s="97"/>
      <c r="R373" s="97"/>
      <c r="S373" s="97"/>
      <c r="T373" s="97"/>
      <c r="U373" s="97"/>
      <c r="V373" s="97"/>
      <c r="W373" s="97"/>
      <c r="X373" s="97"/>
      <c r="Y373" s="97"/>
      <c r="Z373" s="97"/>
    </row>
    <row r="374" spans="1:26" ht="11.25" customHeight="1">
      <c r="A374" s="96"/>
      <c r="B374" s="97"/>
      <c r="C374" s="97"/>
      <c r="D374" s="97"/>
      <c r="E374" s="97"/>
      <c r="F374" s="97"/>
      <c r="G374" s="97"/>
      <c r="H374" s="97"/>
      <c r="I374" s="97"/>
      <c r="J374" s="97"/>
      <c r="K374" s="97"/>
      <c r="L374" s="97"/>
      <c r="M374" s="97"/>
      <c r="N374" s="97"/>
      <c r="O374" s="97"/>
      <c r="P374" s="97"/>
      <c r="Q374" s="97"/>
      <c r="R374" s="97"/>
      <c r="S374" s="97"/>
      <c r="T374" s="97"/>
      <c r="U374" s="97"/>
      <c r="V374" s="97"/>
      <c r="W374" s="97"/>
      <c r="X374" s="97"/>
      <c r="Y374" s="97"/>
      <c r="Z374" s="97"/>
    </row>
    <row r="375" spans="1:26" ht="11.25" customHeight="1">
      <c r="A375" s="96"/>
      <c r="B375" s="97"/>
      <c r="C375" s="97"/>
      <c r="D375" s="97"/>
      <c r="E375" s="97"/>
      <c r="F375" s="97"/>
      <c r="G375" s="97"/>
      <c r="H375" s="97"/>
      <c r="I375" s="97"/>
      <c r="J375" s="97"/>
      <c r="K375" s="97"/>
      <c r="L375" s="97"/>
      <c r="M375" s="97"/>
      <c r="N375" s="97"/>
      <c r="O375" s="97"/>
      <c r="P375" s="97"/>
      <c r="Q375" s="97"/>
      <c r="R375" s="97"/>
      <c r="S375" s="97"/>
      <c r="T375" s="97"/>
      <c r="U375" s="97"/>
      <c r="V375" s="97"/>
      <c r="W375" s="97"/>
      <c r="X375" s="97"/>
      <c r="Y375" s="97"/>
      <c r="Z375" s="97"/>
    </row>
    <row r="376" spans="1:26" ht="11.25" customHeight="1">
      <c r="A376" s="96"/>
      <c r="B376" s="97"/>
      <c r="C376" s="97"/>
      <c r="D376" s="97"/>
      <c r="E376" s="97"/>
      <c r="F376" s="97"/>
      <c r="G376" s="97"/>
      <c r="H376" s="97"/>
      <c r="I376" s="97"/>
      <c r="J376" s="97"/>
      <c r="K376" s="97"/>
      <c r="L376" s="97"/>
      <c r="M376" s="97"/>
      <c r="N376" s="97"/>
      <c r="O376" s="97"/>
      <c r="P376" s="97"/>
      <c r="Q376" s="97"/>
      <c r="R376" s="97"/>
      <c r="S376" s="97"/>
      <c r="T376" s="97"/>
      <c r="U376" s="97"/>
      <c r="V376" s="97"/>
      <c r="W376" s="97"/>
      <c r="X376" s="97"/>
      <c r="Y376" s="97"/>
      <c r="Z376" s="97"/>
    </row>
    <row r="377" spans="1:26" ht="11.25" customHeight="1">
      <c r="A377" s="96"/>
      <c r="B377" s="97"/>
      <c r="C377" s="97"/>
      <c r="D377" s="97"/>
      <c r="E377" s="97"/>
      <c r="F377" s="97"/>
      <c r="G377" s="97"/>
      <c r="H377" s="97"/>
      <c r="I377" s="97"/>
      <c r="J377" s="97"/>
      <c r="K377" s="97"/>
      <c r="L377" s="97"/>
      <c r="M377" s="97"/>
      <c r="N377" s="97"/>
      <c r="O377" s="97"/>
      <c r="P377" s="97"/>
      <c r="Q377" s="97"/>
      <c r="R377" s="97"/>
      <c r="S377" s="97"/>
      <c r="T377" s="97"/>
      <c r="U377" s="97"/>
      <c r="V377" s="97"/>
      <c r="W377" s="97"/>
      <c r="X377" s="97"/>
      <c r="Y377" s="97"/>
      <c r="Z377" s="97"/>
    </row>
    <row r="378" spans="1:26" ht="11.25" customHeight="1">
      <c r="A378" s="96"/>
      <c r="B378" s="97"/>
      <c r="C378" s="97"/>
      <c r="D378" s="97"/>
      <c r="E378" s="97"/>
      <c r="F378" s="97"/>
      <c r="G378" s="97"/>
      <c r="H378" s="97"/>
      <c r="I378" s="97"/>
      <c r="J378" s="97"/>
      <c r="K378" s="97"/>
      <c r="L378" s="97"/>
      <c r="M378" s="97"/>
      <c r="N378" s="97"/>
      <c r="O378" s="97"/>
      <c r="P378" s="97"/>
      <c r="Q378" s="97"/>
      <c r="R378" s="97"/>
      <c r="S378" s="97"/>
      <c r="T378" s="97"/>
      <c r="U378" s="97"/>
      <c r="V378" s="97"/>
      <c r="W378" s="97"/>
      <c r="X378" s="97"/>
      <c r="Y378" s="97"/>
      <c r="Z378" s="97"/>
    </row>
    <row r="379" spans="1:26" ht="11.25" customHeight="1">
      <c r="A379" s="96"/>
      <c r="B379" s="97"/>
      <c r="C379" s="97"/>
      <c r="D379" s="97"/>
      <c r="E379" s="97"/>
      <c r="F379" s="97"/>
      <c r="G379" s="97"/>
      <c r="H379" s="97"/>
      <c r="I379" s="97"/>
      <c r="J379" s="97"/>
      <c r="K379" s="97"/>
      <c r="L379" s="97"/>
      <c r="M379" s="97"/>
      <c r="N379" s="97"/>
      <c r="O379" s="97"/>
      <c r="P379" s="97"/>
      <c r="Q379" s="97"/>
      <c r="R379" s="97"/>
      <c r="S379" s="97"/>
      <c r="T379" s="97"/>
      <c r="U379" s="97"/>
      <c r="V379" s="97"/>
      <c r="W379" s="97"/>
      <c r="X379" s="97"/>
      <c r="Y379" s="97"/>
      <c r="Z379" s="97"/>
    </row>
    <row r="380" spans="1:26" ht="11.25" customHeight="1">
      <c r="A380" s="96"/>
      <c r="B380" s="97"/>
      <c r="C380" s="97"/>
      <c r="D380" s="97"/>
      <c r="E380" s="97"/>
      <c r="F380" s="97"/>
      <c r="G380" s="97"/>
      <c r="H380" s="97"/>
      <c r="I380" s="97"/>
      <c r="J380" s="97"/>
      <c r="K380" s="97"/>
      <c r="L380" s="97"/>
      <c r="M380" s="97"/>
      <c r="N380" s="97"/>
      <c r="O380" s="97"/>
      <c r="P380" s="97"/>
      <c r="Q380" s="97"/>
      <c r="R380" s="97"/>
      <c r="S380" s="97"/>
      <c r="T380" s="97"/>
      <c r="U380" s="97"/>
      <c r="V380" s="97"/>
      <c r="W380" s="97"/>
      <c r="X380" s="97"/>
      <c r="Y380" s="97"/>
      <c r="Z380" s="97"/>
    </row>
    <row r="381" spans="1:26" ht="11.25" customHeight="1">
      <c r="A381" s="96"/>
      <c r="B381" s="97"/>
      <c r="C381" s="97"/>
      <c r="D381" s="97"/>
      <c r="E381" s="97"/>
      <c r="F381" s="97"/>
      <c r="G381" s="97"/>
      <c r="H381" s="97"/>
      <c r="I381" s="97"/>
      <c r="J381" s="97"/>
      <c r="K381" s="97"/>
      <c r="L381" s="97"/>
      <c r="M381" s="97"/>
      <c r="N381" s="97"/>
      <c r="O381" s="97"/>
      <c r="P381" s="97"/>
      <c r="Q381" s="97"/>
      <c r="R381" s="97"/>
      <c r="S381" s="97"/>
      <c r="T381" s="97"/>
      <c r="U381" s="97"/>
      <c r="V381" s="97"/>
      <c r="W381" s="97"/>
      <c r="X381" s="97"/>
      <c r="Y381" s="97"/>
      <c r="Z381" s="97"/>
    </row>
    <row r="382" spans="1:26" ht="11.25" customHeight="1">
      <c r="A382" s="96"/>
      <c r="B382" s="97"/>
      <c r="C382" s="97"/>
      <c r="D382" s="97"/>
      <c r="E382" s="97"/>
      <c r="F382" s="97"/>
      <c r="G382" s="97"/>
      <c r="H382" s="97"/>
      <c r="I382" s="97"/>
      <c r="J382" s="97"/>
      <c r="K382" s="97"/>
      <c r="L382" s="97"/>
      <c r="M382" s="97"/>
      <c r="N382" s="97"/>
      <c r="O382" s="97"/>
      <c r="P382" s="97"/>
      <c r="Q382" s="97"/>
      <c r="R382" s="97"/>
      <c r="S382" s="97"/>
      <c r="T382" s="97"/>
      <c r="U382" s="97"/>
      <c r="V382" s="97"/>
      <c r="W382" s="97"/>
      <c r="X382" s="97"/>
      <c r="Y382" s="97"/>
      <c r="Z382" s="97"/>
    </row>
    <row r="383" spans="1:26" ht="11.25" customHeight="1">
      <c r="A383" s="96"/>
      <c r="B383" s="97"/>
      <c r="C383" s="97"/>
      <c r="D383" s="97"/>
      <c r="E383" s="97"/>
      <c r="F383" s="97"/>
      <c r="G383" s="97"/>
      <c r="H383" s="97"/>
      <c r="I383" s="97"/>
      <c r="J383" s="97"/>
      <c r="K383" s="97"/>
      <c r="L383" s="97"/>
      <c r="M383" s="97"/>
      <c r="N383" s="97"/>
      <c r="O383" s="97"/>
      <c r="P383" s="97"/>
      <c r="Q383" s="97"/>
      <c r="R383" s="97"/>
      <c r="S383" s="97"/>
      <c r="T383" s="97"/>
      <c r="U383" s="97"/>
      <c r="V383" s="97"/>
      <c r="W383" s="97"/>
      <c r="X383" s="97"/>
      <c r="Y383" s="97"/>
      <c r="Z383" s="97"/>
    </row>
    <row r="384" spans="1:26" ht="11.25" customHeight="1">
      <c r="A384" s="96"/>
      <c r="B384" s="97"/>
      <c r="C384" s="97"/>
      <c r="D384" s="97"/>
      <c r="E384" s="97"/>
      <c r="F384" s="97"/>
      <c r="G384" s="97"/>
      <c r="H384" s="97"/>
      <c r="I384" s="97"/>
      <c r="J384" s="97"/>
      <c r="K384" s="97"/>
      <c r="L384" s="97"/>
      <c r="M384" s="97"/>
      <c r="N384" s="97"/>
      <c r="O384" s="97"/>
      <c r="P384" s="97"/>
      <c r="Q384" s="97"/>
      <c r="R384" s="97"/>
      <c r="S384" s="97"/>
      <c r="T384" s="97"/>
      <c r="U384" s="97"/>
      <c r="V384" s="97"/>
      <c r="W384" s="97"/>
      <c r="X384" s="97"/>
      <c r="Y384" s="97"/>
      <c r="Z384" s="97"/>
    </row>
    <row r="385" spans="1:26" ht="11.25" customHeight="1">
      <c r="A385" s="96"/>
      <c r="B385" s="97"/>
      <c r="C385" s="97"/>
      <c r="D385" s="97"/>
      <c r="E385" s="97"/>
      <c r="F385" s="97"/>
      <c r="G385" s="97"/>
      <c r="H385" s="97"/>
      <c r="I385" s="97"/>
      <c r="J385" s="97"/>
      <c r="K385" s="97"/>
      <c r="L385" s="97"/>
      <c r="M385" s="97"/>
      <c r="N385" s="97"/>
      <c r="O385" s="97"/>
      <c r="P385" s="97"/>
      <c r="Q385" s="97"/>
      <c r="R385" s="97"/>
      <c r="S385" s="97"/>
      <c r="T385" s="97"/>
      <c r="U385" s="97"/>
      <c r="V385" s="97"/>
      <c r="W385" s="97"/>
      <c r="X385" s="97"/>
      <c r="Y385" s="97"/>
      <c r="Z385" s="97"/>
    </row>
    <row r="386" spans="1:26" ht="11.25" customHeight="1">
      <c r="A386" s="96"/>
      <c r="B386" s="97"/>
      <c r="C386" s="97"/>
      <c r="D386" s="97"/>
      <c r="E386" s="97"/>
      <c r="F386" s="97"/>
      <c r="G386" s="97"/>
      <c r="H386" s="97"/>
      <c r="I386" s="97"/>
      <c r="J386" s="97"/>
      <c r="K386" s="97"/>
      <c r="L386" s="97"/>
      <c r="M386" s="97"/>
      <c r="N386" s="97"/>
      <c r="O386" s="97"/>
      <c r="P386" s="97"/>
      <c r="Q386" s="97"/>
      <c r="R386" s="97"/>
      <c r="S386" s="97"/>
      <c r="T386" s="97"/>
      <c r="U386" s="97"/>
      <c r="V386" s="97"/>
      <c r="W386" s="97"/>
      <c r="X386" s="97"/>
      <c r="Y386" s="97"/>
      <c r="Z386" s="97"/>
    </row>
    <row r="387" spans="1:26" ht="11.25" customHeight="1">
      <c r="A387" s="96"/>
      <c r="B387" s="97"/>
      <c r="C387" s="97"/>
      <c r="D387" s="97"/>
      <c r="E387" s="97"/>
      <c r="F387" s="97"/>
      <c r="G387" s="97"/>
      <c r="H387" s="97"/>
      <c r="I387" s="97"/>
      <c r="J387" s="97"/>
      <c r="K387" s="97"/>
      <c r="L387" s="97"/>
      <c r="M387" s="97"/>
      <c r="N387" s="97"/>
      <c r="O387" s="97"/>
      <c r="P387" s="97"/>
      <c r="Q387" s="97"/>
      <c r="R387" s="97"/>
      <c r="S387" s="97"/>
      <c r="T387" s="97"/>
      <c r="U387" s="97"/>
      <c r="V387" s="97"/>
      <c r="W387" s="97"/>
      <c r="X387" s="97"/>
      <c r="Y387" s="97"/>
      <c r="Z387" s="97"/>
    </row>
    <row r="388" spans="1:26" ht="11.25" customHeight="1">
      <c r="A388" s="96"/>
      <c r="B388" s="97"/>
      <c r="C388" s="97"/>
      <c r="D388" s="97"/>
      <c r="E388" s="97"/>
      <c r="F388" s="97"/>
      <c r="G388" s="97"/>
      <c r="H388" s="97"/>
      <c r="I388" s="97"/>
      <c r="J388" s="97"/>
      <c r="K388" s="97"/>
      <c r="L388" s="97"/>
      <c r="M388" s="97"/>
      <c r="N388" s="97"/>
      <c r="O388" s="97"/>
      <c r="P388" s="97"/>
      <c r="Q388" s="97"/>
      <c r="R388" s="97"/>
      <c r="S388" s="97"/>
      <c r="T388" s="97"/>
      <c r="U388" s="97"/>
      <c r="V388" s="97"/>
      <c r="W388" s="97"/>
      <c r="X388" s="97"/>
      <c r="Y388" s="97"/>
      <c r="Z388" s="97"/>
    </row>
    <row r="389" spans="1:26" ht="11.25" customHeight="1">
      <c r="A389" s="96"/>
      <c r="B389" s="97"/>
      <c r="C389" s="97"/>
      <c r="D389" s="97"/>
      <c r="E389" s="97"/>
      <c r="F389" s="97"/>
      <c r="G389" s="97"/>
      <c r="H389" s="97"/>
      <c r="I389" s="97"/>
      <c r="J389" s="97"/>
      <c r="K389" s="97"/>
      <c r="L389" s="97"/>
      <c r="M389" s="97"/>
      <c r="N389" s="97"/>
      <c r="O389" s="97"/>
      <c r="P389" s="97"/>
      <c r="Q389" s="97"/>
      <c r="R389" s="97"/>
      <c r="S389" s="97"/>
      <c r="T389" s="97"/>
      <c r="U389" s="97"/>
      <c r="V389" s="97"/>
      <c r="W389" s="97"/>
      <c r="X389" s="97"/>
      <c r="Y389" s="97"/>
      <c r="Z389" s="97"/>
    </row>
    <row r="390" spans="1:26" ht="11.25" customHeight="1">
      <c r="A390" s="96"/>
      <c r="B390" s="97"/>
      <c r="C390" s="97"/>
      <c r="D390" s="97"/>
      <c r="E390" s="97"/>
      <c r="F390" s="97"/>
      <c r="G390" s="97"/>
      <c r="H390" s="97"/>
      <c r="I390" s="97"/>
      <c r="J390" s="97"/>
      <c r="K390" s="97"/>
      <c r="L390" s="97"/>
      <c r="M390" s="97"/>
      <c r="N390" s="97"/>
      <c r="O390" s="97"/>
      <c r="P390" s="97"/>
      <c r="Q390" s="97"/>
      <c r="R390" s="97"/>
      <c r="S390" s="97"/>
      <c r="T390" s="97"/>
      <c r="U390" s="97"/>
      <c r="V390" s="97"/>
      <c r="W390" s="97"/>
      <c r="X390" s="97"/>
      <c r="Y390" s="97"/>
      <c r="Z390" s="97"/>
    </row>
    <row r="391" spans="1:26" ht="11.25" customHeight="1">
      <c r="A391" s="96"/>
      <c r="B391" s="97"/>
      <c r="C391" s="97"/>
      <c r="D391" s="97"/>
      <c r="E391" s="97"/>
      <c r="F391" s="97"/>
      <c r="G391" s="97"/>
      <c r="H391" s="97"/>
      <c r="I391" s="97"/>
      <c r="J391" s="97"/>
      <c r="K391" s="97"/>
      <c r="L391" s="97"/>
      <c r="M391" s="97"/>
      <c r="N391" s="97"/>
      <c r="O391" s="97"/>
      <c r="P391" s="97"/>
      <c r="Q391" s="97"/>
      <c r="R391" s="97"/>
      <c r="S391" s="97"/>
      <c r="T391" s="97"/>
      <c r="U391" s="97"/>
      <c r="V391" s="97"/>
      <c r="W391" s="97"/>
      <c r="X391" s="97"/>
      <c r="Y391" s="97"/>
      <c r="Z391" s="97"/>
    </row>
    <row r="392" spans="1:26" ht="11.25" customHeight="1">
      <c r="A392" s="96"/>
      <c r="B392" s="97"/>
      <c r="C392" s="97"/>
      <c r="D392" s="97"/>
      <c r="E392" s="97"/>
      <c r="F392" s="97"/>
      <c r="G392" s="97"/>
      <c r="H392" s="97"/>
      <c r="I392" s="97"/>
      <c r="J392" s="97"/>
      <c r="K392" s="97"/>
      <c r="L392" s="97"/>
      <c r="M392" s="97"/>
      <c r="N392" s="97"/>
      <c r="O392" s="97"/>
      <c r="P392" s="97"/>
      <c r="Q392" s="97"/>
      <c r="R392" s="97"/>
      <c r="S392" s="97"/>
      <c r="T392" s="97"/>
      <c r="U392" s="97"/>
      <c r="V392" s="97"/>
      <c r="W392" s="97"/>
      <c r="X392" s="97"/>
      <c r="Y392" s="97"/>
      <c r="Z392" s="97"/>
    </row>
    <row r="393" spans="1:26" ht="11.25" customHeight="1">
      <c r="A393" s="96"/>
      <c r="B393" s="97"/>
      <c r="C393" s="97"/>
      <c r="D393" s="97"/>
      <c r="E393" s="97"/>
      <c r="F393" s="97"/>
      <c r="G393" s="97"/>
      <c r="H393" s="97"/>
      <c r="I393" s="97"/>
      <c r="J393" s="97"/>
      <c r="K393" s="97"/>
      <c r="L393" s="97"/>
      <c r="M393" s="97"/>
      <c r="N393" s="97"/>
      <c r="O393" s="97"/>
      <c r="P393" s="97"/>
      <c r="Q393" s="97"/>
      <c r="R393" s="97"/>
      <c r="S393" s="97"/>
      <c r="T393" s="97"/>
      <c r="U393" s="97"/>
      <c r="V393" s="97"/>
      <c r="W393" s="97"/>
      <c r="X393" s="97"/>
      <c r="Y393" s="97"/>
      <c r="Z393" s="97"/>
    </row>
    <row r="394" spans="1:26" ht="11.25" customHeight="1">
      <c r="A394" s="96"/>
      <c r="B394" s="97"/>
      <c r="C394" s="97"/>
      <c r="D394" s="97"/>
      <c r="E394" s="97"/>
      <c r="F394" s="97"/>
      <c r="G394" s="97"/>
      <c r="H394" s="97"/>
      <c r="I394" s="97"/>
      <c r="J394" s="97"/>
      <c r="K394" s="97"/>
      <c r="L394" s="97"/>
      <c r="M394" s="97"/>
      <c r="N394" s="97"/>
      <c r="O394" s="97"/>
      <c r="P394" s="97"/>
      <c r="Q394" s="97"/>
      <c r="R394" s="97"/>
      <c r="S394" s="97"/>
      <c r="T394" s="97"/>
      <c r="U394" s="97"/>
      <c r="V394" s="97"/>
      <c r="W394" s="97"/>
      <c r="X394" s="97"/>
      <c r="Y394" s="97"/>
      <c r="Z394" s="97"/>
    </row>
    <row r="395" spans="1:26" ht="11.25" customHeight="1">
      <c r="A395" s="96"/>
      <c r="B395" s="97"/>
      <c r="C395" s="97"/>
      <c r="D395" s="97"/>
      <c r="E395" s="97"/>
      <c r="F395" s="97"/>
      <c r="G395" s="97"/>
      <c r="H395" s="97"/>
      <c r="I395" s="97"/>
      <c r="J395" s="97"/>
      <c r="K395" s="97"/>
      <c r="L395" s="97"/>
      <c r="M395" s="97"/>
      <c r="N395" s="97"/>
      <c r="O395" s="97"/>
      <c r="P395" s="97"/>
      <c r="Q395" s="97"/>
      <c r="R395" s="97"/>
      <c r="S395" s="97"/>
      <c r="T395" s="97"/>
      <c r="U395" s="97"/>
      <c r="V395" s="97"/>
      <c r="W395" s="97"/>
      <c r="X395" s="97"/>
      <c r="Y395" s="97"/>
      <c r="Z395" s="97"/>
    </row>
    <row r="396" spans="1:26" ht="11.25" customHeight="1">
      <c r="A396" s="96"/>
      <c r="B396" s="97"/>
      <c r="C396" s="97"/>
      <c r="D396" s="97"/>
      <c r="E396" s="97"/>
      <c r="F396" s="97"/>
      <c r="G396" s="97"/>
      <c r="H396" s="97"/>
      <c r="I396" s="97"/>
      <c r="J396" s="97"/>
      <c r="K396" s="97"/>
      <c r="L396" s="97"/>
      <c r="M396" s="97"/>
      <c r="N396" s="97"/>
      <c r="O396" s="97"/>
      <c r="P396" s="97"/>
      <c r="Q396" s="97"/>
      <c r="R396" s="97"/>
      <c r="S396" s="97"/>
      <c r="T396" s="97"/>
      <c r="U396" s="97"/>
      <c r="V396" s="97"/>
      <c r="W396" s="97"/>
      <c r="X396" s="97"/>
      <c r="Y396" s="97"/>
      <c r="Z396" s="97"/>
    </row>
    <row r="397" spans="1:26" ht="11.25" customHeight="1">
      <c r="A397" s="96"/>
      <c r="B397" s="97"/>
      <c r="C397" s="97"/>
      <c r="D397" s="97"/>
      <c r="E397" s="97"/>
      <c r="F397" s="97"/>
      <c r="G397" s="97"/>
      <c r="H397" s="97"/>
      <c r="I397" s="97"/>
      <c r="J397" s="97"/>
      <c r="K397" s="97"/>
      <c r="L397" s="97"/>
      <c r="M397" s="97"/>
      <c r="N397" s="97"/>
      <c r="O397" s="97"/>
      <c r="P397" s="97"/>
      <c r="Q397" s="97"/>
      <c r="R397" s="97"/>
      <c r="S397" s="97"/>
      <c r="T397" s="97"/>
      <c r="U397" s="97"/>
      <c r="V397" s="97"/>
      <c r="W397" s="97"/>
      <c r="X397" s="97"/>
      <c r="Y397" s="97"/>
      <c r="Z397" s="97"/>
    </row>
    <row r="398" spans="1:26" ht="11.25" customHeight="1">
      <c r="A398" s="96"/>
      <c r="B398" s="97"/>
      <c r="C398" s="97"/>
      <c r="D398" s="97"/>
      <c r="E398" s="97"/>
      <c r="F398" s="97"/>
      <c r="G398" s="97"/>
      <c r="H398" s="97"/>
      <c r="I398" s="97"/>
      <c r="J398" s="97"/>
      <c r="K398" s="97"/>
      <c r="L398" s="97"/>
      <c r="M398" s="97"/>
      <c r="N398" s="97"/>
      <c r="O398" s="97"/>
      <c r="P398" s="97"/>
      <c r="Q398" s="97"/>
      <c r="R398" s="97"/>
      <c r="S398" s="97"/>
      <c r="T398" s="97"/>
      <c r="U398" s="97"/>
      <c r="V398" s="97"/>
      <c r="W398" s="97"/>
      <c r="X398" s="97"/>
      <c r="Y398" s="97"/>
      <c r="Z398" s="97"/>
    </row>
    <row r="399" spans="1:26" ht="11.25" customHeight="1">
      <c r="A399" s="96"/>
      <c r="B399" s="97"/>
      <c r="C399" s="97"/>
      <c r="D399" s="97"/>
      <c r="E399" s="97"/>
      <c r="F399" s="97"/>
      <c r="G399" s="97"/>
      <c r="H399" s="97"/>
      <c r="I399" s="97"/>
      <c r="J399" s="97"/>
      <c r="K399" s="97"/>
      <c r="L399" s="97"/>
      <c r="M399" s="97"/>
      <c r="N399" s="97"/>
      <c r="O399" s="97"/>
      <c r="P399" s="97"/>
      <c r="Q399" s="97"/>
      <c r="R399" s="97"/>
      <c r="S399" s="97"/>
      <c r="T399" s="97"/>
      <c r="U399" s="97"/>
      <c r="V399" s="97"/>
      <c r="W399" s="97"/>
      <c r="X399" s="97"/>
      <c r="Y399" s="97"/>
      <c r="Z399" s="97"/>
    </row>
    <row r="400" spans="1:26" ht="11.25" customHeight="1">
      <c r="A400" s="96"/>
      <c r="B400" s="97"/>
      <c r="C400" s="97"/>
      <c r="D400" s="97"/>
      <c r="E400" s="97"/>
      <c r="F400" s="97"/>
      <c r="G400" s="97"/>
      <c r="H400" s="97"/>
      <c r="I400" s="97"/>
      <c r="J400" s="97"/>
      <c r="K400" s="97"/>
      <c r="L400" s="97"/>
      <c r="M400" s="97"/>
      <c r="N400" s="97"/>
      <c r="O400" s="97"/>
      <c r="P400" s="97"/>
      <c r="Q400" s="97"/>
      <c r="R400" s="97"/>
      <c r="S400" s="97"/>
      <c r="T400" s="97"/>
      <c r="U400" s="97"/>
      <c r="V400" s="97"/>
      <c r="W400" s="97"/>
      <c r="X400" s="97"/>
      <c r="Y400" s="97"/>
      <c r="Z400" s="97"/>
    </row>
    <row r="401" spans="1:26" ht="11.25" customHeight="1">
      <c r="A401" s="96"/>
      <c r="B401" s="97"/>
      <c r="C401" s="97"/>
      <c r="D401" s="97"/>
      <c r="E401" s="97"/>
      <c r="F401" s="97"/>
      <c r="G401" s="97"/>
      <c r="H401" s="97"/>
      <c r="I401" s="97"/>
      <c r="J401" s="97"/>
      <c r="K401" s="97"/>
      <c r="L401" s="97"/>
      <c r="M401" s="97"/>
      <c r="N401" s="97"/>
      <c r="O401" s="97"/>
      <c r="P401" s="97"/>
      <c r="Q401" s="97"/>
      <c r="R401" s="97"/>
      <c r="S401" s="97"/>
      <c r="T401" s="97"/>
      <c r="U401" s="97"/>
      <c r="V401" s="97"/>
      <c r="W401" s="97"/>
      <c r="X401" s="97"/>
      <c r="Y401" s="97"/>
      <c r="Z401" s="97"/>
    </row>
    <row r="402" spans="1:26" ht="11.25" customHeight="1">
      <c r="A402" s="96"/>
      <c r="B402" s="97"/>
      <c r="C402" s="97"/>
      <c r="D402" s="97"/>
      <c r="E402" s="97"/>
      <c r="F402" s="97"/>
      <c r="G402" s="97"/>
      <c r="H402" s="97"/>
      <c r="I402" s="97"/>
      <c r="J402" s="97"/>
      <c r="K402" s="97"/>
      <c r="L402" s="97"/>
      <c r="M402" s="97"/>
      <c r="N402" s="97"/>
      <c r="O402" s="97"/>
      <c r="P402" s="97"/>
      <c r="Q402" s="97"/>
      <c r="R402" s="97"/>
      <c r="S402" s="97"/>
      <c r="T402" s="97"/>
      <c r="U402" s="97"/>
      <c r="V402" s="97"/>
      <c r="W402" s="97"/>
      <c r="X402" s="97"/>
      <c r="Y402" s="97"/>
      <c r="Z402" s="97"/>
    </row>
    <row r="403" spans="1:26" ht="11.25" customHeight="1">
      <c r="A403" s="96"/>
      <c r="B403" s="97"/>
      <c r="C403" s="97"/>
      <c r="D403" s="97"/>
      <c r="E403" s="97"/>
      <c r="F403" s="97"/>
      <c r="G403" s="97"/>
      <c r="H403" s="97"/>
      <c r="I403" s="97"/>
      <c r="J403" s="97"/>
      <c r="K403" s="97"/>
      <c r="L403" s="97"/>
      <c r="M403" s="97"/>
      <c r="N403" s="97"/>
      <c r="O403" s="97"/>
      <c r="P403" s="97"/>
      <c r="Q403" s="97"/>
      <c r="R403" s="97"/>
      <c r="S403" s="97"/>
      <c r="T403" s="97"/>
      <c r="U403" s="97"/>
      <c r="V403" s="97"/>
      <c r="W403" s="97"/>
      <c r="X403" s="97"/>
      <c r="Y403" s="97"/>
      <c r="Z403" s="97"/>
    </row>
    <row r="404" spans="1:26" ht="11.25" customHeight="1">
      <c r="A404" s="96"/>
      <c r="B404" s="97"/>
      <c r="C404" s="97"/>
      <c r="D404" s="97"/>
      <c r="E404" s="97"/>
      <c r="F404" s="97"/>
      <c r="G404" s="97"/>
      <c r="H404" s="97"/>
      <c r="I404" s="97"/>
      <c r="J404" s="97"/>
      <c r="K404" s="97"/>
      <c r="L404" s="97"/>
      <c r="M404" s="97"/>
      <c r="N404" s="97"/>
      <c r="O404" s="97"/>
      <c r="P404" s="97"/>
      <c r="Q404" s="97"/>
      <c r="R404" s="97"/>
      <c r="S404" s="97"/>
      <c r="T404" s="97"/>
      <c r="U404" s="97"/>
      <c r="V404" s="97"/>
      <c r="W404" s="97"/>
      <c r="X404" s="97"/>
      <c r="Y404" s="97"/>
      <c r="Z404" s="97"/>
    </row>
    <row r="405" spans="1:26" ht="11.25" customHeight="1">
      <c r="A405" s="96"/>
      <c r="B405" s="97"/>
      <c r="C405" s="97"/>
      <c r="D405" s="97"/>
      <c r="E405" s="97"/>
      <c r="F405" s="97"/>
      <c r="G405" s="97"/>
      <c r="H405" s="97"/>
      <c r="I405" s="97"/>
      <c r="J405" s="97"/>
      <c r="K405" s="97"/>
      <c r="L405" s="97"/>
      <c r="M405" s="97"/>
      <c r="N405" s="97"/>
      <c r="O405" s="97"/>
      <c r="P405" s="97"/>
      <c r="Q405" s="97"/>
      <c r="R405" s="97"/>
      <c r="S405" s="97"/>
      <c r="T405" s="97"/>
      <c r="U405" s="97"/>
      <c r="V405" s="97"/>
      <c r="W405" s="97"/>
      <c r="X405" s="97"/>
      <c r="Y405" s="97"/>
      <c r="Z405" s="97"/>
    </row>
    <row r="406" spans="1:26" ht="11.25" customHeight="1">
      <c r="A406" s="96"/>
      <c r="B406" s="97"/>
      <c r="C406" s="97"/>
      <c r="D406" s="97"/>
      <c r="E406" s="97"/>
      <c r="F406" s="97"/>
      <c r="G406" s="97"/>
      <c r="H406" s="97"/>
      <c r="I406" s="97"/>
      <c r="J406" s="97"/>
      <c r="K406" s="97"/>
      <c r="L406" s="97"/>
      <c r="M406" s="97"/>
      <c r="N406" s="97"/>
      <c r="O406" s="97"/>
      <c r="P406" s="97"/>
      <c r="Q406" s="97"/>
      <c r="R406" s="97"/>
      <c r="S406" s="97"/>
      <c r="T406" s="97"/>
      <c r="U406" s="97"/>
      <c r="V406" s="97"/>
      <c r="W406" s="97"/>
      <c r="X406" s="97"/>
      <c r="Y406" s="97"/>
      <c r="Z406" s="97"/>
    </row>
    <row r="407" spans="1:26" ht="11.25" customHeight="1">
      <c r="A407" s="96"/>
      <c r="B407" s="97"/>
      <c r="C407" s="97"/>
      <c r="D407" s="97"/>
      <c r="E407" s="97"/>
      <c r="F407" s="97"/>
      <c r="G407" s="97"/>
      <c r="H407" s="97"/>
      <c r="I407" s="97"/>
      <c r="J407" s="97"/>
      <c r="K407" s="97"/>
      <c r="L407" s="97"/>
      <c r="M407" s="97"/>
      <c r="N407" s="97"/>
      <c r="O407" s="97"/>
      <c r="P407" s="97"/>
      <c r="Q407" s="97"/>
      <c r="R407" s="97"/>
      <c r="S407" s="97"/>
      <c r="T407" s="97"/>
      <c r="U407" s="97"/>
      <c r="V407" s="97"/>
      <c r="W407" s="97"/>
      <c r="X407" s="97"/>
      <c r="Y407" s="97"/>
      <c r="Z407" s="97"/>
    </row>
    <row r="408" spans="1:26" ht="11.25" customHeight="1">
      <c r="A408" s="96"/>
      <c r="B408" s="97"/>
      <c r="C408" s="97"/>
      <c r="D408" s="97"/>
      <c r="E408" s="97"/>
      <c r="F408" s="97"/>
      <c r="G408" s="97"/>
      <c r="H408" s="97"/>
      <c r="I408" s="97"/>
      <c r="J408" s="97"/>
      <c r="K408" s="97"/>
      <c r="L408" s="97"/>
      <c r="M408" s="97"/>
      <c r="N408" s="97"/>
      <c r="O408" s="97"/>
      <c r="P408" s="97"/>
      <c r="Q408" s="97"/>
      <c r="R408" s="97"/>
      <c r="S408" s="97"/>
      <c r="T408" s="97"/>
      <c r="U408" s="97"/>
      <c r="V408" s="97"/>
      <c r="W408" s="97"/>
      <c r="X408" s="97"/>
      <c r="Y408" s="97"/>
      <c r="Z408" s="97"/>
    </row>
    <row r="409" spans="1:26" ht="11.25" customHeight="1">
      <c r="A409" s="96"/>
      <c r="B409" s="97"/>
      <c r="C409" s="97"/>
      <c r="D409" s="97"/>
      <c r="E409" s="97"/>
      <c r="F409" s="97"/>
      <c r="G409" s="97"/>
      <c r="H409" s="97"/>
      <c r="I409" s="97"/>
      <c r="J409" s="97"/>
      <c r="K409" s="97"/>
      <c r="L409" s="97"/>
      <c r="M409" s="97"/>
      <c r="N409" s="97"/>
      <c r="O409" s="97"/>
      <c r="P409" s="97"/>
      <c r="Q409" s="97"/>
      <c r="R409" s="97"/>
      <c r="S409" s="97"/>
      <c r="T409" s="97"/>
      <c r="U409" s="97"/>
      <c r="V409" s="97"/>
      <c r="W409" s="97"/>
      <c r="X409" s="97"/>
      <c r="Y409" s="97"/>
      <c r="Z409" s="97"/>
    </row>
    <row r="410" spans="1:26" ht="11.25" customHeight="1">
      <c r="A410" s="96"/>
      <c r="B410" s="97"/>
      <c r="C410" s="97"/>
      <c r="D410" s="97"/>
      <c r="E410" s="97"/>
      <c r="F410" s="97"/>
      <c r="G410" s="97"/>
      <c r="H410" s="97"/>
      <c r="I410" s="97"/>
      <c r="J410" s="97"/>
      <c r="K410" s="97"/>
      <c r="L410" s="97"/>
      <c r="M410" s="97"/>
      <c r="N410" s="97"/>
      <c r="O410" s="97"/>
      <c r="P410" s="97"/>
      <c r="Q410" s="97"/>
      <c r="R410" s="97"/>
      <c r="S410" s="97"/>
      <c r="T410" s="97"/>
      <c r="U410" s="97"/>
      <c r="V410" s="97"/>
      <c r="W410" s="97"/>
      <c r="X410" s="97"/>
      <c r="Y410" s="97"/>
      <c r="Z410" s="97"/>
    </row>
    <row r="411" spans="1:26" ht="11.25" customHeight="1">
      <c r="A411" s="96"/>
      <c r="B411" s="97"/>
      <c r="C411" s="97"/>
      <c r="D411" s="97"/>
      <c r="E411" s="97"/>
      <c r="F411" s="97"/>
      <c r="G411" s="97"/>
      <c r="H411" s="97"/>
      <c r="I411" s="97"/>
      <c r="J411" s="97"/>
      <c r="K411" s="97"/>
      <c r="L411" s="97"/>
      <c r="M411" s="97"/>
      <c r="N411" s="97"/>
      <c r="O411" s="97"/>
      <c r="P411" s="97"/>
      <c r="Q411" s="97"/>
      <c r="R411" s="97"/>
      <c r="S411" s="97"/>
      <c r="T411" s="97"/>
      <c r="U411" s="97"/>
      <c r="V411" s="97"/>
      <c r="W411" s="97"/>
      <c r="X411" s="97"/>
      <c r="Y411" s="97"/>
      <c r="Z411" s="97"/>
    </row>
    <row r="412" spans="1:26" ht="11.25" customHeight="1">
      <c r="A412" s="96"/>
      <c r="B412" s="97"/>
      <c r="C412" s="97"/>
      <c r="D412" s="97"/>
      <c r="E412" s="97"/>
      <c r="F412" s="97"/>
      <c r="G412" s="97"/>
      <c r="H412" s="97"/>
      <c r="I412" s="97"/>
      <c r="J412" s="97"/>
      <c r="K412" s="97"/>
      <c r="L412" s="97"/>
      <c r="M412" s="97"/>
      <c r="N412" s="97"/>
      <c r="O412" s="97"/>
      <c r="P412" s="97"/>
      <c r="Q412" s="97"/>
      <c r="R412" s="97"/>
      <c r="S412" s="97"/>
      <c r="T412" s="97"/>
      <c r="U412" s="97"/>
      <c r="V412" s="97"/>
      <c r="W412" s="97"/>
      <c r="X412" s="97"/>
      <c r="Y412" s="97"/>
      <c r="Z412" s="97"/>
    </row>
    <row r="413" spans="1:26" ht="11.25" customHeight="1">
      <c r="A413" s="96"/>
      <c r="B413" s="97"/>
      <c r="C413" s="97"/>
      <c r="D413" s="97"/>
      <c r="E413" s="97"/>
      <c r="F413" s="97"/>
      <c r="G413" s="97"/>
      <c r="H413" s="97"/>
      <c r="I413" s="97"/>
      <c r="J413" s="97"/>
      <c r="K413" s="97"/>
      <c r="L413" s="97"/>
      <c r="M413" s="97"/>
      <c r="N413" s="97"/>
      <c r="O413" s="97"/>
      <c r="P413" s="97"/>
      <c r="Q413" s="97"/>
      <c r="R413" s="97"/>
      <c r="S413" s="97"/>
      <c r="T413" s="97"/>
      <c r="U413" s="97"/>
      <c r="V413" s="97"/>
      <c r="W413" s="97"/>
      <c r="X413" s="97"/>
      <c r="Y413" s="97"/>
      <c r="Z413" s="97"/>
    </row>
    <row r="414" spans="1:26" ht="11.25" customHeight="1">
      <c r="A414" s="96"/>
      <c r="B414" s="97"/>
      <c r="C414" s="97"/>
      <c r="D414" s="97"/>
      <c r="E414" s="97"/>
      <c r="F414" s="97"/>
      <c r="G414" s="97"/>
      <c r="H414" s="97"/>
      <c r="I414" s="97"/>
      <c r="J414" s="97"/>
      <c r="K414" s="97"/>
      <c r="L414" s="97"/>
      <c r="M414" s="97"/>
      <c r="N414" s="97"/>
      <c r="O414" s="97"/>
      <c r="P414" s="97"/>
      <c r="Q414" s="97"/>
      <c r="R414" s="97"/>
      <c r="S414" s="97"/>
      <c r="T414" s="97"/>
      <c r="U414" s="97"/>
      <c r="V414" s="97"/>
      <c r="W414" s="97"/>
      <c r="X414" s="97"/>
      <c r="Y414" s="97"/>
      <c r="Z414" s="97"/>
    </row>
    <row r="415" spans="1:26" ht="11.25" customHeight="1">
      <c r="A415" s="96"/>
      <c r="B415" s="97"/>
      <c r="C415" s="97"/>
      <c r="D415" s="97"/>
      <c r="E415" s="97"/>
      <c r="F415" s="97"/>
      <c r="G415" s="97"/>
      <c r="H415" s="97"/>
      <c r="I415" s="97"/>
      <c r="J415" s="97"/>
      <c r="K415" s="97"/>
      <c r="L415" s="97"/>
      <c r="M415" s="97"/>
      <c r="N415" s="97"/>
      <c r="O415" s="97"/>
      <c r="P415" s="97"/>
      <c r="Q415" s="97"/>
      <c r="R415" s="97"/>
      <c r="S415" s="97"/>
      <c r="T415" s="97"/>
      <c r="U415" s="97"/>
      <c r="V415" s="97"/>
      <c r="W415" s="97"/>
      <c r="X415" s="97"/>
      <c r="Y415" s="97"/>
      <c r="Z415" s="97"/>
    </row>
    <row r="416" spans="1:26" ht="11.25" customHeight="1">
      <c r="A416" s="96"/>
      <c r="B416" s="97"/>
      <c r="C416" s="97"/>
      <c r="D416" s="97"/>
      <c r="E416" s="97"/>
      <c r="F416" s="97"/>
      <c r="G416" s="97"/>
      <c r="H416" s="97"/>
      <c r="I416" s="97"/>
      <c r="J416" s="97"/>
      <c r="K416" s="97"/>
      <c r="L416" s="97"/>
      <c r="M416" s="97"/>
      <c r="N416" s="97"/>
      <c r="O416" s="97"/>
      <c r="P416" s="97"/>
      <c r="Q416" s="97"/>
      <c r="R416" s="97"/>
      <c r="S416" s="97"/>
      <c r="T416" s="97"/>
      <c r="U416" s="97"/>
      <c r="V416" s="97"/>
      <c r="W416" s="97"/>
      <c r="X416" s="97"/>
      <c r="Y416" s="97"/>
      <c r="Z416" s="97"/>
    </row>
    <row r="417" spans="1:26" ht="11.25" customHeight="1">
      <c r="A417" s="96"/>
      <c r="B417" s="97"/>
      <c r="C417" s="97"/>
      <c r="D417" s="97"/>
      <c r="E417" s="97"/>
      <c r="F417" s="97"/>
      <c r="G417" s="97"/>
      <c r="H417" s="97"/>
      <c r="I417" s="97"/>
      <c r="J417" s="97"/>
      <c r="K417" s="97"/>
      <c r="L417" s="97"/>
      <c r="M417" s="97"/>
      <c r="N417" s="97"/>
      <c r="O417" s="97"/>
      <c r="P417" s="97"/>
      <c r="Q417" s="97"/>
      <c r="R417" s="97"/>
      <c r="S417" s="97"/>
      <c r="T417" s="97"/>
      <c r="U417" s="97"/>
      <c r="V417" s="97"/>
      <c r="W417" s="97"/>
      <c r="X417" s="97"/>
      <c r="Y417" s="97"/>
      <c r="Z417" s="97"/>
    </row>
    <row r="418" spans="1:26" ht="11.25" customHeight="1">
      <c r="A418" s="96"/>
      <c r="B418" s="97"/>
      <c r="C418" s="97"/>
      <c r="D418" s="97"/>
      <c r="E418" s="97"/>
      <c r="F418" s="97"/>
      <c r="G418" s="97"/>
      <c r="H418" s="97"/>
      <c r="I418" s="97"/>
      <c r="J418" s="97"/>
      <c r="K418" s="97"/>
      <c r="L418" s="97"/>
      <c r="M418" s="97"/>
      <c r="N418" s="97"/>
      <c r="O418" s="97"/>
      <c r="P418" s="97"/>
      <c r="Q418" s="97"/>
      <c r="R418" s="97"/>
      <c r="S418" s="97"/>
      <c r="T418" s="97"/>
      <c r="U418" s="97"/>
      <c r="V418" s="97"/>
      <c r="W418" s="97"/>
      <c r="X418" s="97"/>
      <c r="Y418" s="97"/>
      <c r="Z418" s="97"/>
    </row>
    <row r="419" spans="1:26" ht="11.25" customHeight="1">
      <c r="A419" s="96"/>
      <c r="B419" s="97"/>
      <c r="C419" s="97"/>
      <c r="D419" s="97"/>
      <c r="E419" s="97"/>
      <c r="F419" s="97"/>
      <c r="G419" s="97"/>
      <c r="H419" s="97"/>
      <c r="I419" s="97"/>
      <c r="J419" s="97"/>
      <c r="K419" s="97"/>
      <c r="L419" s="97"/>
      <c r="M419" s="97"/>
      <c r="N419" s="97"/>
      <c r="O419" s="97"/>
      <c r="P419" s="97"/>
      <c r="Q419" s="97"/>
      <c r="R419" s="97"/>
      <c r="S419" s="97"/>
      <c r="T419" s="97"/>
      <c r="U419" s="97"/>
      <c r="V419" s="97"/>
      <c r="W419" s="97"/>
      <c r="X419" s="97"/>
      <c r="Y419" s="97"/>
      <c r="Z419" s="97"/>
    </row>
    <row r="420" spans="1:26" ht="11.25" customHeight="1">
      <c r="A420" s="96"/>
      <c r="B420" s="97"/>
      <c r="C420" s="97"/>
      <c r="D420" s="97"/>
      <c r="E420" s="97"/>
      <c r="F420" s="97"/>
      <c r="G420" s="97"/>
      <c r="H420" s="97"/>
      <c r="I420" s="97"/>
      <c r="J420" s="97"/>
      <c r="K420" s="97"/>
      <c r="L420" s="97"/>
      <c r="M420" s="97"/>
      <c r="N420" s="97"/>
      <c r="O420" s="97"/>
      <c r="P420" s="97"/>
      <c r="Q420" s="97"/>
      <c r="R420" s="97"/>
      <c r="S420" s="97"/>
      <c r="T420" s="97"/>
      <c r="U420" s="97"/>
      <c r="V420" s="97"/>
      <c r="W420" s="97"/>
      <c r="X420" s="97"/>
      <c r="Y420" s="97"/>
      <c r="Z420" s="97"/>
    </row>
    <row r="421" spans="1:26" ht="11.25" customHeight="1">
      <c r="A421" s="96"/>
      <c r="B421" s="97"/>
      <c r="C421" s="97"/>
      <c r="D421" s="97"/>
      <c r="E421" s="97"/>
      <c r="F421" s="97"/>
      <c r="G421" s="97"/>
      <c r="H421" s="97"/>
      <c r="I421" s="97"/>
      <c r="J421" s="97"/>
      <c r="K421" s="97"/>
      <c r="L421" s="97"/>
      <c r="M421" s="97"/>
      <c r="N421" s="97"/>
      <c r="O421" s="97"/>
      <c r="P421" s="97"/>
      <c r="Q421" s="97"/>
      <c r="R421" s="97"/>
      <c r="S421" s="97"/>
      <c r="T421" s="97"/>
      <c r="U421" s="97"/>
      <c r="V421" s="97"/>
      <c r="W421" s="97"/>
      <c r="X421" s="97"/>
      <c r="Y421" s="97"/>
      <c r="Z421" s="97"/>
    </row>
    <row r="422" spans="1:26" ht="11.25" customHeight="1">
      <c r="A422" s="96"/>
      <c r="B422" s="97"/>
      <c r="C422" s="97"/>
      <c r="D422" s="97"/>
      <c r="E422" s="97"/>
      <c r="F422" s="97"/>
      <c r="G422" s="97"/>
      <c r="H422" s="97"/>
      <c r="I422" s="97"/>
      <c r="J422" s="97"/>
      <c r="K422" s="97"/>
      <c r="L422" s="97"/>
      <c r="M422" s="97"/>
      <c r="N422" s="97"/>
      <c r="O422" s="97"/>
      <c r="P422" s="97"/>
      <c r="Q422" s="97"/>
      <c r="R422" s="97"/>
      <c r="S422" s="97"/>
      <c r="T422" s="97"/>
      <c r="U422" s="97"/>
      <c r="V422" s="97"/>
      <c r="W422" s="97"/>
      <c r="X422" s="97"/>
      <c r="Y422" s="97"/>
      <c r="Z422" s="97"/>
    </row>
    <row r="423" spans="1:26" ht="11.25" customHeight="1">
      <c r="A423" s="96"/>
      <c r="B423" s="97"/>
      <c r="C423" s="97"/>
      <c r="D423" s="97"/>
      <c r="E423" s="97"/>
      <c r="F423" s="97"/>
      <c r="G423" s="97"/>
      <c r="H423" s="97"/>
      <c r="I423" s="97"/>
      <c r="J423" s="97"/>
      <c r="K423" s="97"/>
      <c r="L423" s="97"/>
      <c r="M423" s="97"/>
      <c r="N423" s="97"/>
      <c r="O423" s="97"/>
      <c r="P423" s="97"/>
      <c r="Q423" s="97"/>
      <c r="R423" s="97"/>
      <c r="S423" s="97"/>
      <c r="T423" s="97"/>
      <c r="U423" s="97"/>
      <c r="V423" s="97"/>
      <c r="W423" s="97"/>
      <c r="X423" s="97"/>
      <c r="Y423" s="97"/>
      <c r="Z423" s="97"/>
    </row>
    <row r="424" spans="1:26" ht="11.25" customHeight="1">
      <c r="A424" s="96"/>
      <c r="B424" s="97"/>
      <c r="C424" s="97"/>
      <c r="D424" s="97"/>
      <c r="E424" s="97"/>
      <c r="F424" s="97"/>
      <c r="G424" s="97"/>
      <c r="H424" s="97"/>
      <c r="I424" s="97"/>
      <c r="J424" s="97"/>
      <c r="K424" s="97"/>
      <c r="L424" s="97"/>
      <c r="M424" s="97"/>
      <c r="N424" s="97"/>
      <c r="O424" s="97"/>
      <c r="P424" s="97"/>
      <c r="Q424" s="97"/>
      <c r="R424" s="97"/>
      <c r="S424" s="97"/>
      <c r="T424" s="97"/>
      <c r="U424" s="97"/>
      <c r="V424" s="97"/>
      <c r="W424" s="97"/>
      <c r="X424" s="97"/>
      <c r="Y424" s="97"/>
      <c r="Z424" s="97"/>
    </row>
    <row r="425" spans="1:26" ht="11.25" customHeight="1">
      <c r="A425" s="96"/>
      <c r="B425" s="97"/>
      <c r="C425" s="97"/>
      <c r="D425" s="97"/>
      <c r="E425" s="97"/>
      <c r="F425" s="97"/>
      <c r="G425" s="97"/>
      <c r="H425" s="97"/>
      <c r="I425" s="97"/>
      <c r="J425" s="97"/>
      <c r="K425" s="97"/>
      <c r="L425" s="97"/>
      <c r="M425" s="97"/>
      <c r="N425" s="97"/>
      <c r="O425" s="97"/>
      <c r="P425" s="97"/>
      <c r="Q425" s="97"/>
      <c r="R425" s="97"/>
      <c r="S425" s="97"/>
      <c r="T425" s="97"/>
      <c r="U425" s="97"/>
      <c r="V425" s="97"/>
      <c r="W425" s="97"/>
      <c r="X425" s="97"/>
      <c r="Y425" s="97"/>
      <c r="Z425" s="97"/>
    </row>
    <row r="426" spans="1:26" ht="11.25" customHeight="1">
      <c r="A426" s="96"/>
      <c r="B426" s="97"/>
      <c r="C426" s="97"/>
      <c r="D426" s="97"/>
      <c r="E426" s="97"/>
      <c r="F426" s="97"/>
      <c r="G426" s="97"/>
      <c r="H426" s="97"/>
      <c r="I426" s="97"/>
      <c r="J426" s="97"/>
      <c r="K426" s="97"/>
      <c r="L426" s="97"/>
      <c r="M426" s="97"/>
      <c r="N426" s="97"/>
      <c r="O426" s="97"/>
      <c r="P426" s="97"/>
      <c r="Q426" s="97"/>
      <c r="R426" s="97"/>
      <c r="S426" s="97"/>
      <c r="T426" s="97"/>
      <c r="U426" s="97"/>
      <c r="V426" s="97"/>
      <c r="W426" s="97"/>
      <c r="X426" s="97"/>
      <c r="Y426" s="97"/>
      <c r="Z426" s="97"/>
    </row>
    <row r="427" spans="1:26" ht="11.25" customHeight="1">
      <c r="A427" s="96"/>
      <c r="B427" s="97"/>
      <c r="C427" s="97"/>
      <c r="D427" s="97"/>
      <c r="E427" s="97"/>
      <c r="F427" s="97"/>
      <c r="G427" s="97"/>
      <c r="H427" s="97"/>
      <c r="I427" s="97"/>
      <c r="J427" s="97"/>
      <c r="K427" s="97"/>
      <c r="L427" s="97"/>
      <c r="M427" s="97"/>
      <c r="N427" s="97"/>
      <c r="O427" s="97"/>
      <c r="P427" s="97"/>
      <c r="Q427" s="97"/>
      <c r="R427" s="97"/>
      <c r="S427" s="97"/>
      <c r="T427" s="97"/>
      <c r="U427" s="97"/>
      <c r="V427" s="97"/>
      <c r="W427" s="97"/>
      <c r="X427" s="97"/>
      <c r="Y427" s="97"/>
      <c r="Z427" s="97"/>
    </row>
    <row r="428" spans="1:26" ht="11.25" customHeight="1">
      <c r="A428" s="96"/>
      <c r="B428" s="97"/>
      <c r="C428" s="97"/>
      <c r="D428" s="97"/>
      <c r="E428" s="97"/>
      <c r="F428" s="97"/>
      <c r="G428" s="97"/>
      <c r="H428" s="97"/>
      <c r="I428" s="97"/>
      <c r="J428" s="97"/>
      <c r="K428" s="97"/>
      <c r="L428" s="97"/>
      <c r="M428" s="97"/>
      <c r="N428" s="97"/>
      <c r="O428" s="97"/>
      <c r="P428" s="97"/>
      <c r="Q428" s="97"/>
      <c r="R428" s="97"/>
      <c r="S428" s="97"/>
      <c r="T428" s="97"/>
      <c r="U428" s="97"/>
      <c r="V428" s="97"/>
      <c r="W428" s="97"/>
      <c r="X428" s="97"/>
      <c r="Y428" s="97"/>
      <c r="Z428" s="97"/>
    </row>
    <row r="429" spans="1:26" ht="11.25" customHeight="1">
      <c r="A429" s="96"/>
      <c r="B429" s="97"/>
      <c r="C429" s="97"/>
      <c r="D429" s="97"/>
      <c r="E429" s="97"/>
      <c r="F429" s="97"/>
      <c r="G429" s="97"/>
      <c r="H429" s="97"/>
      <c r="I429" s="97"/>
      <c r="J429" s="97"/>
      <c r="K429" s="97"/>
      <c r="L429" s="97"/>
      <c r="M429" s="97"/>
      <c r="N429" s="97"/>
      <c r="O429" s="97"/>
      <c r="P429" s="97"/>
      <c r="Q429" s="97"/>
      <c r="R429" s="97"/>
      <c r="S429" s="97"/>
      <c r="T429" s="97"/>
      <c r="U429" s="97"/>
      <c r="V429" s="97"/>
      <c r="W429" s="97"/>
      <c r="X429" s="97"/>
      <c r="Y429" s="97"/>
      <c r="Z429" s="97"/>
    </row>
    <row r="430" spans="1:26" ht="11.25" customHeight="1">
      <c r="A430" s="96"/>
      <c r="B430" s="97"/>
      <c r="C430" s="97"/>
      <c r="D430" s="97"/>
      <c r="E430" s="97"/>
      <c r="F430" s="97"/>
      <c r="G430" s="97"/>
      <c r="H430" s="97"/>
      <c r="I430" s="97"/>
      <c r="J430" s="97"/>
      <c r="K430" s="97"/>
      <c r="L430" s="97"/>
      <c r="M430" s="97"/>
      <c r="N430" s="97"/>
      <c r="O430" s="97"/>
      <c r="P430" s="97"/>
      <c r="Q430" s="97"/>
      <c r="R430" s="97"/>
      <c r="S430" s="97"/>
      <c r="T430" s="97"/>
      <c r="U430" s="97"/>
      <c r="V430" s="97"/>
      <c r="W430" s="97"/>
      <c r="X430" s="97"/>
      <c r="Y430" s="97"/>
      <c r="Z430" s="97"/>
    </row>
    <row r="431" spans="1:26" ht="11.25" customHeight="1">
      <c r="A431" s="96"/>
      <c r="B431" s="97"/>
      <c r="C431" s="97"/>
      <c r="D431" s="97"/>
      <c r="E431" s="97"/>
      <c r="F431" s="97"/>
      <c r="G431" s="97"/>
      <c r="H431" s="97"/>
      <c r="I431" s="97"/>
      <c r="J431" s="97"/>
      <c r="K431" s="97"/>
      <c r="L431" s="97"/>
      <c r="M431" s="97"/>
      <c r="N431" s="97"/>
      <c r="O431" s="97"/>
      <c r="P431" s="97"/>
      <c r="Q431" s="97"/>
      <c r="R431" s="97"/>
      <c r="S431" s="97"/>
      <c r="T431" s="97"/>
      <c r="U431" s="97"/>
      <c r="V431" s="97"/>
      <c r="W431" s="97"/>
      <c r="X431" s="97"/>
      <c r="Y431" s="97"/>
      <c r="Z431" s="97"/>
    </row>
    <row r="432" spans="1:26" ht="11.25" customHeight="1">
      <c r="A432" s="96"/>
      <c r="B432" s="97"/>
      <c r="C432" s="97"/>
      <c r="D432" s="97"/>
      <c r="E432" s="97"/>
      <c r="F432" s="97"/>
      <c r="G432" s="97"/>
      <c r="H432" s="97"/>
      <c r="I432" s="97"/>
      <c r="J432" s="97"/>
      <c r="K432" s="97"/>
      <c r="L432" s="97"/>
      <c r="M432" s="97"/>
      <c r="N432" s="97"/>
      <c r="O432" s="97"/>
      <c r="P432" s="97"/>
      <c r="Q432" s="97"/>
      <c r="R432" s="97"/>
      <c r="S432" s="97"/>
      <c r="T432" s="97"/>
      <c r="U432" s="97"/>
      <c r="V432" s="97"/>
      <c r="W432" s="97"/>
      <c r="X432" s="97"/>
      <c r="Y432" s="97"/>
      <c r="Z432" s="97"/>
    </row>
    <row r="433" spans="1:26" ht="11.25" customHeight="1">
      <c r="A433" s="96"/>
      <c r="B433" s="97"/>
      <c r="C433" s="97"/>
      <c r="D433" s="97"/>
      <c r="E433" s="97"/>
      <c r="F433" s="97"/>
      <c r="G433" s="97"/>
      <c r="H433" s="97"/>
      <c r="I433" s="97"/>
      <c r="J433" s="97"/>
      <c r="K433" s="97"/>
      <c r="L433" s="97"/>
      <c r="M433" s="97"/>
      <c r="N433" s="97"/>
      <c r="O433" s="97"/>
      <c r="P433" s="97"/>
      <c r="Q433" s="97"/>
      <c r="R433" s="97"/>
      <c r="S433" s="97"/>
      <c r="T433" s="97"/>
      <c r="U433" s="97"/>
      <c r="V433" s="97"/>
      <c r="W433" s="97"/>
      <c r="X433" s="97"/>
      <c r="Y433" s="97"/>
      <c r="Z433" s="97"/>
    </row>
    <row r="434" spans="1:26" ht="11.25" customHeight="1">
      <c r="A434" s="96"/>
      <c r="B434" s="97"/>
      <c r="C434" s="97"/>
      <c r="D434" s="97"/>
      <c r="E434" s="97"/>
      <c r="F434" s="97"/>
      <c r="G434" s="97"/>
      <c r="H434" s="97"/>
      <c r="I434" s="97"/>
      <c r="J434" s="97"/>
      <c r="K434" s="97"/>
      <c r="L434" s="97"/>
      <c r="M434" s="97"/>
      <c r="N434" s="97"/>
      <c r="O434" s="97"/>
      <c r="P434" s="97"/>
      <c r="Q434" s="97"/>
      <c r="R434" s="97"/>
      <c r="S434" s="97"/>
      <c r="T434" s="97"/>
      <c r="U434" s="97"/>
      <c r="V434" s="97"/>
      <c r="W434" s="97"/>
      <c r="X434" s="97"/>
      <c r="Y434" s="97"/>
      <c r="Z434" s="97"/>
    </row>
    <row r="435" spans="1:26" ht="11.25" customHeight="1">
      <c r="A435" s="96"/>
      <c r="B435" s="97"/>
      <c r="C435" s="97"/>
      <c r="D435" s="97"/>
      <c r="E435" s="97"/>
      <c r="F435" s="97"/>
      <c r="G435" s="97"/>
      <c r="H435" s="97"/>
      <c r="I435" s="97"/>
      <c r="J435" s="97"/>
      <c r="K435" s="97"/>
      <c r="L435" s="97"/>
      <c r="M435" s="97"/>
      <c r="N435" s="97"/>
      <c r="O435" s="97"/>
      <c r="P435" s="97"/>
      <c r="Q435" s="97"/>
      <c r="R435" s="97"/>
      <c r="S435" s="97"/>
      <c r="T435" s="97"/>
      <c r="U435" s="97"/>
      <c r="V435" s="97"/>
      <c r="W435" s="97"/>
      <c r="X435" s="97"/>
      <c r="Y435" s="97"/>
      <c r="Z435" s="97"/>
    </row>
    <row r="436" spans="1:26" ht="11.25" customHeight="1">
      <c r="A436" s="96"/>
      <c r="B436" s="97"/>
      <c r="C436" s="97"/>
      <c r="D436" s="97"/>
      <c r="E436" s="97"/>
      <c r="F436" s="97"/>
      <c r="G436" s="97"/>
      <c r="H436" s="97"/>
      <c r="I436" s="97"/>
      <c r="J436" s="97"/>
      <c r="K436" s="97"/>
      <c r="L436" s="97"/>
      <c r="M436" s="97"/>
      <c r="N436" s="97"/>
      <c r="O436" s="97"/>
      <c r="P436" s="97"/>
      <c r="Q436" s="97"/>
      <c r="R436" s="97"/>
      <c r="S436" s="97"/>
      <c r="T436" s="97"/>
      <c r="U436" s="97"/>
      <c r="V436" s="97"/>
      <c r="W436" s="97"/>
      <c r="X436" s="97"/>
      <c r="Y436" s="97"/>
      <c r="Z436" s="97"/>
    </row>
    <row r="437" spans="1:26" ht="11.25" customHeight="1">
      <c r="A437" s="96"/>
      <c r="B437" s="97"/>
      <c r="C437" s="97"/>
      <c r="D437" s="97"/>
      <c r="E437" s="97"/>
      <c r="F437" s="97"/>
      <c r="G437" s="97"/>
      <c r="H437" s="97"/>
      <c r="I437" s="97"/>
      <c r="J437" s="97"/>
      <c r="K437" s="97"/>
      <c r="L437" s="97"/>
      <c r="M437" s="97"/>
      <c r="N437" s="97"/>
      <c r="O437" s="97"/>
      <c r="P437" s="97"/>
      <c r="Q437" s="97"/>
      <c r="R437" s="97"/>
      <c r="S437" s="97"/>
      <c r="T437" s="97"/>
      <c r="U437" s="97"/>
      <c r="V437" s="97"/>
      <c r="W437" s="97"/>
      <c r="X437" s="97"/>
      <c r="Y437" s="97"/>
      <c r="Z437" s="97"/>
    </row>
    <row r="438" spans="1:26" ht="11.25" customHeight="1">
      <c r="A438" s="96"/>
      <c r="B438" s="97"/>
      <c r="C438" s="97"/>
      <c r="D438" s="97"/>
      <c r="E438" s="97"/>
      <c r="F438" s="97"/>
      <c r="G438" s="97"/>
      <c r="H438" s="97"/>
      <c r="I438" s="97"/>
      <c r="J438" s="97"/>
      <c r="K438" s="97"/>
      <c r="L438" s="97"/>
      <c r="M438" s="97"/>
      <c r="N438" s="97"/>
      <c r="O438" s="97"/>
      <c r="P438" s="97"/>
      <c r="Q438" s="97"/>
      <c r="R438" s="97"/>
      <c r="S438" s="97"/>
      <c r="T438" s="97"/>
      <c r="U438" s="97"/>
      <c r="V438" s="97"/>
      <c r="W438" s="97"/>
      <c r="X438" s="97"/>
      <c r="Y438" s="97"/>
      <c r="Z438" s="97"/>
    </row>
    <row r="439" spans="1:26" ht="11.25" customHeight="1">
      <c r="A439" s="96"/>
      <c r="B439" s="97"/>
      <c r="C439" s="97"/>
      <c r="D439" s="97"/>
      <c r="E439" s="97"/>
      <c r="F439" s="97"/>
      <c r="G439" s="97"/>
      <c r="H439" s="97"/>
      <c r="I439" s="97"/>
      <c r="J439" s="97"/>
      <c r="K439" s="97"/>
      <c r="L439" s="97"/>
      <c r="M439" s="97"/>
      <c r="N439" s="97"/>
      <c r="O439" s="97"/>
      <c r="P439" s="97"/>
      <c r="Q439" s="97"/>
      <c r="R439" s="97"/>
      <c r="S439" s="97"/>
      <c r="T439" s="97"/>
      <c r="U439" s="97"/>
      <c r="V439" s="97"/>
      <c r="W439" s="97"/>
      <c r="X439" s="97"/>
      <c r="Y439" s="97"/>
      <c r="Z439" s="97"/>
    </row>
    <row r="440" spans="1:26" ht="11.25" customHeight="1">
      <c r="A440" s="96"/>
      <c r="B440" s="97"/>
      <c r="C440" s="97"/>
      <c r="D440" s="97"/>
      <c r="E440" s="97"/>
      <c r="F440" s="97"/>
      <c r="G440" s="97"/>
      <c r="H440" s="97"/>
      <c r="I440" s="97"/>
      <c r="J440" s="97"/>
      <c r="K440" s="97"/>
      <c r="L440" s="97"/>
      <c r="M440" s="97"/>
      <c r="N440" s="97"/>
      <c r="O440" s="97"/>
      <c r="P440" s="97"/>
      <c r="Q440" s="97"/>
      <c r="R440" s="97"/>
      <c r="S440" s="97"/>
      <c r="T440" s="97"/>
      <c r="U440" s="97"/>
      <c r="V440" s="97"/>
      <c r="W440" s="97"/>
      <c r="X440" s="97"/>
      <c r="Y440" s="97"/>
      <c r="Z440" s="97"/>
    </row>
    <row r="441" spans="1:26" ht="11.25" customHeight="1">
      <c r="A441" s="96"/>
      <c r="B441" s="97"/>
      <c r="C441" s="97"/>
      <c r="D441" s="97"/>
      <c r="E441" s="97"/>
      <c r="F441" s="97"/>
      <c r="G441" s="97"/>
      <c r="H441" s="97"/>
      <c r="I441" s="97"/>
      <c r="J441" s="97"/>
      <c r="K441" s="97"/>
      <c r="L441" s="97"/>
      <c r="M441" s="97"/>
      <c r="N441" s="97"/>
      <c r="O441" s="97"/>
      <c r="P441" s="97"/>
      <c r="Q441" s="97"/>
      <c r="R441" s="97"/>
      <c r="S441" s="97"/>
      <c r="T441" s="97"/>
      <c r="U441" s="97"/>
      <c r="V441" s="97"/>
      <c r="W441" s="97"/>
      <c r="X441" s="97"/>
      <c r="Y441" s="97"/>
      <c r="Z441" s="97"/>
    </row>
    <row r="442" spans="1:26" ht="11.25" customHeight="1">
      <c r="A442" s="96"/>
      <c r="B442" s="97"/>
      <c r="C442" s="97"/>
      <c r="D442" s="97"/>
      <c r="E442" s="97"/>
      <c r="F442" s="97"/>
      <c r="G442" s="97"/>
      <c r="H442" s="97"/>
      <c r="I442" s="97"/>
      <c r="J442" s="97"/>
      <c r="K442" s="97"/>
      <c r="L442" s="97"/>
      <c r="M442" s="97"/>
      <c r="N442" s="97"/>
      <c r="O442" s="97"/>
      <c r="P442" s="97"/>
      <c r="Q442" s="97"/>
      <c r="R442" s="97"/>
      <c r="S442" s="97"/>
      <c r="T442" s="97"/>
      <c r="U442" s="97"/>
      <c r="V442" s="97"/>
      <c r="W442" s="97"/>
      <c r="X442" s="97"/>
      <c r="Y442" s="97"/>
      <c r="Z442" s="97"/>
    </row>
    <row r="443" spans="1:26" ht="11.25" customHeight="1">
      <c r="A443" s="96"/>
      <c r="B443" s="97"/>
      <c r="C443" s="97"/>
      <c r="D443" s="97"/>
      <c r="E443" s="97"/>
      <c r="F443" s="97"/>
      <c r="G443" s="97"/>
      <c r="H443" s="97"/>
      <c r="I443" s="97"/>
      <c r="J443" s="97"/>
      <c r="K443" s="97"/>
      <c r="L443" s="97"/>
      <c r="M443" s="97"/>
      <c r="N443" s="97"/>
      <c r="O443" s="97"/>
      <c r="P443" s="97"/>
      <c r="Q443" s="97"/>
      <c r="R443" s="97"/>
      <c r="S443" s="97"/>
      <c r="T443" s="97"/>
      <c r="U443" s="97"/>
      <c r="V443" s="97"/>
      <c r="W443" s="97"/>
      <c r="X443" s="97"/>
      <c r="Y443" s="97"/>
      <c r="Z443" s="97"/>
    </row>
    <row r="444" spans="1:26" ht="11.25" customHeight="1">
      <c r="A444" s="96"/>
      <c r="B444" s="97"/>
      <c r="C444" s="97"/>
      <c r="D444" s="97"/>
      <c r="E444" s="97"/>
      <c r="F444" s="97"/>
      <c r="G444" s="97"/>
      <c r="H444" s="97"/>
      <c r="I444" s="97"/>
      <c r="J444" s="97"/>
      <c r="K444" s="97"/>
      <c r="L444" s="97"/>
      <c r="M444" s="97"/>
      <c r="N444" s="97"/>
      <c r="O444" s="97"/>
      <c r="P444" s="97"/>
      <c r="Q444" s="97"/>
      <c r="R444" s="97"/>
      <c r="S444" s="97"/>
      <c r="T444" s="97"/>
      <c r="U444" s="97"/>
      <c r="V444" s="97"/>
      <c r="W444" s="97"/>
      <c r="X444" s="97"/>
      <c r="Y444" s="97"/>
      <c r="Z444" s="97"/>
    </row>
    <row r="445" spans="1:26" ht="11.25" customHeight="1">
      <c r="A445" s="96"/>
      <c r="B445" s="97"/>
      <c r="C445" s="97"/>
      <c r="D445" s="97"/>
      <c r="E445" s="97"/>
      <c r="F445" s="97"/>
      <c r="G445" s="97"/>
      <c r="H445" s="97"/>
      <c r="I445" s="97"/>
      <c r="J445" s="97"/>
      <c r="K445" s="97"/>
      <c r="L445" s="97"/>
      <c r="M445" s="97"/>
      <c r="N445" s="97"/>
      <c r="O445" s="97"/>
      <c r="P445" s="97"/>
      <c r="Q445" s="97"/>
      <c r="R445" s="97"/>
      <c r="S445" s="97"/>
      <c r="T445" s="97"/>
      <c r="U445" s="97"/>
      <c r="V445" s="97"/>
      <c r="W445" s="97"/>
      <c r="X445" s="97"/>
      <c r="Y445" s="97"/>
      <c r="Z445" s="97"/>
    </row>
    <row r="446" spans="1:26" ht="11.25" customHeight="1">
      <c r="A446" s="96"/>
      <c r="B446" s="97"/>
      <c r="C446" s="97"/>
      <c r="D446" s="97"/>
      <c r="E446" s="97"/>
      <c r="F446" s="97"/>
      <c r="G446" s="97"/>
      <c r="H446" s="97"/>
      <c r="I446" s="97"/>
      <c r="J446" s="97"/>
      <c r="K446" s="97"/>
      <c r="L446" s="97"/>
      <c r="M446" s="97"/>
      <c r="N446" s="97"/>
      <c r="O446" s="97"/>
      <c r="P446" s="97"/>
      <c r="Q446" s="97"/>
      <c r="R446" s="97"/>
      <c r="S446" s="97"/>
      <c r="T446" s="97"/>
      <c r="U446" s="97"/>
      <c r="V446" s="97"/>
      <c r="W446" s="97"/>
      <c r="X446" s="97"/>
      <c r="Y446" s="97"/>
      <c r="Z446" s="97"/>
    </row>
    <row r="447" spans="1:26" ht="11.25" customHeight="1">
      <c r="A447" s="96"/>
      <c r="B447" s="97"/>
      <c r="C447" s="97"/>
      <c r="D447" s="97"/>
      <c r="E447" s="97"/>
      <c r="F447" s="97"/>
      <c r="G447" s="97"/>
      <c r="H447" s="97"/>
      <c r="I447" s="97"/>
      <c r="J447" s="97"/>
      <c r="K447" s="97"/>
      <c r="L447" s="97"/>
      <c r="M447" s="97"/>
      <c r="N447" s="97"/>
      <c r="O447" s="97"/>
      <c r="P447" s="97"/>
      <c r="Q447" s="97"/>
      <c r="R447" s="97"/>
      <c r="S447" s="97"/>
      <c r="T447" s="97"/>
      <c r="U447" s="97"/>
      <c r="V447" s="97"/>
      <c r="W447" s="97"/>
      <c r="X447" s="97"/>
      <c r="Y447" s="97"/>
      <c r="Z447" s="97"/>
    </row>
    <row r="448" spans="1:26" ht="11.25" customHeight="1">
      <c r="A448" s="96"/>
      <c r="B448" s="97"/>
      <c r="C448" s="97"/>
      <c r="D448" s="97"/>
      <c r="E448" s="97"/>
      <c r="F448" s="97"/>
      <c r="G448" s="97"/>
      <c r="H448" s="97"/>
      <c r="I448" s="97"/>
      <c r="J448" s="97"/>
      <c r="K448" s="97"/>
      <c r="L448" s="97"/>
      <c r="M448" s="97"/>
      <c r="N448" s="97"/>
      <c r="O448" s="97"/>
      <c r="P448" s="97"/>
      <c r="Q448" s="97"/>
      <c r="R448" s="97"/>
      <c r="S448" s="97"/>
      <c r="T448" s="97"/>
      <c r="U448" s="97"/>
      <c r="V448" s="97"/>
      <c r="W448" s="97"/>
      <c r="X448" s="97"/>
      <c r="Y448" s="97"/>
      <c r="Z448" s="97"/>
    </row>
    <row r="449" spans="1:26" ht="11.25" customHeight="1">
      <c r="A449" s="96"/>
      <c r="B449" s="97"/>
      <c r="C449" s="97"/>
      <c r="D449" s="97"/>
      <c r="E449" s="97"/>
      <c r="F449" s="97"/>
      <c r="G449" s="97"/>
      <c r="H449" s="97"/>
      <c r="I449" s="97"/>
      <c r="J449" s="97"/>
      <c r="K449" s="97"/>
      <c r="L449" s="97"/>
      <c r="M449" s="97"/>
      <c r="N449" s="97"/>
      <c r="O449" s="97"/>
      <c r="P449" s="97"/>
      <c r="Q449" s="97"/>
      <c r="R449" s="97"/>
      <c r="S449" s="97"/>
      <c r="T449" s="97"/>
      <c r="U449" s="97"/>
      <c r="V449" s="97"/>
      <c r="W449" s="97"/>
      <c r="X449" s="97"/>
      <c r="Y449" s="97"/>
      <c r="Z449" s="97"/>
    </row>
    <row r="450" spans="1:26" ht="11.25" customHeight="1">
      <c r="A450" s="96"/>
      <c r="B450" s="97"/>
      <c r="C450" s="97"/>
      <c r="D450" s="97"/>
      <c r="E450" s="97"/>
      <c r="F450" s="97"/>
      <c r="G450" s="97"/>
      <c r="H450" s="97"/>
      <c r="I450" s="97"/>
      <c r="J450" s="97"/>
      <c r="K450" s="97"/>
      <c r="L450" s="97"/>
      <c r="M450" s="97"/>
      <c r="N450" s="97"/>
      <c r="O450" s="97"/>
      <c r="P450" s="97"/>
      <c r="Q450" s="97"/>
      <c r="R450" s="97"/>
      <c r="S450" s="97"/>
      <c r="T450" s="97"/>
      <c r="U450" s="97"/>
      <c r="V450" s="97"/>
      <c r="W450" s="97"/>
      <c r="X450" s="97"/>
      <c r="Y450" s="97"/>
      <c r="Z450" s="97"/>
    </row>
    <row r="451" spans="1:26" ht="11.25" customHeight="1">
      <c r="A451" s="96"/>
      <c r="B451" s="97"/>
      <c r="C451" s="97"/>
      <c r="D451" s="97"/>
      <c r="E451" s="97"/>
      <c r="F451" s="97"/>
      <c r="G451" s="97"/>
      <c r="H451" s="97"/>
      <c r="I451" s="97"/>
      <c r="J451" s="97"/>
      <c r="K451" s="97"/>
      <c r="L451" s="97"/>
      <c r="M451" s="97"/>
      <c r="N451" s="97"/>
      <c r="O451" s="97"/>
      <c r="P451" s="97"/>
      <c r="Q451" s="97"/>
      <c r="R451" s="97"/>
      <c r="S451" s="97"/>
      <c r="T451" s="97"/>
      <c r="U451" s="97"/>
      <c r="V451" s="97"/>
      <c r="W451" s="97"/>
      <c r="X451" s="97"/>
      <c r="Y451" s="97"/>
      <c r="Z451" s="97"/>
    </row>
    <row r="452" spans="1:26" ht="11.25" customHeight="1">
      <c r="A452" s="96"/>
      <c r="B452" s="97"/>
      <c r="C452" s="97"/>
      <c r="D452" s="97"/>
      <c r="E452" s="97"/>
      <c r="F452" s="97"/>
      <c r="G452" s="97"/>
      <c r="H452" s="97"/>
      <c r="I452" s="97"/>
      <c r="J452" s="97"/>
      <c r="K452" s="97"/>
      <c r="L452" s="97"/>
      <c r="M452" s="97"/>
      <c r="N452" s="97"/>
      <c r="O452" s="97"/>
      <c r="P452" s="97"/>
      <c r="Q452" s="97"/>
      <c r="R452" s="97"/>
      <c r="S452" s="97"/>
      <c r="T452" s="97"/>
      <c r="U452" s="97"/>
      <c r="V452" s="97"/>
      <c r="W452" s="97"/>
      <c r="X452" s="97"/>
      <c r="Y452" s="97"/>
      <c r="Z452" s="97"/>
    </row>
    <row r="453" spans="1:26" ht="11.25" customHeight="1">
      <c r="A453" s="96"/>
      <c r="B453" s="97"/>
      <c r="C453" s="97"/>
      <c r="D453" s="97"/>
      <c r="E453" s="97"/>
      <c r="F453" s="97"/>
      <c r="G453" s="97"/>
      <c r="H453" s="97"/>
      <c r="I453" s="97"/>
      <c r="J453" s="97"/>
      <c r="K453" s="97"/>
      <c r="L453" s="97"/>
      <c r="M453" s="97"/>
      <c r="N453" s="97"/>
      <c r="O453" s="97"/>
      <c r="P453" s="97"/>
      <c r="Q453" s="97"/>
      <c r="R453" s="97"/>
      <c r="S453" s="97"/>
      <c r="T453" s="97"/>
      <c r="U453" s="97"/>
      <c r="V453" s="97"/>
      <c r="W453" s="97"/>
      <c r="X453" s="97"/>
      <c r="Y453" s="97"/>
      <c r="Z453" s="97"/>
    </row>
    <row r="454" spans="1:26" ht="11.25" customHeight="1">
      <c r="A454" s="96"/>
      <c r="B454" s="97"/>
      <c r="C454" s="97"/>
      <c r="D454" s="97"/>
      <c r="E454" s="97"/>
      <c r="F454" s="97"/>
      <c r="G454" s="97"/>
      <c r="H454" s="97"/>
      <c r="I454" s="97"/>
      <c r="J454" s="97"/>
      <c r="K454" s="97"/>
      <c r="L454" s="97"/>
      <c r="M454" s="97"/>
      <c r="N454" s="97"/>
      <c r="O454" s="97"/>
      <c r="P454" s="97"/>
      <c r="Q454" s="97"/>
      <c r="R454" s="97"/>
      <c r="S454" s="97"/>
      <c r="T454" s="97"/>
      <c r="U454" s="97"/>
      <c r="V454" s="97"/>
      <c r="W454" s="97"/>
      <c r="X454" s="97"/>
      <c r="Y454" s="97"/>
      <c r="Z454" s="97"/>
    </row>
    <row r="455" spans="1:26" ht="11.25" customHeight="1">
      <c r="A455" s="96"/>
      <c r="B455" s="97"/>
      <c r="C455" s="97"/>
      <c r="D455" s="97"/>
      <c r="E455" s="97"/>
      <c r="F455" s="97"/>
      <c r="G455" s="97"/>
      <c r="H455" s="97"/>
      <c r="I455" s="97"/>
      <c r="J455" s="97"/>
      <c r="K455" s="97"/>
      <c r="L455" s="97"/>
      <c r="M455" s="97"/>
      <c r="N455" s="97"/>
      <c r="O455" s="97"/>
      <c r="P455" s="97"/>
      <c r="Q455" s="97"/>
      <c r="R455" s="97"/>
      <c r="S455" s="97"/>
      <c r="T455" s="97"/>
      <c r="U455" s="97"/>
      <c r="V455" s="97"/>
      <c r="W455" s="97"/>
      <c r="X455" s="97"/>
      <c r="Y455" s="97"/>
      <c r="Z455" s="97"/>
    </row>
    <row r="456" spans="1:26" ht="11.25" customHeight="1">
      <c r="A456" s="96"/>
      <c r="B456" s="97"/>
      <c r="C456" s="97"/>
      <c r="D456" s="97"/>
      <c r="E456" s="97"/>
      <c r="F456" s="97"/>
      <c r="G456" s="97"/>
      <c r="H456" s="97"/>
      <c r="I456" s="97"/>
      <c r="J456" s="97"/>
      <c r="K456" s="97"/>
      <c r="L456" s="97"/>
      <c r="M456" s="97"/>
      <c r="N456" s="97"/>
      <c r="O456" s="97"/>
      <c r="P456" s="97"/>
      <c r="Q456" s="97"/>
      <c r="R456" s="97"/>
      <c r="S456" s="97"/>
      <c r="T456" s="97"/>
      <c r="U456" s="97"/>
      <c r="V456" s="97"/>
      <c r="W456" s="97"/>
      <c r="X456" s="97"/>
      <c r="Y456" s="97"/>
      <c r="Z456" s="97"/>
    </row>
    <row r="457" spans="1:26" ht="11.25" customHeight="1">
      <c r="A457" s="96"/>
      <c r="B457" s="97"/>
      <c r="C457" s="97"/>
      <c r="D457" s="97"/>
      <c r="E457" s="97"/>
      <c r="F457" s="97"/>
      <c r="G457" s="97"/>
      <c r="H457" s="97"/>
      <c r="I457" s="97"/>
      <c r="J457" s="97"/>
      <c r="K457" s="97"/>
      <c r="L457" s="97"/>
      <c r="M457" s="97"/>
      <c r="N457" s="97"/>
      <c r="O457" s="97"/>
      <c r="P457" s="97"/>
      <c r="Q457" s="97"/>
      <c r="R457" s="97"/>
      <c r="S457" s="97"/>
      <c r="T457" s="97"/>
      <c r="U457" s="97"/>
      <c r="V457" s="97"/>
      <c r="W457" s="97"/>
      <c r="X457" s="97"/>
      <c r="Y457" s="97"/>
      <c r="Z457" s="97"/>
    </row>
    <row r="458" spans="1:26" ht="11.25" customHeight="1">
      <c r="A458" s="96"/>
      <c r="B458" s="97"/>
      <c r="C458" s="97"/>
      <c r="D458" s="97"/>
      <c r="E458" s="97"/>
      <c r="F458" s="97"/>
      <c r="G458" s="97"/>
      <c r="H458" s="97"/>
      <c r="I458" s="97"/>
      <c r="J458" s="97"/>
      <c r="K458" s="97"/>
      <c r="L458" s="97"/>
      <c r="M458" s="97"/>
      <c r="N458" s="97"/>
      <c r="O458" s="97"/>
      <c r="P458" s="97"/>
      <c r="Q458" s="97"/>
      <c r="R458" s="97"/>
      <c r="S458" s="97"/>
      <c r="T458" s="97"/>
      <c r="U458" s="97"/>
      <c r="V458" s="97"/>
      <c r="W458" s="97"/>
      <c r="X458" s="97"/>
      <c r="Y458" s="97"/>
      <c r="Z458" s="97"/>
    </row>
    <row r="459" spans="1:26" ht="11.25" customHeight="1">
      <c r="A459" s="96"/>
      <c r="B459" s="97"/>
      <c r="C459" s="97"/>
      <c r="D459" s="97"/>
      <c r="E459" s="97"/>
      <c r="F459" s="97"/>
      <c r="G459" s="97"/>
      <c r="H459" s="97"/>
      <c r="I459" s="97"/>
      <c r="J459" s="97"/>
      <c r="K459" s="97"/>
      <c r="L459" s="97"/>
      <c r="M459" s="97"/>
      <c r="N459" s="97"/>
      <c r="O459" s="97"/>
      <c r="P459" s="97"/>
      <c r="Q459" s="97"/>
      <c r="R459" s="97"/>
      <c r="S459" s="97"/>
      <c r="T459" s="97"/>
      <c r="U459" s="97"/>
      <c r="V459" s="97"/>
      <c r="W459" s="97"/>
      <c r="X459" s="97"/>
      <c r="Y459" s="97"/>
      <c r="Z459" s="97"/>
    </row>
    <row r="460" spans="1:26" ht="11.25" customHeight="1">
      <c r="A460" s="96"/>
      <c r="B460" s="97"/>
      <c r="C460" s="97"/>
      <c r="D460" s="97"/>
      <c r="E460" s="97"/>
      <c r="F460" s="97"/>
      <c r="G460" s="97"/>
      <c r="H460" s="97"/>
      <c r="I460" s="97"/>
      <c r="J460" s="97"/>
      <c r="K460" s="97"/>
      <c r="L460" s="97"/>
      <c r="M460" s="97"/>
      <c r="N460" s="97"/>
      <c r="O460" s="97"/>
      <c r="P460" s="97"/>
      <c r="Q460" s="97"/>
      <c r="R460" s="97"/>
      <c r="S460" s="97"/>
      <c r="T460" s="97"/>
      <c r="U460" s="97"/>
      <c r="V460" s="97"/>
      <c r="W460" s="97"/>
      <c r="X460" s="97"/>
      <c r="Y460" s="97"/>
      <c r="Z460" s="97"/>
    </row>
    <row r="461" spans="1:26" ht="11.25" customHeight="1">
      <c r="A461" s="96"/>
      <c r="B461" s="97"/>
      <c r="C461" s="97"/>
      <c r="D461" s="97"/>
      <c r="E461" s="97"/>
      <c r="F461" s="97"/>
      <c r="G461" s="97"/>
      <c r="H461" s="97"/>
      <c r="I461" s="97"/>
      <c r="J461" s="97"/>
      <c r="K461" s="97"/>
      <c r="L461" s="97"/>
      <c r="M461" s="97"/>
      <c r="N461" s="97"/>
      <c r="O461" s="97"/>
      <c r="P461" s="97"/>
      <c r="Q461" s="97"/>
      <c r="R461" s="97"/>
      <c r="S461" s="97"/>
      <c r="T461" s="97"/>
      <c r="U461" s="97"/>
      <c r="V461" s="97"/>
      <c r="W461" s="97"/>
      <c r="X461" s="97"/>
      <c r="Y461" s="97"/>
      <c r="Z461" s="97"/>
    </row>
    <row r="462" spans="1:26" ht="11.25" customHeight="1">
      <c r="A462" s="96"/>
      <c r="B462" s="97"/>
      <c r="C462" s="97"/>
      <c r="D462" s="97"/>
      <c r="E462" s="97"/>
      <c r="F462" s="97"/>
      <c r="G462" s="97"/>
      <c r="H462" s="97"/>
      <c r="I462" s="97"/>
      <c r="J462" s="97"/>
      <c r="K462" s="97"/>
      <c r="L462" s="97"/>
      <c r="M462" s="97"/>
      <c r="N462" s="97"/>
      <c r="O462" s="97"/>
      <c r="P462" s="97"/>
      <c r="Q462" s="97"/>
      <c r="R462" s="97"/>
      <c r="S462" s="97"/>
      <c r="T462" s="97"/>
      <c r="U462" s="97"/>
      <c r="V462" s="97"/>
      <c r="W462" s="97"/>
      <c r="X462" s="97"/>
      <c r="Y462" s="97"/>
      <c r="Z462" s="97"/>
    </row>
    <row r="463" spans="1:26" ht="11.25" customHeight="1">
      <c r="A463" s="96"/>
      <c r="B463" s="97"/>
      <c r="C463" s="97"/>
      <c r="D463" s="97"/>
      <c r="E463" s="97"/>
      <c r="F463" s="97"/>
      <c r="G463" s="97"/>
      <c r="H463" s="97"/>
      <c r="I463" s="97"/>
      <c r="J463" s="97"/>
      <c r="K463" s="97"/>
      <c r="L463" s="97"/>
      <c r="M463" s="97"/>
      <c r="N463" s="97"/>
      <c r="O463" s="97"/>
      <c r="P463" s="97"/>
      <c r="Q463" s="97"/>
      <c r="R463" s="97"/>
      <c r="S463" s="97"/>
      <c r="T463" s="97"/>
      <c r="U463" s="97"/>
      <c r="V463" s="97"/>
      <c r="W463" s="97"/>
      <c r="X463" s="97"/>
      <c r="Y463" s="97"/>
      <c r="Z463" s="97"/>
    </row>
    <row r="464" spans="1:26" ht="11.25" customHeight="1">
      <c r="A464" s="96"/>
      <c r="B464" s="97"/>
      <c r="C464" s="97"/>
      <c r="D464" s="97"/>
      <c r="E464" s="97"/>
      <c r="F464" s="97"/>
      <c r="G464" s="97"/>
      <c r="H464" s="97"/>
      <c r="I464" s="97"/>
      <c r="J464" s="97"/>
      <c r="K464" s="97"/>
      <c r="L464" s="97"/>
      <c r="M464" s="97"/>
      <c r="N464" s="97"/>
      <c r="O464" s="97"/>
      <c r="P464" s="97"/>
      <c r="Q464" s="97"/>
      <c r="R464" s="97"/>
      <c r="S464" s="97"/>
      <c r="T464" s="97"/>
      <c r="U464" s="97"/>
      <c r="V464" s="97"/>
      <c r="W464" s="97"/>
      <c r="X464" s="97"/>
      <c r="Y464" s="97"/>
      <c r="Z464" s="97"/>
    </row>
    <row r="465" spans="1:26" ht="11.25" customHeight="1">
      <c r="A465" s="96"/>
      <c r="B465" s="97"/>
      <c r="C465" s="97"/>
      <c r="D465" s="97"/>
      <c r="E465" s="97"/>
      <c r="F465" s="97"/>
      <c r="G465" s="97"/>
      <c r="H465" s="97"/>
      <c r="I465" s="97"/>
      <c r="J465" s="97"/>
      <c r="K465" s="97"/>
      <c r="L465" s="97"/>
      <c r="M465" s="97"/>
      <c r="N465" s="97"/>
      <c r="O465" s="97"/>
      <c r="P465" s="97"/>
      <c r="Q465" s="97"/>
      <c r="R465" s="97"/>
      <c r="S465" s="97"/>
      <c r="T465" s="97"/>
      <c r="U465" s="97"/>
      <c r="V465" s="97"/>
      <c r="W465" s="97"/>
      <c r="X465" s="97"/>
      <c r="Y465" s="97"/>
      <c r="Z465" s="97"/>
    </row>
    <row r="466" spans="1:26" ht="11.25" customHeight="1">
      <c r="A466" s="96"/>
      <c r="B466" s="97"/>
      <c r="C466" s="97"/>
      <c r="D466" s="97"/>
      <c r="E466" s="97"/>
      <c r="F466" s="97"/>
      <c r="G466" s="97"/>
      <c r="H466" s="97"/>
      <c r="I466" s="97"/>
      <c r="J466" s="97"/>
      <c r="K466" s="97"/>
      <c r="L466" s="97"/>
      <c r="M466" s="97"/>
      <c r="N466" s="97"/>
      <c r="O466" s="97"/>
      <c r="P466" s="97"/>
      <c r="Q466" s="97"/>
      <c r="R466" s="97"/>
      <c r="S466" s="97"/>
      <c r="T466" s="97"/>
      <c r="U466" s="97"/>
      <c r="V466" s="97"/>
      <c r="W466" s="97"/>
      <c r="X466" s="97"/>
      <c r="Y466" s="97"/>
      <c r="Z466" s="97"/>
    </row>
    <row r="467" spans="1:26" ht="11.25" customHeight="1">
      <c r="A467" s="96"/>
      <c r="B467" s="97"/>
      <c r="C467" s="97"/>
      <c r="D467" s="97"/>
      <c r="E467" s="97"/>
      <c r="F467" s="97"/>
      <c r="G467" s="97"/>
      <c r="H467" s="97"/>
      <c r="I467" s="97"/>
      <c r="J467" s="97"/>
      <c r="K467" s="97"/>
      <c r="L467" s="97"/>
      <c r="M467" s="97"/>
      <c r="N467" s="97"/>
      <c r="O467" s="97"/>
      <c r="P467" s="97"/>
      <c r="Q467" s="97"/>
      <c r="R467" s="97"/>
      <c r="S467" s="97"/>
      <c r="T467" s="97"/>
      <c r="U467" s="97"/>
      <c r="V467" s="97"/>
      <c r="W467" s="97"/>
      <c r="X467" s="97"/>
      <c r="Y467" s="97"/>
      <c r="Z467" s="97"/>
    </row>
    <row r="468" spans="1:26" ht="11.25" customHeight="1">
      <c r="A468" s="96"/>
      <c r="B468" s="97"/>
      <c r="C468" s="97"/>
      <c r="D468" s="97"/>
      <c r="E468" s="97"/>
      <c r="F468" s="97"/>
      <c r="G468" s="97"/>
      <c r="H468" s="97"/>
      <c r="I468" s="97"/>
      <c r="J468" s="97"/>
      <c r="K468" s="97"/>
      <c r="L468" s="97"/>
      <c r="M468" s="97"/>
      <c r="N468" s="97"/>
      <c r="O468" s="97"/>
      <c r="P468" s="97"/>
      <c r="Q468" s="97"/>
      <c r="R468" s="97"/>
      <c r="S468" s="97"/>
      <c r="T468" s="97"/>
      <c r="U468" s="97"/>
      <c r="V468" s="97"/>
      <c r="W468" s="97"/>
      <c r="X468" s="97"/>
      <c r="Y468" s="97"/>
      <c r="Z468" s="97"/>
    </row>
    <row r="469" spans="1:26" ht="11.25" customHeight="1">
      <c r="A469" s="96"/>
      <c r="B469" s="97"/>
      <c r="C469" s="97"/>
      <c r="D469" s="97"/>
      <c r="E469" s="97"/>
      <c r="F469" s="97"/>
      <c r="G469" s="97"/>
      <c r="H469" s="97"/>
      <c r="I469" s="97"/>
      <c r="J469" s="97"/>
      <c r="K469" s="97"/>
      <c r="L469" s="97"/>
      <c r="M469" s="97"/>
      <c r="N469" s="97"/>
      <c r="O469" s="97"/>
      <c r="P469" s="97"/>
      <c r="Q469" s="97"/>
      <c r="R469" s="97"/>
      <c r="S469" s="97"/>
      <c r="T469" s="97"/>
      <c r="U469" s="97"/>
      <c r="V469" s="97"/>
      <c r="W469" s="97"/>
      <c r="X469" s="97"/>
      <c r="Y469" s="97"/>
      <c r="Z469" s="97"/>
    </row>
    <row r="470" spans="1:26" ht="11.25" customHeight="1">
      <c r="A470" s="96"/>
      <c r="B470" s="97"/>
      <c r="C470" s="97"/>
      <c r="D470" s="97"/>
      <c r="E470" s="97"/>
      <c r="F470" s="97"/>
      <c r="G470" s="97"/>
      <c r="H470" s="97"/>
      <c r="I470" s="97"/>
      <c r="J470" s="97"/>
      <c r="K470" s="97"/>
      <c r="L470" s="97"/>
      <c r="M470" s="97"/>
      <c r="N470" s="97"/>
      <c r="O470" s="97"/>
      <c r="P470" s="97"/>
      <c r="Q470" s="97"/>
      <c r="R470" s="97"/>
      <c r="S470" s="97"/>
      <c r="T470" s="97"/>
      <c r="U470" s="97"/>
      <c r="V470" s="97"/>
      <c r="W470" s="97"/>
      <c r="X470" s="97"/>
      <c r="Y470" s="97"/>
      <c r="Z470" s="97"/>
    </row>
    <row r="471" spans="1:26" ht="11.25" customHeight="1">
      <c r="A471" s="96"/>
      <c r="B471" s="97"/>
      <c r="C471" s="97"/>
      <c r="D471" s="97"/>
      <c r="E471" s="97"/>
      <c r="F471" s="97"/>
      <c r="G471" s="97"/>
      <c r="H471" s="97"/>
      <c r="I471" s="97"/>
      <c r="J471" s="97"/>
      <c r="K471" s="97"/>
      <c r="L471" s="97"/>
      <c r="M471" s="97"/>
      <c r="N471" s="97"/>
      <c r="O471" s="97"/>
      <c r="P471" s="97"/>
      <c r="Q471" s="97"/>
      <c r="R471" s="97"/>
      <c r="S471" s="97"/>
      <c r="T471" s="97"/>
      <c r="U471" s="97"/>
      <c r="V471" s="97"/>
      <c r="W471" s="97"/>
      <c r="X471" s="97"/>
      <c r="Y471" s="97"/>
      <c r="Z471" s="97"/>
    </row>
    <row r="472" spans="1:26" ht="11.25" customHeight="1">
      <c r="A472" s="96"/>
      <c r="B472" s="97"/>
      <c r="C472" s="97"/>
      <c r="D472" s="97"/>
      <c r="E472" s="97"/>
      <c r="F472" s="97"/>
      <c r="G472" s="97"/>
      <c r="H472" s="97"/>
      <c r="I472" s="97"/>
      <c r="J472" s="97"/>
      <c r="K472" s="97"/>
      <c r="L472" s="97"/>
      <c r="M472" s="97"/>
      <c r="N472" s="97"/>
      <c r="O472" s="97"/>
      <c r="P472" s="97"/>
      <c r="Q472" s="97"/>
      <c r="R472" s="97"/>
      <c r="S472" s="97"/>
      <c r="T472" s="97"/>
      <c r="U472" s="97"/>
      <c r="V472" s="97"/>
      <c r="W472" s="97"/>
      <c r="X472" s="97"/>
      <c r="Y472" s="97"/>
      <c r="Z472" s="97"/>
    </row>
    <row r="473" spans="1:26" ht="11.25" customHeight="1">
      <c r="A473" s="96"/>
      <c r="B473" s="97"/>
      <c r="C473" s="97"/>
      <c r="D473" s="97"/>
      <c r="E473" s="97"/>
      <c r="F473" s="97"/>
      <c r="G473" s="97"/>
      <c r="H473" s="97"/>
      <c r="I473" s="97"/>
      <c r="J473" s="97"/>
      <c r="K473" s="97"/>
      <c r="L473" s="97"/>
      <c r="M473" s="97"/>
      <c r="N473" s="97"/>
      <c r="O473" s="97"/>
      <c r="P473" s="97"/>
      <c r="Q473" s="97"/>
      <c r="R473" s="97"/>
      <c r="S473" s="97"/>
      <c r="T473" s="97"/>
      <c r="U473" s="97"/>
      <c r="V473" s="97"/>
      <c r="W473" s="97"/>
      <c r="X473" s="97"/>
      <c r="Y473" s="97"/>
      <c r="Z473" s="97"/>
    </row>
    <row r="474" spans="1:26" ht="11.25" customHeight="1">
      <c r="A474" s="96"/>
      <c r="B474" s="97"/>
      <c r="C474" s="97"/>
      <c r="D474" s="97"/>
      <c r="E474" s="97"/>
      <c r="F474" s="97"/>
      <c r="G474" s="97"/>
      <c r="H474" s="97"/>
      <c r="I474" s="97"/>
      <c r="J474" s="97"/>
      <c r="K474" s="97"/>
      <c r="L474" s="97"/>
      <c r="M474" s="97"/>
      <c r="N474" s="97"/>
      <c r="O474" s="97"/>
      <c r="P474" s="97"/>
      <c r="Q474" s="97"/>
      <c r="R474" s="97"/>
      <c r="S474" s="97"/>
      <c r="T474" s="97"/>
      <c r="U474" s="97"/>
      <c r="V474" s="97"/>
      <c r="W474" s="97"/>
      <c r="X474" s="97"/>
      <c r="Y474" s="97"/>
      <c r="Z474" s="97"/>
    </row>
    <row r="475" spans="1:26" ht="11.25" customHeight="1">
      <c r="A475" s="96"/>
      <c r="B475" s="97"/>
      <c r="C475" s="97"/>
      <c r="D475" s="97"/>
      <c r="E475" s="97"/>
      <c r="F475" s="97"/>
      <c r="G475" s="97"/>
      <c r="H475" s="97"/>
      <c r="I475" s="97"/>
      <c r="J475" s="97"/>
      <c r="K475" s="97"/>
      <c r="L475" s="97"/>
      <c r="M475" s="97"/>
      <c r="N475" s="97"/>
      <c r="O475" s="97"/>
      <c r="P475" s="97"/>
      <c r="Q475" s="97"/>
      <c r="R475" s="97"/>
      <c r="S475" s="97"/>
      <c r="T475" s="97"/>
      <c r="U475" s="97"/>
      <c r="V475" s="97"/>
      <c r="W475" s="97"/>
      <c r="X475" s="97"/>
      <c r="Y475" s="97"/>
      <c r="Z475" s="97"/>
    </row>
    <row r="476" spans="1:26" ht="11.25" customHeight="1">
      <c r="A476" s="96"/>
      <c r="B476" s="97"/>
      <c r="C476" s="97"/>
      <c r="D476" s="97"/>
      <c r="E476" s="97"/>
      <c r="F476" s="97"/>
      <c r="G476" s="97"/>
      <c r="H476" s="97"/>
      <c r="I476" s="97"/>
      <c r="J476" s="97"/>
      <c r="K476" s="97"/>
      <c r="L476" s="97"/>
      <c r="M476" s="97"/>
      <c r="N476" s="97"/>
      <c r="O476" s="97"/>
      <c r="P476" s="97"/>
      <c r="Q476" s="97"/>
      <c r="R476" s="97"/>
      <c r="S476" s="97"/>
      <c r="T476" s="97"/>
      <c r="U476" s="97"/>
      <c r="V476" s="97"/>
      <c r="W476" s="97"/>
      <c r="X476" s="97"/>
      <c r="Y476" s="97"/>
      <c r="Z476" s="97"/>
    </row>
    <row r="477" spans="1:26" ht="11.25" customHeight="1">
      <c r="A477" s="96"/>
      <c r="B477" s="97"/>
      <c r="C477" s="97"/>
      <c r="D477" s="97"/>
      <c r="E477" s="97"/>
      <c r="F477" s="97"/>
      <c r="G477" s="97"/>
      <c r="H477" s="97"/>
      <c r="I477" s="97"/>
      <c r="J477" s="97"/>
      <c r="K477" s="97"/>
      <c r="L477" s="97"/>
      <c r="M477" s="97"/>
      <c r="N477" s="97"/>
      <c r="O477" s="97"/>
      <c r="P477" s="97"/>
      <c r="Q477" s="97"/>
      <c r="R477" s="97"/>
      <c r="S477" s="97"/>
      <c r="T477" s="97"/>
      <c r="U477" s="97"/>
      <c r="V477" s="97"/>
      <c r="W477" s="97"/>
      <c r="X477" s="97"/>
      <c r="Y477" s="97"/>
      <c r="Z477" s="97"/>
    </row>
    <row r="478" spans="1:26" ht="11.25" customHeight="1">
      <c r="A478" s="96"/>
      <c r="B478" s="97"/>
      <c r="C478" s="97"/>
      <c r="D478" s="97"/>
      <c r="E478" s="97"/>
      <c r="F478" s="97"/>
      <c r="G478" s="97"/>
      <c r="H478" s="97"/>
      <c r="I478" s="97"/>
      <c r="J478" s="97"/>
      <c r="K478" s="97"/>
      <c r="L478" s="97"/>
      <c r="M478" s="97"/>
      <c r="N478" s="97"/>
      <c r="O478" s="97"/>
      <c r="P478" s="97"/>
      <c r="Q478" s="97"/>
      <c r="R478" s="97"/>
      <c r="S478" s="97"/>
      <c r="T478" s="97"/>
      <c r="U478" s="97"/>
      <c r="V478" s="97"/>
      <c r="W478" s="97"/>
      <c r="X478" s="97"/>
      <c r="Y478" s="97"/>
      <c r="Z478" s="97"/>
    </row>
    <row r="479" spans="1:26" ht="11.25" customHeight="1">
      <c r="A479" s="96"/>
      <c r="B479" s="97"/>
      <c r="C479" s="97"/>
      <c r="D479" s="97"/>
      <c r="E479" s="97"/>
      <c r="F479" s="97"/>
      <c r="G479" s="97"/>
      <c r="H479" s="97"/>
      <c r="I479" s="97"/>
      <c r="J479" s="97"/>
      <c r="K479" s="97"/>
      <c r="L479" s="97"/>
      <c r="M479" s="97"/>
      <c r="N479" s="97"/>
      <c r="O479" s="97"/>
      <c r="P479" s="97"/>
      <c r="Q479" s="97"/>
      <c r="R479" s="97"/>
      <c r="S479" s="97"/>
      <c r="T479" s="97"/>
      <c r="U479" s="97"/>
      <c r="V479" s="97"/>
      <c r="W479" s="97"/>
      <c r="X479" s="97"/>
      <c r="Y479" s="97"/>
      <c r="Z479" s="97"/>
    </row>
    <row r="480" spans="1:26" ht="11.25" customHeight="1">
      <c r="A480" s="96"/>
      <c r="B480" s="97"/>
      <c r="C480" s="97"/>
      <c r="D480" s="97"/>
      <c r="E480" s="97"/>
      <c r="F480" s="97"/>
      <c r="G480" s="97"/>
      <c r="H480" s="97"/>
      <c r="I480" s="97"/>
      <c r="J480" s="97"/>
      <c r="K480" s="97"/>
      <c r="L480" s="97"/>
      <c r="M480" s="97"/>
      <c r="N480" s="97"/>
      <c r="O480" s="97"/>
      <c r="P480" s="97"/>
      <c r="Q480" s="97"/>
      <c r="R480" s="97"/>
      <c r="S480" s="97"/>
      <c r="T480" s="97"/>
      <c r="U480" s="97"/>
      <c r="V480" s="97"/>
      <c r="W480" s="97"/>
      <c r="X480" s="97"/>
      <c r="Y480" s="97"/>
      <c r="Z480" s="97"/>
    </row>
    <row r="481" spans="1:26" ht="11.25" customHeight="1">
      <c r="A481" s="96"/>
      <c r="B481" s="97"/>
      <c r="C481" s="97"/>
      <c r="D481" s="97"/>
      <c r="E481" s="97"/>
      <c r="F481" s="97"/>
      <c r="G481" s="97"/>
      <c r="H481" s="97"/>
      <c r="I481" s="97"/>
      <c r="J481" s="97"/>
      <c r="K481" s="97"/>
      <c r="L481" s="97"/>
      <c r="M481" s="97"/>
      <c r="N481" s="97"/>
      <c r="O481" s="97"/>
      <c r="P481" s="97"/>
      <c r="Q481" s="97"/>
      <c r="R481" s="97"/>
      <c r="S481" s="97"/>
      <c r="T481" s="97"/>
      <c r="U481" s="97"/>
      <c r="V481" s="97"/>
      <c r="W481" s="97"/>
      <c r="X481" s="97"/>
      <c r="Y481" s="97"/>
      <c r="Z481" s="97"/>
    </row>
    <row r="482" spans="1:26" ht="11.25" customHeight="1">
      <c r="A482" s="96"/>
      <c r="B482" s="97"/>
      <c r="C482" s="97"/>
      <c r="D482" s="97"/>
      <c r="E482" s="97"/>
      <c r="F482" s="97"/>
      <c r="G482" s="97"/>
      <c r="H482" s="97"/>
      <c r="I482" s="97"/>
      <c r="J482" s="97"/>
      <c r="K482" s="97"/>
      <c r="L482" s="97"/>
      <c r="M482" s="97"/>
      <c r="N482" s="97"/>
      <c r="O482" s="97"/>
      <c r="P482" s="97"/>
      <c r="Q482" s="97"/>
      <c r="R482" s="97"/>
      <c r="S482" s="97"/>
      <c r="T482" s="97"/>
      <c r="U482" s="97"/>
      <c r="V482" s="97"/>
      <c r="W482" s="97"/>
      <c r="X482" s="97"/>
      <c r="Y482" s="97"/>
      <c r="Z482" s="97"/>
    </row>
    <row r="483" spans="1:26" ht="11.25" customHeight="1">
      <c r="A483" s="96"/>
      <c r="B483" s="97"/>
      <c r="C483" s="97"/>
      <c r="D483" s="97"/>
      <c r="E483" s="97"/>
      <c r="F483" s="97"/>
      <c r="G483" s="97"/>
      <c r="H483" s="97"/>
      <c r="I483" s="97"/>
      <c r="J483" s="97"/>
      <c r="K483" s="97"/>
      <c r="L483" s="97"/>
      <c r="M483" s="97"/>
      <c r="N483" s="97"/>
      <c r="O483" s="97"/>
      <c r="P483" s="97"/>
      <c r="Q483" s="97"/>
      <c r="R483" s="97"/>
      <c r="S483" s="97"/>
      <c r="T483" s="97"/>
      <c r="U483" s="97"/>
      <c r="V483" s="97"/>
      <c r="W483" s="97"/>
      <c r="X483" s="97"/>
      <c r="Y483" s="97"/>
      <c r="Z483" s="97"/>
    </row>
    <row r="484" spans="1:26" ht="11.25" customHeight="1">
      <c r="A484" s="96"/>
      <c r="B484" s="97"/>
      <c r="C484" s="97"/>
      <c r="D484" s="97"/>
      <c r="E484" s="97"/>
      <c r="F484" s="97"/>
      <c r="G484" s="97"/>
      <c r="H484" s="97"/>
      <c r="I484" s="97"/>
      <c r="J484" s="97"/>
      <c r="K484" s="97"/>
      <c r="L484" s="97"/>
      <c r="M484" s="97"/>
      <c r="N484" s="97"/>
      <c r="O484" s="97"/>
      <c r="P484" s="97"/>
      <c r="Q484" s="97"/>
      <c r="R484" s="97"/>
      <c r="S484" s="97"/>
      <c r="T484" s="97"/>
      <c r="U484" s="97"/>
      <c r="V484" s="97"/>
      <c r="W484" s="97"/>
      <c r="X484" s="97"/>
      <c r="Y484" s="97"/>
      <c r="Z484" s="97"/>
    </row>
    <row r="485" spans="1:26" ht="11.25" customHeight="1">
      <c r="A485" s="96"/>
      <c r="B485" s="97"/>
      <c r="C485" s="97"/>
      <c r="D485" s="97"/>
      <c r="E485" s="97"/>
      <c r="F485" s="97"/>
      <c r="G485" s="97"/>
      <c r="H485" s="97"/>
      <c r="I485" s="97"/>
      <c r="J485" s="97"/>
      <c r="K485" s="97"/>
      <c r="L485" s="97"/>
      <c r="M485" s="97"/>
      <c r="N485" s="97"/>
      <c r="O485" s="97"/>
      <c r="P485" s="97"/>
      <c r="Q485" s="97"/>
      <c r="R485" s="97"/>
      <c r="S485" s="97"/>
      <c r="T485" s="97"/>
      <c r="U485" s="97"/>
      <c r="V485" s="97"/>
      <c r="W485" s="97"/>
      <c r="X485" s="97"/>
      <c r="Y485" s="97"/>
      <c r="Z485" s="97"/>
    </row>
    <row r="486" spans="1:26" ht="11.25" customHeight="1">
      <c r="A486" s="96"/>
      <c r="B486" s="97"/>
      <c r="C486" s="97"/>
      <c r="D486" s="97"/>
      <c r="E486" s="97"/>
      <c r="F486" s="97"/>
      <c r="G486" s="97"/>
      <c r="H486" s="97"/>
      <c r="I486" s="97"/>
      <c r="J486" s="97"/>
      <c r="K486" s="97"/>
      <c r="L486" s="97"/>
      <c r="M486" s="97"/>
      <c r="N486" s="97"/>
      <c r="O486" s="97"/>
      <c r="P486" s="97"/>
      <c r="Q486" s="97"/>
      <c r="R486" s="97"/>
      <c r="S486" s="97"/>
      <c r="T486" s="97"/>
      <c r="U486" s="97"/>
      <c r="V486" s="97"/>
      <c r="W486" s="97"/>
      <c r="X486" s="97"/>
      <c r="Y486" s="97"/>
      <c r="Z486" s="97"/>
    </row>
    <row r="487" spans="1:26" ht="11.25" customHeight="1">
      <c r="A487" s="96"/>
      <c r="B487" s="97"/>
      <c r="C487" s="97"/>
      <c r="D487" s="97"/>
      <c r="E487" s="97"/>
      <c r="F487" s="97"/>
      <c r="G487" s="97"/>
      <c r="H487" s="97"/>
      <c r="I487" s="97"/>
      <c r="J487" s="97"/>
      <c r="K487" s="97"/>
      <c r="L487" s="97"/>
      <c r="M487" s="97"/>
      <c r="N487" s="97"/>
      <c r="O487" s="97"/>
      <c r="P487" s="97"/>
      <c r="Q487" s="97"/>
      <c r="R487" s="97"/>
      <c r="S487" s="97"/>
      <c r="T487" s="97"/>
      <c r="U487" s="97"/>
      <c r="V487" s="97"/>
      <c r="W487" s="97"/>
      <c r="X487" s="97"/>
      <c r="Y487" s="97"/>
      <c r="Z487" s="97"/>
    </row>
    <row r="488" spans="1:26" ht="11.25" customHeight="1">
      <c r="A488" s="96"/>
      <c r="B488" s="97"/>
      <c r="C488" s="97"/>
      <c r="D488" s="97"/>
      <c r="E488" s="97"/>
      <c r="F488" s="97"/>
      <c r="G488" s="97"/>
      <c r="H488" s="97"/>
      <c r="I488" s="97"/>
      <c r="J488" s="97"/>
      <c r="K488" s="97"/>
      <c r="L488" s="97"/>
      <c r="M488" s="97"/>
      <c r="N488" s="97"/>
      <c r="O488" s="97"/>
      <c r="P488" s="97"/>
      <c r="Q488" s="97"/>
      <c r="R488" s="97"/>
      <c r="S488" s="97"/>
      <c r="T488" s="97"/>
      <c r="U488" s="97"/>
      <c r="V488" s="97"/>
      <c r="W488" s="97"/>
      <c r="X488" s="97"/>
      <c r="Y488" s="97"/>
      <c r="Z488" s="97"/>
    </row>
    <row r="489" spans="1:26" ht="11.25" customHeight="1">
      <c r="A489" s="96"/>
      <c r="B489" s="97"/>
      <c r="C489" s="97"/>
      <c r="D489" s="97"/>
      <c r="E489" s="97"/>
      <c r="F489" s="97"/>
      <c r="G489" s="97"/>
      <c r="H489" s="97"/>
      <c r="I489" s="97"/>
      <c r="J489" s="97"/>
      <c r="K489" s="97"/>
      <c r="L489" s="97"/>
      <c r="M489" s="97"/>
      <c r="N489" s="97"/>
      <c r="O489" s="97"/>
      <c r="P489" s="97"/>
      <c r="Q489" s="97"/>
      <c r="R489" s="97"/>
      <c r="S489" s="97"/>
      <c r="T489" s="97"/>
      <c r="U489" s="97"/>
      <c r="V489" s="97"/>
      <c r="W489" s="97"/>
      <c r="X489" s="97"/>
      <c r="Y489" s="97"/>
      <c r="Z489" s="97"/>
    </row>
    <row r="490" spans="1:26" ht="11.25" customHeight="1">
      <c r="A490" s="96"/>
      <c r="B490" s="97"/>
      <c r="C490" s="97"/>
      <c r="D490" s="97"/>
      <c r="E490" s="97"/>
      <c r="F490" s="97"/>
      <c r="G490" s="97"/>
      <c r="H490" s="97"/>
      <c r="I490" s="97"/>
      <c r="J490" s="97"/>
      <c r="K490" s="97"/>
      <c r="L490" s="97"/>
      <c r="M490" s="97"/>
      <c r="N490" s="97"/>
      <c r="O490" s="97"/>
      <c r="P490" s="97"/>
      <c r="Q490" s="97"/>
      <c r="R490" s="97"/>
      <c r="S490" s="97"/>
      <c r="T490" s="97"/>
      <c r="U490" s="97"/>
      <c r="V490" s="97"/>
      <c r="W490" s="97"/>
      <c r="X490" s="97"/>
      <c r="Y490" s="97"/>
      <c r="Z490" s="97"/>
    </row>
    <row r="491" spans="1:26" ht="11.25" customHeight="1">
      <c r="A491" s="96"/>
      <c r="B491" s="97"/>
      <c r="C491" s="97"/>
      <c r="D491" s="97"/>
      <c r="E491" s="97"/>
      <c r="F491" s="97"/>
      <c r="G491" s="97"/>
      <c r="H491" s="97"/>
      <c r="I491" s="97"/>
      <c r="J491" s="97"/>
      <c r="K491" s="97"/>
      <c r="L491" s="97"/>
      <c r="M491" s="97"/>
      <c r="N491" s="97"/>
      <c r="O491" s="97"/>
      <c r="P491" s="97"/>
      <c r="Q491" s="97"/>
      <c r="R491" s="97"/>
      <c r="S491" s="97"/>
      <c r="T491" s="97"/>
      <c r="U491" s="97"/>
      <c r="V491" s="97"/>
      <c r="W491" s="97"/>
      <c r="X491" s="97"/>
      <c r="Y491" s="97"/>
      <c r="Z491" s="97"/>
    </row>
    <row r="492" spans="1:26" ht="11.25" customHeight="1">
      <c r="A492" s="96"/>
      <c r="B492" s="97"/>
      <c r="C492" s="97"/>
      <c r="D492" s="97"/>
      <c r="E492" s="97"/>
      <c r="F492" s="97"/>
      <c r="G492" s="97"/>
      <c r="H492" s="97"/>
      <c r="I492" s="97"/>
      <c r="J492" s="97"/>
      <c r="K492" s="97"/>
      <c r="L492" s="97"/>
      <c r="M492" s="97"/>
      <c r="N492" s="97"/>
      <c r="O492" s="97"/>
      <c r="P492" s="97"/>
      <c r="Q492" s="97"/>
      <c r="R492" s="97"/>
      <c r="S492" s="97"/>
      <c r="T492" s="97"/>
      <c r="U492" s="97"/>
      <c r="V492" s="97"/>
      <c r="W492" s="97"/>
      <c r="X492" s="97"/>
      <c r="Y492" s="97"/>
      <c r="Z492" s="97"/>
    </row>
    <row r="493" spans="1:26" ht="11.25" customHeight="1">
      <c r="A493" s="96"/>
      <c r="B493" s="97"/>
      <c r="C493" s="97"/>
      <c r="D493" s="97"/>
      <c r="E493" s="97"/>
      <c r="F493" s="97"/>
      <c r="G493" s="97"/>
      <c r="H493" s="97"/>
      <c r="I493" s="97"/>
      <c r="J493" s="97"/>
      <c r="K493" s="97"/>
      <c r="L493" s="97"/>
      <c r="M493" s="97"/>
      <c r="N493" s="97"/>
      <c r="O493" s="97"/>
      <c r="P493" s="97"/>
      <c r="Q493" s="97"/>
      <c r="R493" s="97"/>
      <c r="S493" s="97"/>
      <c r="T493" s="97"/>
      <c r="U493" s="97"/>
      <c r="V493" s="97"/>
      <c r="W493" s="97"/>
      <c r="X493" s="97"/>
      <c r="Y493" s="97"/>
      <c r="Z493" s="97"/>
    </row>
    <row r="494" spans="1:26" ht="11.25" customHeight="1">
      <c r="A494" s="96"/>
      <c r="B494" s="97"/>
      <c r="C494" s="97"/>
      <c r="D494" s="97"/>
      <c r="E494" s="97"/>
      <c r="F494" s="97"/>
      <c r="G494" s="97"/>
      <c r="H494" s="97"/>
      <c r="I494" s="97"/>
      <c r="J494" s="97"/>
      <c r="K494" s="97"/>
      <c r="L494" s="97"/>
      <c r="M494" s="97"/>
      <c r="N494" s="97"/>
      <c r="O494" s="97"/>
      <c r="P494" s="97"/>
      <c r="Q494" s="97"/>
      <c r="R494" s="97"/>
      <c r="S494" s="97"/>
      <c r="T494" s="97"/>
      <c r="U494" s="97"/>
      <c r="V494" s="97"/>
      <c r="W494" s="97"/>
      <c r="X494" s="97"/>
      <c r="Y494" s="97"/>
      <c r="Z494" s="97"/>
    </row>
    <row r="495" spans="1:26" ht="11.25" customHeight="1">
      <c r="A495" s="96"/>
      <c r="B495" s="97"/>
      <c r="C495" s="97"/>
      <c r="D495" s="97"/>
      <c r="E495" s="97"/>
      <c r="F495" s="97"/>
      <c r="G495" s="97"/>
      <c r="H495" s="97"/>
      <c r="I495" s="97"/>
      <c r="J495" s="97"/>
      <c r="K495" s="97"/>
      <c r="L495" s="97"/>
      <c r="M495" s="97"/>
      <c r="N495" s="97"/>
      <c r="O495" s="97"/>
      <c r="P495" s="97"/>
      <c r="Q495" s="97"/>
      <c r="R495" s="97"/>
      <c r="S495" s="97"/>
      <c r="T495" s="97"/>
      <c r="U495" s="97"/>
      <c r="V495" s="97"/>
      <c r="W495" s="97"/>
      <c r="X495" s="97"/>
      <c r="Y495" s="97"/>
      <c r="Z495" s="97"/>
    </row>
    <row r="496" spans="1:26" ht="11.25" customHeight="1">
      <c r="A496" s="96"/>
      <c r="B496" s="97"/>
      <c r="C496" s="97"/>
      <c r="D496" s="97"/>
      <c r="E496" s="97"/>
      <c r="F496" s="97"/>
      <c r="G496" s="97"/>
      <c r="H496" s="97"/>
      <c r="I496" s="97"/>
      <c r="J496" s="97"/>
      <c r="K496" s="97"/>
      <c r="L496" s="97"/>
      <c r="M496" s="97"/>
      <c r="N496" s="97"/>
      <c r="O496" s="97"/>
      <c r="P496" s="97"/>
      <c r="Q496" s="97"/>
      <c r="R496" s="97"/>
      <c r="S496" s="97"/>
      <c r="T496" s="97"/>
      <c r="U496" s="97"/>
      <c r="V496" s="97"/>
      <c r="W496" s="97"/>
      <c r="X496" s="97"/>
      <c r="Y496" s="97"/>
      <c r="Z496" s="97"/>
    </row>
    <row r="497" spans="1:26" ht="11.25" customHeight="1">
      <c r="A497" s="96"/>
      <c r="B497" s="97"/>
      <c r="C497" s="97"/>
      <c r="D497" s="97"/>
      <c r="E497" s="97"/>
      <c r="F497" s="97"/>
      <c r="G497" s="97"/>
      <c r="H497" s="97"/>
      <c r="I497" s="97"/>
      <c r="J497" s="97"/>
      <c r="K497" s="97"/>
      <c r="L497" s="97"/>
      <c r="M497" s="97"/>
      <c r="N497" s="97"/>
      <c r="O497" s="97"/>
      <c r="P497" s="97"/>
      <c r="Q497" s="97"/>
      <c r="R497" s="97"/>
      <c r="S497" s="97"/>
      <c r="T497" s="97"/>
      <c r="U497" s="97"/>
      <c r="V497" s="97"/>
      <c r="W497" s="97"/>
      <c r="X497" s="97"/>
      <c r="Y497" s="97"/>
      <c r="Z497" s="97"/>
    </row>
    <row r="498" spans="1:26" ht="11.25" customHeight="1">
      <c r="A498" s="96"/>
      <c r="B498" s="97"/>
      <c r="C498" s="97"/>
      <c r="D498" s="97"/>
      <c r="E498" s="97"/>
      <c r="F498" s="97"/>
      <c r="G498" s="97"/>
      <c r="H498" s="97"/>
      <c r="I498" s="97"/>
      <c r="J498" s="97"/>
      <c r="K498" s="97"/>
      <c r="L498" s="97"/>
      <c r="M498" s="97"/>
      <c r="N498" s="97"/>
      <c r="O498" s="97"/>
      <c r="P498" s="97"/>
      <c r="Q498" s="97"/>
      <c r="R498" s="97"/>
      <c r="S498" s="97"/>
      <c r="T498" s="97"/>
      <c r="U498" s="97"/>
      <c r="V498" s="97"/>
      <c r="W498" s="97"/>
      <c r="X498" s="97"/>
      <c r="Y498" s="97"/>
      <c r="Z498" s="97"/>
    </row>
    <row r="499" spans="1:26" ht="11.25" customHeight="1">
      <c r="A499" s="96"/>
      <c r="B499" s="97"/>
      <c r="C499" s="97"/>
      <c r="D499" s="97"/>
      <c r="E499" s="97"/>
      <c r="F499" s="97"/>
      <c r="G499" s="97"/>
      <c r="H499" s="97"/>
      <c r="I499" s="97"/>
      <c r="J499" s="97"/>
      <c r="K499" s="97"/>
      <c r="L499" s="97"/>
      <c r="M499" s="97"/>
      <c r="N499" s="97"/>
      <c r="O499" s="97"/>
      <c r="P499" s="97"/>
      <c r="Q499" s="97"/>
      <c r="R499" s="97"/>
      <c r="S499" s="97"/>
      <c r="T499" s="97"/>
      <c r="U499" s="97"/>
      <c r="V499" s="97"/>
      <c r="W499" s="97"/>
      <c r="X499" s="97"/>
      <c r="Y499" s="97"/>
      <c r="Z499" s="97"/>
    </row>
    <row r="500" spans="1:26" ht="11.25" customHeight="1">
      <c r="A500" s="96"/>
      <c r="B500" s="97"/>
      <c r="C500" s="97"/>
      <c r="D500" s="97"/>
      <c r="E500" s="97"/>
      <c r="F500" s="97"/>
      <c r="G500" s="97"/>
      <c r="H500" s="97"/>
      <c r="I500" s="97"/>
      <c r="J500" s="97"/>
      <c r="K500" s="97"/>
      <c r="L500" s="97"/>
      <c r="M500" s="97"/>
      <c r="N500" s="97"/>
      <c r="O500" s="97"/>
      <c r="P500" s="97"/>
      <c r="Q500" s="97"/>
      <c r="R500" s="97"/>
      <c r="S500" s="97"/>
      <c r="T500" s="97"/>
      <c r="U500" s="97"/>
      <c r="V500" s="97"/>
      <c r="W500" s="97"/>
      <c r="X500" s="97"/>
      <c r="Y500" s="97"/>
      <c r="Z500" s="97"/>
    </row>
    <row r="501" spans="1:26" ht="11.25" customHeight="1">
      <c r="A501" s="96"/>
      <c r="B501" s="97"/>
      <c r="C501" s="97"/>
      <c r="D501" s="97"/>
      <c r="E501" s="97"/>
      <c r="F501" s="97"/>
      <c r="G501" s="97"/>
      <c r="H501" s="97"/>
      <c r="I501" s="97"/>
      <c r="J501" s="97"/>
      <c r="K501" s="97"/>
      <c r="L501" s="97"/>
      <c r="M501" s="97"/>
      <c r="N501" s="97"/>
      <c r="O501" s="97"/>
      <c r="P501" s="97"/>
      <c r="Q501" s="97"/>
      <c r="R501" s="97"/>
      <c r="S501" s="97"/>
      <c r="T501" s="97"/>
      <c r="U501" s="97"/>
      <c r="V501" s="97"/>
      <c r="W501" s="97"/>
      <c r="X501" s="97"/>
      <c r="Y501" s="97"/>
      <c r="Z501" s="97"/>
    </row>
    <row r="502" spans="1:26" ht="11.25" customHeight="1">
      <c r="A502" s="96"/>
      <c r="B502" s="97"/>
      <c r="C502" s="97"/>
      <c r="D502" s="97"/>
      <c r="E502" s="97"/>
      <c r="F502" s="97"/>
      <c r="G502" s="97"/>
      <c r="H502" s="97"/>
      <c r="I502" s="97"/>
      <c r="J502" s="97"/>
      <c r="K502" s="97"/>
      <c r="L502" s="97"/>
      <c r="M502" s="97"/>
      <c r="N502" s="97"/>
      <c r="O502" s="97"/>
      <c r="P502" s="97"/>
      <c r="Q502" s="97"/>
      <c r="R502" s="97"/>
      <c r="S502" s="97"/>
      <c r="T502" s="97"/>
      <c r="U502" s="97"/>
      <c r="V502" s="97"/>
      <c r="W502" s="97"/>
      <c r="X502" s="97"/>
      <c r="Y502" s="97"/>
      <c r="Z502" s="97"/>
    </row>
    <row r="503" spans="1:26" ht="11.25" customHeight="1">
      <c r="A503" s="96"/>
      <c r="B503" s="97"/>
      <c r="C503" s="97"/>
      <c r="D503" s="97"/>
      <c r="E503" s="97"/>
      <c r="F503" s="97"/>
      <c r="G503" s="97"/>
      <c r="H503" s="97"/>
      <c r="I503" s="97"/>
      <c r="J503" s="97"/>
      <c r="K503" s="97"/>
      <c r="L503" s="97"/>
      <c r="M503" s="97"/>
      <c r="N503" s="97"/>
      <c r="O503" s="97"/>
      <c r="P503" s="97"/>
      <c r="Q503" s="97"/>
      <c r="R503" s="97"/>
      <c r="S503" s="97"/>
      <c r="T503" s="97"/>
      <c r="U503" s="97"/>
      <c r="V503" s="97"/>
      <c r="W503" s="97"/>
      <c r="X503" s="97"/>
      <c r="Y503" s="97"/>
      <c r="Z503" s="97"/>
    </row>
    <row r="504" spans="1:26" ht="11.25" customHeight="1">
      <c r="A504" s="96"/>
      <c r="B504" s="97"/>
      <c r="C504" s="97"/>
      <c r="D504" s="97"/>
      <c r="E504" s="97"/>
      <c r="F504" s="97"/>
      <c r="G504" s="97"/>
      <c r="H504" s="97"/>
      <c r="I504" s="97"/>
      <c r="J504" s="97"/>
      <c r="K504" s="97"/>
      <c r="L504" s="97"/>
      <c r="M504" s="97"/>
      <c r="N504" s="97"/>
      <c r="O504" s="97"/>
      <c r="P504" s="97"/>
      <c r="Q504" s="97"/>
      <c r="R504" s="97"/>
      <c r="S504" s="97"/>
      <c r="T504" s="97"/>
      <c r="U504" s="97"/>
      <c r="V504" s="97"/>
      <c r="W504" s="97"/>
      <c r="X504" s="97"/>
      <c r="Y504" s="97"/>
      <c r="Z504" s="97"/>
    </row>
    <row r="505" spans="1:26" ht="11.25" customHeight="1">
      <c r="A505" s="96"/>
      <c r="B505" s="97"/>
      <c r="C505" s="97"/>
      <c r="D505" s="97"/>
      <c r="E505" s="97"/>
      <c r="F505" s="97"/>
      <c r="G505" s="97"/>
      <c r="H505" s="97"/>
      <c r="I505" s="97"/>
      <c r="J505" s="97"/>
      <c r="K505" s="97"/>
      <c r="L505" s="97"/>
      <c r="M505" s="97"/>
      <c r="N505" s="97"/>
      <c r="O505" s="97"/>
      <c r="P505" s="97"/>
      <c r="Q505" s="97"/>
      <c r="R505" s="97"/>
      <c r="S505" s="97"/>
      <c r="T505" s="97"/>
      <c r="U505" s="97"/>
      <c r="V505" s="97"/>
      <c r="W505" s="97"/>
      <c r="X505" s="97"/>
      <c r="Y505" s="97"/>
      <c r="Z505" s="97"/>
    </row>
    <row r="506" spans="1:26" ht="11.25" customHeight="1">
      <c r="A506" s="96"/>
      <c r="B506" s="97"/>
      <c r="C506" s="97"/>
      <c r="D506" s="97"/>
      <c r="E506" s="97"/>
      <c r="F506" s="97"/>
      <c r="G506" s="97"/>
      <c r="H506" s="97"/>
      <c r="I506" s="97"/>
      <c r="J506" s="97"/>
      <c r="K506" s="97"/>
      <c r="L506" s="97"/>
      <c r="M506" s="97"/>
      <c r="N506" s="97"/>
      <c r="O506" s="97"/>
      <c r="P506" s="97"/>
      <c r="Q506" s="97"/>
      <c r="R506" s="97"/>
      <c r="S506" s="97"/>
      <c r="T506" s="97"/>
      <c r="U506" s="97"/>
      <c r="V506" s="97"/>
      <c r="W506" s="97"/>
      <c r="X506" s="97"/>
      <c r="Y506" s="97"/>
      <c r="Z506" s="97"/>
    </row>
    <row r="507" spans="1:26" ht="11.25" customHeight="1">
      <c r="A507" s="96"/>
      <c r="B507" s="97"/>
      <c r="C507" s="97"/>
      <c r="D507" s="97"/>
      <c r="E507" s="97"/>
      <c r="F507" s="97"/>
      <c r="G507" s="97"/>
      <c r="H507" s="97"/>
      <c r="I507" s="97"/>
      <c r="J507" s="97"/>
      <c r="K507" s="97"/>
      <c r="L507" s="97"/>
      <c r="M507" s="97"/>
      <c r="N507" s="97"/>
      <c r="O507" s="97"/>
      <c r="P507" s="97"/>
      <c r="Q507" s="97"/>
      <c r="R507" s="97"/>
      <c r="S507" s="97"/>
      <c r="T507" s="97"/>
      <c r="U507" s="97"/>
      <c r="V507" s="97"/>
      <c r="W507" s="97"/>
      <c r="X507" s="97"/>
      <c r="Y507" s="97"/>
      <c r="Z507" s="97"/>
    </row>
    <row r="508" spans="1:26" ht="11.25" customHeight="1">
      <c r="A508" s="96"/>
      <c r="B508" s="97"/>
      <c r="C508" s="97"/>
      <c r="D508" s="97"/>
      <c r="E508" s="97"/>
      <c r="F508" s="97"/>
      <c r="G508" s="97"/>
      <c r="H508" s="97"/>
      <c r="I508" s="97"/>
      <c r="J508" s="97"/>
      <c r="K508" s="97"/>
      <c r="L508" s="97"/>
      <c r="M508" s="97"/>
      <c r="N508" s="97"/>
      <c r="O508" s="97"/>
      <c r="P508" s="97"/>
      <c r="Q508" s="97"/>
      <c r="R508" s="97"/>
      <c r="S508" s="97"/>
      <c r="T508" s="97"/>
      <c r="U508" s="97"/>
      <c r="V508" s="97"/>
      <c r="W508" s="97"/>
      <c r="X508" s="97"/>
      <c r="Y508" s="97"/>
      <c r="Z508" s="97"/>
    </row>
    <row r="509" spans="1:26" ht="11.25" customHeight="1">
      <c r="A509" s="96"/>
      <c r="B509" s="97"/>
      <c r="C509" s="97"/>
      <c r="D509" s="97"/>
      <c r="E509" s="97"/>
      <c r="F509" s="97"/>
      <c r="G509" s="97"/>
      <c r="H509" s="97"/>
      <c r="I509" s="97"/>
      <c r="J509" s="97"/>
      <c r="K509" s="97"/>
      <c r="L509" s="97"/>
      <c r="M509" s="97"/>
      <c r="N509" s="97"/>
      <c r="O509" s="97"/>
      <c r="P509" s="97"/>
      <c r="Q509" s="97"/>
      <c r="R509" s="97"/>
      <c r="S509" s="97"/>
      <c r="T509" s="97"/>
      <c r="U509" s="97"/>
      <c r="V509" s="97"/>
      <c r="W509" s="97"/>
      <c r="X509" s="97"/>
      <c r="Y509" s="97"/>
      <c r="Z509" s="97"/>
    </row>
    <row r="510" spans="1:26" ht="11.25" customHeight="1">
      <c r="A510" s="96"/>
      <c r="B510" s="97"/>
      <c r="C510" s="97"/>
      <c r="D510" s="97"/>
      <c r="E510" s="97"/>
      <c r="F510" s="97"/>
      <c r="G510" s="97"/>
      <c r="H510" s="97"/>
      <c r="I510" s="97"/>
      <c r="J510" s="97"/>
      <c r="K510" s="97"/>
      <c r="L510" s="97"/>
      <c r="M510" s="97"/>
      <c r="N510" s="97"/>
      <c r="O510" s="97"/>
      <c r="P510" s="97"/>
      <c r="Q510" s="97"/>
      <c r="R510" s="97"/>
      <c r="S510" s="97"/>
      <c r="T510" s="97"/>
      <c r="U510" s="97"/>
      <c r="V510" s="97"/>
      <c r="W510" s="97"/>
      <c r="X510" s="97"/>
      <c r="Y510" s="97"/>
      <c r="Z510" s="97"/>
    </row>
    <row r="511" spans="1:26" ht="11.25" customHeight="1">
      <c r="A511" s="96"/>
      <c r="B511" s="97"/>
      <c r="C511" s="97"/>
      <c r="D511" s="97"/>
      <c r="E511" s="97"/>
      <c r="F511" s="97"/>
      <c r="G511" s="97"/>
      <c r="H511" s="97"/>
      <c r="I511" s="97"/>
      <c r="J511" s="97"/>
      <c r="K511" s="97"/>
      <c r="L511" s="97"/>
      <c r="M511" s="97"/>
      <c r="N511" s="97"/>
      <c r="O511" s="97"/>
      <c r="P511" s="97"/>
      <c r="Q511" s="97"/>
      <c r="R511" s="97"/>
      <c r="S511" s="97"/>
      <c r="T511" s="97"/>
      <c r="U511" s="97"/>
      <c r="V511" s="97"/>
      <c r="W511" s="97"/>
      <c r="X511" s="97"/>
      <c r="Y511" s="97"/>
      <c r="Z511" s="97"/>
    </row>
    <row r="512" spans="1:26" ht="11.25" customHeight="1">
      <c r="A512" s="96"/>
      <c r="B512" s="97"/>
      <c r="C512" s="97"/>
      <c r="D512" s="97"/>
      <c r="E512" s="97"/>
      <c r="F512" s="97"/>
      <c r="G512" s="97"/>
      <c r="H512" s="97"/>
      <c r="I512" s="97"/>
      <c r="J512" s="97"/>
      <c r="K512" s="97"/>
      <c r="L512" s="97"/>
      <c r="M512" s="97"/>
      <c r="N512" s="97"/>
      <c r="O512" s="97"/>
      <c r="P512" s="97"/>
      <c r="Q512" s="97"/>
      <c r="R512" s="97"/>
      <c r="S512" s="97"/>
      <c r="T512" s="97"/>
      <c r="U512" s="97"/>
      <c r="V512" s="97"/>
      <c r="W512" s="97"/>
      <c r="X512" s="97"/>
      <c r="Y512" s="97"/>
      <c r="Z512" s="97"/>
    </row>
    <row r="513" spans="1:26" ht="11.25" customHeight="1">
      <c r="A513" s="96"/>
      <c r="B513" s="97"/>
      <c r="C513" s="97"/>
      <c r="D513" s="97"/>
      <c r="E513" s="97"/>
      <c r="F513" s="97"/>
      <c r="G513" s="97"/>
      <c r="H513" s="97"/>
      <c r="I513" s="97"/>
      <c r="J513" s="97"/>
      <c r="K513" s="97"/>
      <c r="L513" s="97"/>
      <c r="M513" s="97"/>
      <c r="N513" s="97"/>
      <c r="O513" s="97"/>
      <c r="P513" s="97"/>
      <c r="Q513" s="97"/>
      <c r="R513" s="97"/>
      <c r="S513" s="97"/>
      <c r="T513" s="97"/>
      <c r="U513" s="97"/>
      <c r="V513" s="97"/>
      <c r="W513" s="97"/>
      <c r="X513" s="97"/>
      <c r="Y513" s="97"/>
      <c r="Z513" s="97"/>
    </row>
    <row r="514" spans="1:26" ht="11.25" customHeight="1">
      <c r="A514" s="96"/>
      <c r="B514" s="97"/>
      <c r="C514" s="97"/>
      <c r="D514" s="97"/>
      <c r="E514" s="97"/>
      <c r="F514" s="97"/>
      <c r="G514" s="97"/>
      <c r="H514" s="97"/>
      <c r="I514" s="97"/>
      <c r="J514" s="97"/>
      <c r="K514" s="97"/>
      <c r="L514" s="97"/>
      <c r="M514" s="97"/>
      <c r="N514" s="97"/>
      <c r="O514" s="97"/>
      <c r="P514" s="97"/>
      <c r="Q514" s="97"/>
      <c r="R514" s="97"/>
      <c r="S514" s="97"/>
      <c r="T514" s="97"/>
      <c r="U514" s="97"/>
      <c r="V514" s="97"/>
      <c r="W514" s="97"/>
      <c r="X514" s="97"/>
      <c r="Y514" s="97"/>
      <c r="Z514" s="97"/>
    </row>
    <row r="515" spans="1:26" ht="11.25" customHeight="1">
      <c r="A515" s="96"/>
      <c r="B515" s="97"/>
      <c r="C515" s="97"/>
      <c r="D515" s="97"/>
      <c r="E515" s="97"/>
      <c r="F515" s="97"/>
      <c r="G515" s="97"/>
      <c r="H515" s="97"/>
      <c r="I515" s="97"/>
      <c r="J515" s="97"/>
      <c r="K515" s="97"/>
      <c r="L515" s="97"/>
      <c r="M515" s="97"/>
      <c r="N515" s="97"/>
      <c r="O515" s="97"/>
      <c r="P515" s="97"/>
      <c r="Q515" s="97"/>
      <c r="R515" s="97"/>
      <c r="S515" s="97"/>
      <c r="T515" s="97"/>
      <c r="U515" s="97"/>
      <c r="V515" s="97"/>
      <c r="W515" s="97"/>
      <c r="X515" s="97"/>
      <c r="Y515" s="97"/>
      <c r="Z515" s="97"/>
    </row>
    <row r="516" spans="1:26" ht="11.25" customHeight="1">
      <c r="A516" s="96"/>
      <c r="B516" s="97"/>
      <c r="C516" s="97"/>
      <c r="D516" s="97"/>
      <c r="E516" s="97"/>
      <c r="F516" s="97"/>
      <c r="G516" s="97"/>
      <c r="H516" s="97"/>
      <c r="I516" s="97"/>
      <c r="J516" s="97"/>
      <c r="K516" s="97"/>
      <c r="L516" s="97"/>
      <c r="M516" s="97"/>
      <c r="N516" s="97"/>
      <c r="O516" s="97"/>
      <c r="P516" s="97"/>
      <c r="Q516" s="97"/>
      <c r="R516" s="97"/>
      <c r="S516" s="97"/>
      <c r="T516" s="97"/>
      <c r="U516" s="97"/>
      <c r="V516" s="97"/>
      <c r="W516" s="97"/>
      <c r="X516" s="97"/>
      <c r="Y516" s="97"/>
      <c r="Z516" s="97"/>
    </row>
    <row r="517" spans="1:26" ht="11.25" customHeight="1">
      <c r="A517" s="96"/>
      <c r="B517" s="97"/>
      <c r="C517" s="97"/>
      <c r="D517" s="97"/>
      <c r="E517" s="97"/>
      <c r="F517" s="97"/>
      <c r="G517" s="97"/>
      <c r="H517" s="97"/>
      <c r="I517" s="97"/>
      <c r="J517" s="97"/>
      <c r="K517" s="97"/>
      <c r="L517" s="97"/>
      <c r="M517" s="97"/>
      <c r="N517" s="97"/>
      <c r="O517" s="97"/>
      <c r="P517" s="97"/>
      <c r="Q517" s="97"/>
      <c r="R517" s="97"/>
      <c r="S517" s="97"/>
      <c r="T517" s="97"/>
      <c r="U517" s="97"/>
      <c r="V517" s="97"/>
      <c r="W517" s="97"/>
      <c r="X517" s="97"/>
      <c r="Y517" s="97"/>
      <c r="Z517" s="97"/>
    </row>
    <row r="518" spans="1:26" ht="11.25" customHeight="1">
      <c r="A518" s="96"/>
      <c r="B518" s="97"/>
      <c r="C518" s="97"/>
      <c r="D518" s="97"/>
      <c r="E518" s="97"/>
      <c r="F518" s="97"/>
      <c r="G518" s="97"/>
      <c r="H518" s="97"/>
      <c r="I518" s="97"/>
      <c r="J518" s="97"/>
      <c r="K518" s="97"/>
      <c r="L518" s="97"/>
      <c r="M518" s="97"/>
      <c r="N518" s="97"/>
      <c r="O518" s="97"/>
      <c r="P518" s="97"/>
      <c r="Q518" s="97"/>
      <c r="R518" s="97"/>
      <c r="S518" s="97"/>
      <c r="T518" s="97"/>
      <c r="U518" s="97"/>
      <c r="V518" s="97"/>
      <c r="W518" s="97"/>
      <c r="X518" s="97"/>
      <c r="Y518" s="97"/>
      <c r="Z518" s="97"/>
    </row>
    <row r="519" spans="1:26" ht="11.25" customHeight="1">
      <c r="A519" s="96"/>
      <c r="B519" s="97"/>
      <c r="C519" s="97"/>
      <c r="D519" s="97"/>
      <c r="E519" s="97"/>
      <c r="F519" s="97"/>
      <c r="G519" s="97"/>
      <c r="H519" s="97"/>
      <c r="I519" s="97"/>
      <c r="J519" s="97"/>
      <c r="K519" s="97"/>
      <c r="L519" s="97"/>
      <c r="M519" s="97"/>
      <c r="N519" s="97"/>
      <c r="O519" s="97"/>
      <c r="P519" s="97"/>
      <c r="Q519" s="97"/>
      <c r="R519" s="97"/>
      <c r="S519" s="97"/>
      <c r="T519" s="97"/>
      <c r="U519" s="97"/>
      <c r="V519" s="97"/>
      <c r="W519" s="97"/>
      <c r="X519" s="97"/>
      <c r="Y519" s="97"/>
      <c r="Z519" s="97"/>
    </row>
    <row r="520" spans="1:26" ht="11.25" customHeight="1">
      <c r="A520" s="96"/>
      <c r="B520" s="97"/>
      <c r="C520" s="97"/>
      <c r="D520" s="97"/>
      <c r="E520" s="97"/>
      <c r="F520" s="97"/>
      <c r="G520" s="97"/>
      <c r="H520" s="97"/>
      <c r="I520" s="97"/>
      <c r="J520" s="97"/>
      <c r="K520" s="97"/>
      <c r="L520" s="97"/>
      <c r="M520" s="97"/>
      <c r="N520" s="97"/>
      <c r="O520" s="97"/>
      <c r="P520" s="97"/>
      <c r="Q520" s="97"/>
      <c r="R520" s="97"/>
      <c r="S520" s="97"/>
      <c r="T520" s="97"/>
      <c r="U520" s="97"/>
      <c r="V520" s="97"/>
      <c r="W520" s="97"/>
      <c r="X520" s="97"/>
      <c r="Y520" s="97"/>
      <c r="Z520" s="97"/>
    </row>
    <row r="521" spans="1:26" ht="11.25" customHeight="1">
      <c r="A521" s="96"/>
      <c r="B521" s="97"/>
      <c r="C521" s="97"/>
      <c r="D521" s="97"/>
      <c r="E521" s="97"/>
      <c r="F521" s="97"/>
      <c r="G521" s="97"/>
      <c r="H521" s="97"/>
      <c r="I521" s="97"/>
      <c r="J521" s="97"/>
      <c r="K521" s="97"/>
      <c r="L521" s="97"/>
      <c r="M521" s="97"/>
      <c r="N521" s="97"/>
      <c r="O521" s="97"/>
      <c r="P521" s="97"/>
      <c r="Q521" s="97"/>
      <c r="R521" s="97"/>
      <c r="S521" s="97"/>
      <c r="T521" s="97"/>
      <c r="U521" s="97"/>
      <c r="V521" s="97"/>
      <c r="W521" s="97"/>
      <c r="X521" s="97"/>
      <c r="Y521" s="97"/>
      <c r="Z521" s="97"/>
    </row>
    <row r="522" spans="1:26" ht="11.25" customHeight="1">
      <c r="A522" s="96"/>
      <c r="B522" s="97"/>
      <c r="C522" s="97"/>
      <c r="D522" s="97"/>
      <c r="E522" s="97"/>
      <c r="F522" s="97"/>
      <c r="G522" s="97"/>
      <c r="H522" s="97"/>
      <c r="I522" s="97"/>
      <c r="J522" s="97"/>
      <c r="K522" s="97"/>
      <c r="L522" s="97"/>
      <c r="M522" s="97"/>
      <c r="N522" s="97"/>
      <c r="O522" s="97"/>
      <c r="P522" s="97"/>
      <c r="Q522" s="97"/>
      <c r="R522" s="97"/>
      <c r="S522" s="97"/>
      <c r="T522" s="97"/>
      <c r="U522" s="97"/>
      <c r="V522" s="97"/>
      <c r="W522" s="97"/>
      <c r="X522" s="97"/>
      <c r="Y522" s="97"/>
      <c r="Z522" s="97"/>
    </row>
    <row r="523" spans="1:26" ht="11.25" customHeight="1">
      <c r="A523" s="96"/>
      <c r="B523" s="97"/>
      <c r="C523" s="97"/>
      <c r="D523" s="97"/>
      <c r="E523" s="97"/>
      <c r="F523" s="97"/>
      <c r="G523" s="97"/>
      <c r="H523" s="97"/>
      <c r="I523" s="97"/>
      <c r="J523" s="97"/>
      <c r="K523" s="97"/>
      <c r="L523" s="97"/>
      <c r="M523" s="97"/>
      <c r="N523" s="97"/>
      <c r="O523" s="97"/>
      <c r="P523" s="97"/>
      <c r="Q523" s="97"/>
      <c r="R523" s="97"/>
      <c r="S523" s="97"/>
      <c r="T523" s="97"/>
      <c r="U523" s="97"/>
      <c r="V523" s="97"/>
      <c r="W523" s="97"/>
      <c r="X523" s="97"/>
      <c r="Y523" s="97"/>
      <c r="Z523" s="97"/>
    </row>
    <row r="524" spans="1:26" ht="11.25" customHeight="1">
      <c r="A524" s="96"/>
      <c r="B524" s="97"/>
      <c r="C524" s="97"/>
      <c r="D524" s="97"/>
      <c r="E524" s="97"/>
      <c r="F524" s="97"/>
      <c r="G524" s="97"/>
      <c r="H524" s="97"/>
      <c r="I524" s="97"/>
      <c r="J524" s="97"/>
      <c r="K524" s="97"/>
      <c r="L524" s="97"/>
      <c r="M524" s="97"/>
      <c r="N524" s="97"/>
      <c r="O524" s="97"/>
      <c r="P524" s="97"/>
      <c r="Q524" s="97"/>
      <c r="R524" s="97"/>
      <c r="S524" s="97"/>
      <c r="T524" s="97"/>
      <c r="U524" s="97"/>
      <c r="V524" s="97"/>
      <c r="W524" s="97"/>
      <c r="X524" s="97"/>
      <c r="Y524" s="97"/>
      <c r="Z524" s="97"/>
    </row>
    <row r="525" spans="1:26" ht="11.25" customHeight="1">
      <c r="A525" s="96"/>
      <c r="B525" s="97"/>
      <c r="C525" s="97"/>
      <c r="D525" s="97"/>
      <c r="E525" s="97"/>
      <c r="F525" s="97"/>
      <c r="G525" s="97"/>
      <c r="H525" s="97"/>
      <c r="I525" s="97"/>
      <c r="J525" s="97"/>
      <c r="K525" s="97"/>
      <c r="L525" s="97"/>
      <c r="M525" s="97"/>
      <c r="N525" s="97"/>
      <c r="O525" s="97"/>
      <c r="P525" s="97"/>
      <c r="Q525" s="97"/>
      <c r="R525" s="97"/>
      <c r="S525" s="97"/>
      <c r="T525" s="97"/>
      <c r="U525" s="97"/>
      <c r="V525" s="97"/>
      <c r="W525" s="97"/>
      <c r="X525" s="97"/>
      <c r="Y525" s="97"/>
      <c r="Z525" s="97"/>
    </row>
    <row r="526" spans="1:26" ht="11.25" customHeight="1">
      <c r="A526" s="96"/>
      <c r="B526" s="97"/>
      <c r="C526" s="97"/>
      <c r="D526" s="97"/>
      <c r="E526" s="97"/>
      <c r="F526" s="97"/>
      <c r="G526" s="97"/>
      <c r="H526" s="97"/>
      <c r="I526" s="97"/>
      <c r="J526" s="97"/>
      <c r="K526" s="97"/>
      <c r="L526" s="97"/>
      <c r="M526" s="97"/>
      <c r="N526" s="97"/>
      <c r="O526" s="97"/>
      <c r="P526" s="97"/>
      <c r="Q526" s="97"/>
      <c r="R526" s="97"/>
      <c r="S526" s="97"/>
      <c r="T526" s="97"/>
      <c r="U526" s="97"/>
      <c r="V526" s="97"/>
      <c r="W526" s="97"/>
      <c r="X526" s="97"/>
      <c r="Y526" s="97"/>
      <c r="Z526" s="97"/>
    </row>
    <row r="527" spans="1:26" ht="11.25" customHeight="1">
      <c r="A527" s="96"/>
      <c r="B527" s="97"/>
      <c r="C527" s="97"/>
      <c r="D527" s="97"/>
      <c r="E527" s="97"/>
      <c r="F527" s="97"/>
      <c r="G527" s="97"/>
      <c r="H527" s="97"/>
      <c r="I527" s="97"/>
      <c r="J527" s="97"/>
      <c r="K527" s="97"/>
      <c r="L527" s="97"/>
      <c r="M527" s="97"/>
      <c r="N527" s="97"/>
      <c r="O527" s="97"/>
      <c r="P527" s="97"/>
      <c r="Q527" s="97"/>
      <c r="R527" s="97"/>
      <c r="S527" s="97"/>
      <c r="T527" s="97"/>
      <c r="U527" s="97"/>
      <c r="V527" s="97"/>
      <c r="W527" s="97"/>
      <c r="X527" s="97"/>
      <c r="Y527" s="97"/>
      <c r="Z527" s="97"/>
    </row>
    <row r="528" spans="1:26" ht="11.25" customHeight="1">
      <c r="A528" s="96"/>
      <c r="B528" s="97"/>
      <c r="C528" s="97"/>
      <c r="D528" s="97"/>
      <c r="E528" s="97"/>
      <c r="F528" s="97"/>
      <c r="G528" s="97"/>
      <c r="H528" s="97"/>
      <c r="I528" s="97"/>
      <c r="J528" s="97"/>
      <c r="K528" s="97"/>
      <c r="L528" s="97"/>
      <c r="M528" s="97"/>
      <c r="N528" s="97"/>
      <c r="O528" s="97"/>
      <c r="P528" s="97"/>
      <c r="Q528" s="97"/>
      <c r="R528" s="97"/>
      <c r="S528" s="97"/>
      <c r="T528" s="97"/>
      <c r="U528" s="97"/>
      <c r="V528" s="97"/>
      <c r="W528" s="97"/>
      <c r="X528" s="97"/>
      <c r="Y528" s="97"/>
      <c r="Z528" s="97"/>
    </row>
    <row r="529" spans="1:26" ht="11.25" customHeight="1">
      <c r="A529" s="96"/>
      <c r="B529" s="97"/>
      <c r="C529" s="97"/>
      <c r="D529" s="97"/>
      <c r="E529" s="97"/>
      <c r="F529" s="97"/>
      <c r="G529" s="97"/>
      <c r="H529" s="97"/>
      <c r="I529" s="97"/>
      <c r="J529" s="97"/>
      <c r="K529" s="97"/>
      <c r="L529" s="97"/>
      <c r="M529" s="97"/>
      <c r="N529" s="97"/>
      <c r="O529" s="97"/>
      <c r="P529" s="97"/>
      <c r="Q529" s="97"/>
      <c r="R529" s="97"/>
      <c r="S529" s="97"/>
      <c r="T529" s="97"/>
      <c r="U529" s="97"/>
      <c r="V529" s="97"/>
      <c r="W529" s="97"/>
      <c r="X529" s="97"/>
      <c r="Y529" s="97"/>
      <c r="Z529" s="97"/>
    </row>
    <row r="530" spans="1:26" ht="11.25" customHeight="1">
      <c r="A530" s="96"/>
      <c r="B530" s="97"/>
      <c r="C530" s="97"/>
      <c r="D530" s="97"/>
      <c r="E530" s="97"/>
      <c r="F530" s="97"/>
      <c r="G530" s="97"/>
      <c r="H530" s="97"/>
      <c r="I530" s="97"/>
      <c r="J530" s="97"/>
      <c r="K530" s="97"/>
      <c r="L530" s="97"/>
      <c r="M530" s="97"/>
      <c r="N530" s="97"/>
      <c r="O530" s="97"/>
      <c r="P530" s="97"/>
      <c r="Q530" s="97"/>
      <c r="R530" s="97"/>
      <c r="S530" s="97"/>
      <c r="T530" s="97"/>
      <c r="U530" s="97"/>
      <c r="V530" s="97"/>
      <c r="W530" s="97"/>
      <c r="X530" s="97"/>
      <c r="Y530" s="97"/>
      <c r="Z530" s="97"/>
    </row>
    <row r="531" spans="1:26" ht="11.25" customHeight="1">
      <c r="A531" s="96"/>
      <c r="B531" s="97"/>
      <c r="C531" s="97"/>
      <c r="D531" s="97"/>
      <c r="E531" s="97"/>
      <c r="F531" s="97"/>
      <c r="G531" s="97"/>
      <c r="H531" s="97"/>
      <c r="I531" s="97"/>
      <c r="J531" s="97"/>
      <c r="K531" s="97"/>
      <c r="L531" s="97"/>
      <c r="M531" s="97"/>
      <c r="N531" s="97"/>
      <c r="O531" s="97"/>
      <c r="P531" s="97"/>
      <c r="Q531" s="97"/>
      <c r="R531" s="97"/>
      <c r="S531" s="97"/>
      <c r="T531" s="97"/>
      <c r="U531" s="97"/>
      <c r="V531" s="97"/>
      <c r="W531" s="97"/>
      <c r="X531" s="97"/>
      <c r="Y531" s="97"/>
      <c r="Z531" s="97"/>
    </row>
    <row r="532" spans="1:26" ht="11.25" customHeight="1">
      <c r="A532" s="96"/>
      <c r="B532" s="97"/>
      <c r="C532" s="97"/>
      <c r="D532" s="97"/>
      <c r="E532" s="97"/>
      <c r="F532" s="97"/>
      <c r="G532" s="97"/>
      <c r="H532" s="97"/>
      <c r="I532" s="97"/>
      <c r="J532" s="97"/>
      <c r="K532" s="97"/>
      <c r="L532" s="97"/>
      <c r="M532" s="97"/>
      <c r="N532" s="97"/>
      <c r="O532" s="97"/>
      <c r="P532" s="97"/>
      <c r="Q532" s="97"/>
      <c r="R532" s="97"/>
      <c r="S532" s="97"/>
      <c r="T532" s="97"/>
      <c r="U532" s="97"/>
      <c r="V532" s="97"/>
      <c r="W532" s="97"/>
      <c r="X532" s="97"/>
      <c r="Y532" s="97"/>
      <c r="Z532" s="97"/>
    </row>
    <row r="533" spans="1:26" ht="11.25" customHeight="1">
      <c r="A533" s="96"/>
      <c r="B533" s="97"/>
      <c r="C533" s="97"/>
      <c r="D533" s="97"/>
      <c r="E533" s="97"/>
      <c r="F533" s="97"/>
      <c r="G533" s="97"/>
      <c r="H533" s="97"/>
      <c r="I533" s="97"/>
      <c r="J533" s="97"/>
      <c r="K533" s="97"/>
      <c r="L533" s="97"/>
      <c r="M533" s="97"/>
      <c r="N533" s="97"/>
      <c r="O533" s="97"/>
      <c r="P533" s="97"/>
      <c r="Q533" s="97"/>
      <c r="R533" s="97"/>
      <c r="S533" s="97"/>
      <c r="T533" s="97"/>
      <c r="U533" s="97"/>
      <c r="V533" s="97"/>
      <c r="W533" s="97"/>
      <c r="X533" s="97"/>
      <c r="Y533" s="97"/>
      <c r="Z533" s="97"/>
    </row>
    <row r="534" spans="1:26" ht="11.25" customHeight="1">
      <c r="A534" s="96"/>
      <c r="B534" s="97"/>
      <c r="C534" s="97"/>
      <c r="D534" s="97"/>
      <c r="E534" s="97"/>
      <c r="F534" s="97"/>
      <c r="G534" s="97"/>
      <c r="H534" s="97"/>
      <c r="I534" s="97"/>
      <c r="J534" s="97"/>
      <c r="K534" s="97"/>
      <c r="L534" s="97"/>
      <c r="M534" s="97"/>
      <c r="N534" s="97"/>
      <c r="O534" s="97"/>
      <c r="P534" s="97"/>
      <c r="Q534" s="97"/>
      <c r="R534" s="97"/>
      <c r="S534" s="97"/>
      <c r="T534" s="97"/>
      <c r="U534" s="97"/>
      <c r="V534" s="97"/>
      <c r="W534" s="97"/>
      <c r="X534" s="97"/>
      <c r="Y534" s="97"/>
      <c r="Z534" s="97"/>
    </row>
    <row r="535" spans="1:26" ht="11.25" customHeight="1">
      <c r="A535" s="96"/>
      <c r="B535" s="97"/>
      <c r="C535" s="97"/>
      <c r="D535" s="97"/>
      <c r="E535" s="97"/>
      <c r="F535" s="97"/>
      <c r="G535" s="97"/>
      <c r="H535" s="97"/>
      <c r="I535" s="97"/>
      <c r="J535" s="97"/>
      <c r="K535" s="97"/>
      <c r="L535" s="97"/>
      <c r="M535" s="97"/>
      <c r="N535" s="97"/>
      <c r="O535" s="97"/>
      <c r="P535" s="97"/>
      <c r="Q535" s="97"/>
      <c r="R535" s="97"/>
      <c r="S535" s="97"/>
      <c r="T535" s="97"/>
      <c r="U535" s="97"/>
      <c r="V535" s="97"/>
      <c r="W535" s="97"/>
      <c r="X535" s="97"/>
      <c r="Y535" s="97"/>
      <c r="Z535" s="97"/>
    </row>
    <row r="536" spans="1:26" ht="11.25" customHeight="1">
      <c r="A536" s="96"/>
      <c r="B536" s="97"/>
      <c r="C536" s="97"/>
      <c r="D536" s="97"/>
      <c r="E536" s="97"/>
      <c r="F536" s="97"/>
      <c r="G536" s="97"/>
      <c r="H536" s="97"/>
      <c r="I536" s="97"/>
      <c r="J536" s="97"/>
      <c r="K536" s="97"/>
      <c r="L536" s="97"/>
      <c r="M536" s="97"/>
      <c r="N536" s="97"/>
      <c r="O536" s="97"/>
      <c r="P536" s="97"/>
      <c r="Q536" s="97"/>
      <c r="R536" s="97"/>
      <c r="S536" s="97"/>
      <c r="T536" s="97"/>
      <c r="U536" s="97"/>
      <c r="V536" s="97"/>
      <c r="W536" s="97"/>
      <c r="X536" s="97"/>
      <c r="Y536" s="97"/>
      <c r="Z536" s="97"/>
    </row>
    <row r="537" spans="1:26" ht="11.25" customHeight="1">
      <c r="A537" s="96"/>
      <c r="B537" s="97"/>
      <c r="C537" s="97"/>
      <c r="D537" s="97"/>
      <c r="E537" s="97"/>
      <c r="F537" s="97"/>
      <c r="G537" s="97"/>
      <c r="H537" s="97"/>
      <c r="I537" s="97"/>
      <c r="J537" s="97"/>
      <c r="K537" s="97"/>
      <c r="L537" s="97"/>
      <c r="M537" s="97"/>
      <c r="N537" s="97"/>
      <c r="O537" s="97"/>
      <c r="P537" s="97"/>
      <c r="Q537" s="97"/>
      <c r="R537" s="97"/>
      <c r="S537" s="97"/>
      <c r="T537" s="97"/>
      <c r="U537" s="97"/>
      <c r="V537" s="97"/>
      <c r="W537" s="97"/>
      <c r="X537" s="97"/>
      <c r="Y537" s="97"/>
      <c r="Z537" s="97"/>
    </row>
    <row r="538" spans="1:26" ht="11.25" customHeight="1">
      <c r="A538" s="96"/>
      <c r="B538" s="97"/>
      <c r="C538" s="97"/>
      <c r="D538" s="97"/>
      <c r="E538" s="97"/>
      <c r="F538" s="97"/>
      <c r="G538" s="97"/>
      <c r="H538" s="97"/>
      <c r="I538" s="97"/>
      <c r="J538" s="97"/>
      <c r="K538" s="97"/>
      <c r="L538" s="97"/>
      <c r="M538" s="97"/>
      <c r="N538" s="97"/>
      <c r="O538" s="97"/>
      <c r="P538" s="97"/>
      <c r="Q538" s="97"/>
      <c r="R538" s="97"/>
      <c r="S538" s="97"/>
      <c r="T538" s="97"/>
      <c r="U538" s="97"/>
      <c r="V538" s="97"/>
      <c r="W538" s="97"/>
      <c r="X538" s="97"/>
      <c r="Y538" s="97"/>
      <c r="Z538" s="97"/>
    </row>
    <row r="539" spans="1:26" ht="11.25" customHeight="1">
      <c r="A539" s="96"/>
      <c r="B539" s="97"/>
      <c r="C539" s="97"/>
      <c r="D539" s="97"/>
      <c r="E539" s="97"/>
      <c r="F539" s="97"/>
      <c r="G539" s="97"/>
      <c r="H539" s="97"/>
      <c r="I539" s="97"/>
      <c r="J539" s="97"/>
      <c r="K539" s="97"/>
      <c r="L539" s="97"/>
      <c r="M539" s="97"/>
      <c r="N539" s="97"/>
      <c r="O539" s="97"/>
      <c r="P539" s="97"/>
      <c r="Q539" s="97"/>
      <c r="R539" s="97"/>
      <c r="S539" s="97"/>
      <c r="T539" s="97"/>
      <c r="U539" s="97"/>
      <c r="V539" s="97"/>
      <c r="W539" s="97"/>
      <c r="X539" s="97"/>
      <c r="Y539" s="97"/>
      <c r="Z539" s="97"/>
    </row>
    <row r="540" spans="1:26" ht="11.25" customHeight="1">
      <c r="A540" s="96"/>
      <c r="B540" s="97"/>
      <c r="C540" s="97"/>
      <c r="D540" s="97"/>
      <c r="E540" s="97"/>
      <c r="F540" s="97"/>
      <c r="G540" s="97"/>
      <c r="H540" s="97"/>
      <c r="I540" s="97"/>
      <c r="J540" s="97"/>
      <c r="K540" s="97"/>
      <c r="L540" s="97"/>
      <c r="M540" s="97"/>
      <c r="N540" s="97"/>
      <c r="O540" s="97"/>
      <c r="P540" s="97"/>
      <c r="Q540" s="97"/>
      <c r="R540" s="97"/>
      <c r="S540" s="97"/>
      <c r="T540" s="97"/>
      <c r="U540" s="97"/>
      <c r="V540" s="97"/>
      <c r="W540" s="97"/>
      <c r="X540" s="97"/>
      <c r="Y540" s="97"/>
      <c r="Z540" s="97"/>
    </row>
    <row r="541" spans="1:26" ht="11.25" customHeight="1">
      <c r="A541" s="96"/>
      <c r="B541" s="97"/>
      <c r="C541" s="97"/>
      <c r="D541" s="97"/>
      <c r="E541" s="97"/>
      <c r="F541" s="97"/>
      <c r="G541" s="97"/>
      <c r="H541" s="97"/>
      <c r="I541" s="97"/>
      <c r="J541" s="97"/>
      <c r="K541" s="97"/>
      <c r="L541" s="97"/>
      <c r="M541" s="97"/>
      <c r="N541" s="97"/>
      <c r="O541" s="97"/>
      <c r="P541" s="97"/>
      <c r="Q541" s="97"/>
      <c r="R541" s="97"/>
      <c r="S541" s="97"/>
      <c r="T541" s="97"/>
      <c r="U541" s="97"/>
      <c r="V541" s="97"/>
      <c r="W541" s="97"/>
      <c r="X541" s="97"/>
      <c r="Y541" s="97"/>
      <c r="Z541" s="97"/>
    </row>
    <row r="542" spans="1:26" ht="11.25" customHeight="1">
      <c r="A542" s="96"/>
      <c r="B542" s="97"/>
      <c r="C542" s="97"/>
      <c r="D542" s="97"/>
      <c r="E542" s="97"/>
      <c r="F542" s="97"/>
      <c r="G542" s="97"/>
      <c r="H542" s="97"/>
      <c r="I542" s="97"/>
      <c r="J542" s="97"/>
      <c r="K542" s="97"/>
      <c r="L542" s="97"/>
      <c r="M542" s="97"/>
      <c r="N542" s="97"/>
      <c r="O542" s="97"/>
      <c r="P542" s="97"/>
      <c r="Q542" s="97"/>
      <c r="R542" s="97"/>
      <c r="S542" s="97"/>
      <c r="T542" s="97"/>
      <c r="U542" s="97"/>
      <c r="V542" s="97"/>
      <c r="W542" s="97"/>
      <c r="X542" s="97"/>
      <c r="Y542" s="97"/>
      <c r="Z542" s="97"/>
    </row>
    <row r="543" spans="1:26" ht="11.25" customHeight="1">
      <c r="A543" s="96"/>
      <c r="B543" s="97"/>
      <c r="C543" s="97"/>
      <c r="D543" s="97"/>
      <c r="E543" s="97"/>
      <c r="F543" s="97"/>
      <c r="G543" s="97"/>
      <c r="H543" s="97"/>
      <c r="I543" s="97"/>
      <c r="J543" s="97"/>
      <c r="K543" s="97"/>
      <c r="L543" s="97"/>
      <c r="M543" s="97"/>
      <c r="N543" s="97"/>
      <c r="O543" s="97"/>
      <c r="P543" s="97"/>
      <c r="Q543" s="97"/>
      <c r="R543" s="97"/>
      <c r="S543" s="97"/>
      <c r="T543" s="97"/>
      <c r="U543" s="97"/>
      <c r="V543" s="97"/>
      <c r="W543" s="97"/>
      <c r="X543" s="97"/>
      <c r="Y543" s="97"/>
      <c r="Z543" s="97"/>
    </row>
    <row r="544" spans="1:26" ht="11.25" customHeight="1">
      <c r="A544" s="96"/>
      <c r="B544" s="97"/>
      <c r="C544" s="97"/>
      <c r="D544" s="97"/>
      <c r="E544" s="97"/>
      <c r="F544" s="97"/>
      <c r="G544" s="97"/>
      <c r="H544" s="97"/>
      <c r="I544" s="97"/>
      <c r="J544" s="97"/>
      <c r="K544" s="97"/>
      <c r="L544" s="97"/>
      <c r="M544" s="97"/>
      <c r="N544" s="97"/>
      <c r="O544" s="97"/>
      <c r="P544" s="97"/>
      <c r="Q544" s="97"/>
      <c r="R544" s="97"/>
      <c r="S544" s="97"/>
      <c r="T544" s="97"/>
      <c r="U544" s="97"/>
      <c r="V544" s="97"/>
      <c r="W544" s="97"/>
      <c r="X544" s="97"/>
      <c r="Y544" s="97"/>
      <c r="Z544" s="97"/>
    </row>
    <row r="545" spans="1:26" ht="11.25" customHeight="1">
      <c r="A545" s="96"/>
      <c r="B545" s="97"/>
      <c r="C545" s="97"/>
      <c r="D545" s="97"/>
      <c r="E545" s="97"/>
      <c r="F545" s="97"/>
      <c r="G545" s="97"/>
      <c r="H545" s="97"/>
      <c r="I545" s="97"/>
      <c r="J545" s="97"/>
      <c r="K545" s="97"/>
      <c r="L545" s="97"/>
      <c r="M545" s="97"/>
      <c r="N545" s="97"/>
      <c r="O545" s="97"/>
      <c r="P545" s="97"/>
      <c r="Q545" s="97"/>
      <c r="R545" s="97"/>
      <c r="S545" s="97"/>
      <c r="T545" s="97"/>
      <c r="U545" s="97"/>
      <c r="V545" s="97"/>
      <c r="W545" s="97"/>
      <c r="X545" s="97"/>
      <c r="Y545" s="97"/>
      <c r="Z545" s="97"/>
    </row>
    <row r="546" spans="1:26" ht="11.25" customHeight="1">
      <c r="A546" s="96"/>
      <c r="B546" s="97"/>
      <c r="C546" s="97"/>
      <c r="D546" s="97"/>
      <c r="E546" s="97"/>
      <c r="F546" s="97"/>
      <c r="G546" s="97"/>
      <c r="H546" s="97"/>
      <c r="I546" s="97"/>
      <c r="J546" s="97"/>
      <c r="K546" s="97"/>
      <c r="L546" s="97"/>
      <c r="M546" s="97"/>
      <c r="N546" s="97"/>
      <c r="O546" s="97"/>
      <c r="P546" s="97"/>
      <c r="Q546" s="97"/>
      <c r="R546" s="97"/>
      <c r="S546" s="97"/>
      <c r="T546" s="97"/>
      <c r="U546" s="97"/>
      <c r="V546" s="97"/>
      <c r="W546" s="97"/>
      <c r="X546" s="97"/>
      <c r="Y546" s="97"/>
      <c r="Z546" s="97"/>
    </row>
    <row r="547" spans="1:26" ht="11.25" customHeight="1">
      <c r="A547" s="96"/>
      <c r="B547" s="97"/>
      <c r="C547" s="97"/>
      <c r="D547" s="97"/>
      <c r="E547" s="97"/>
      <c r="F547" s="97"/>
      <c r="G547" s="97"/>
      <c r="H547" s="97"/>
      <c r="I547" s="97"/>
      <c r="J547" s="97"/>
      <c r="K547" s="97"/>
      <c r="L547" s="97"/>
      <c r="M547" s="97"/>
      <c r="N547" s="97"/>
      <c r="O547" s="97"/>
      <c r="P547" s="97"/>
      <c r="Q547" s="97"/>
      <c r="R547" s="97"/>
      <c r="S547" s="97"/>
      <c r="T547" s="97"/>
      <c r="U547" s="97"/>
      <c r="V547" s="97"/>
      <c r="W547" s="97"/>
      <c r="X547" s="97"/>
      <c r="Y547" s="97"/>
      <c r="Z547" s="97"/>
    </row>
    <row r="548" spans="1:26" ht="11.25" customHeight="1">
      <c r="A548" s="96"/>
      <c r="B548" s="97"/>
      <c r="C548" s="97"/>
      <c r="D548" s="97"/>
      <c r="E548" s="97"/>
      <c r="F548" s="97"/>
      <c r="G548" s="97"/>
      <c r="H548" s="97"/>
      <c r="I548" s="97"/>
      <c r="J548" s="97"/>
      <c r="K548" s="97"/>
      <c r="L548" s="97"/>
      <c r="M548" s="97"/>
      <c r="N548" s="97"/>
      <c r="O548" s="97"/>
      <c r="P548" s="97"/>
      <c r="Q548" s="97"/>
      <c r="R548" s="97"/>
      <c r="S548" s="97"/>
      <c r="T548" s="97"/>
      <c r="U548" s="97"/>
      <c r="V548" s="97"/>
      <c r="W548" s="97"/>
      <c r="X548" s="97"/>
      <c r="Y548" s="97"/>
      <c r="Z548" s="97"/>
    </row>
    <row r="549" spans="1:26" ht="11.25" customHeight="1">
      <c r="A549" s="96"/>
      <c r="B549" s="97"/>
      <c r="C549" s="97"/>
      <c r="D549" s="97"/>
      <c r="E549" s="97"/>
      <c r="F549" s="97"/>
      <c r="G549" s="97"/>
      <c r="H549" s="97"/>
      <c r="I549" s="97"/>
      <c r="J549" s="97"/>
      <c r="K549" s="97"/>
      <c r="L549" s="97"/>
      <c r="M549" s="97"/>
      <c r="N549" s="97"/>
      <c r="O549" s="97"/>
      <c r="P549" s="97"/>
      <c r="Q549" s="97"/>
      <c r="R549" s="97"/>
      <c r="S549" s="97"/>
      <c r="T549" s="97"/>
      <c r="U549" s="97"/>
      <c r="V549" s="97"/>
      <c r="W549" s="97"/>
      <c r="X549" s="97"/>
      <c r="Y549" s="97"/>
      <c r="Z549" s="97"/>
    </row>
    <row r="550" spans="1:26" ht="11.25" customHeight="1">
      <c r="A550" s="96"/>
      <c r="B550" s="97"/>
      <c r="C550" s="97"/>
      <c r="D550" s="97"/>
      <c r="E550" s="97"/>
      <c r="F550" s="97"/>
      <c r="G550" s="97"/>
      <c r="H550" s="97"/>
      <c r="I550" s="97"/>
      <c r="J550" s="97"/>
      <c r="K550" s="97"/>
      <c r="L550" s="97"/>
      <c r="M550" s="97"/>
      <c r="N550" s="97"/>
      <c r="O550" s="97"/>
      <c r="P550" s="97"/>
      <c r="Q550" s="97"/>
      <c r="R550" s="97"/>
      <c r="S550" s="97"/>
      <c r="T550" s="97"/>
      <c r="U550" s="97"/>
      <c r="V550" s="97"/>
      <c r="W550" s="97"/>
      <c r="X550" s="97"/>
      <c r="Y550" s="97"/>
      <c r="Z550" s="97"/>
    </row>
    <row r="551" spans="1:26" ht="11.25" customHeight="1">
      <c r="A551" s="96"/>
      <c r="B551" s="97"/>
      <c r="C551" s="97"/>
      <c r="D551" s="97"/>
      <c r="E551" s="97"/>
      <c r="F551" s="97"/>
      <c r="G551" s="97"/>
      <c r="H551" s="97"/>
      <c r="I551" s="97"/>
      <c r="J551" s="97"/>
      <c r="K551" s="97"/>
      <c r="L551" s="97"/>
      <c r="M551" s="97"/>
      <c r="N551" s="97"/>
      <c r="O551" s="97"/>
      <c r="P551" s="97"/>
      <c r="Q551" s="97"/>
      <c r="R551" s="97"/>
      <c r="S551" s="97"/>
      <c r="T551" s="97"/>
      <c r="U551" s="97"/>
      <c r="V551" s="97"/>
      <c r="W551" s="97"/>
      <c r="X551" s="97"/>
      <c r="Y551" s="97"/>
      <c r="Z551" s="97"/>
    </row>
    <row r="552" spans="1:26" ht="11.25" customHeight="1">
      <c r="A552" s="96"/>
      <c r="B552" s="97"/>
      <c r="C552" s="97"/>
      <c r="D552" s="97"/>
      <c r="E552" s="97"/>
      <c r="F552" s="97"/>
      <c r="G552" s="97"/>
      <c r="H552" s="97"/>
      <c r="I552" s="97"/>
      <c r="J552" s="97"/>
      <c r="K552" s="97"/>
      <c r="L552" s="97"/>
      <c r="M552" s="97"/>
      <c r="N552" s="97"/>
      <c r="O552" s="97"/>
      <c r="P552" s="97"/>
      <c r="Q552" s="97"/>
      <c r="R552" s="97"/>
      <c r="S552" s="97"/>
      <c r="T552" s="97"/>
      <c r="U552" s="97"/>
      <c r="V552" s="97"/>
      <c r="W552" s="97"/>
      <c r="X552" s="97"/>
      <c r="Y552" s="97"/>
      <c r="Z552" s="97"/>
    </row>
    <row r="553" spans="1:26" ht="11.25" customHeight="1">
      <c r="A553" s="96"/>
      <c r="B553" s="97"/>
      <c r="C553" s="97"/>
      <c r="D553" s="97"/>
      <c r="E553" s="97"/>
      <c r="F553" s="97"/>
      <c r="G553" s="97"/>
      <c r="H553" s="97"/>
      <c r="I553" s="97"/>
      <c r="J553" s="97"/>
      <c r="K553" s="97"/>
      <c r="L553" s="97"/>
      <c r="M553" s="97"/>
      <c r="N553" s="97"/>
      <c r="O553" s="97"/>
      <c r="P553" s="97"/>
      <c r="Q553" s="97"/>
      <c r="R553" s="97"/>
      <c r="S553" s="97"/>
      <c r="T553" s="97"/>
      <c r="U553" s="97"/>
      <c r="V553" s="97"/>
      <c r="W553" s="97"/>
      <c r="X553" s="97"/>
      <c r="Y553" s="97"/>
      <c r="Z553" s="97"/>
    </row>
    <row r="554" spans="1:26" ht="11.25" customHeight="1">
      <c r="A554" s="96"/>
      <c r="B554" s="97"/>
      <c r="C554" s="97"/>
      <c r="D554" s="97"/>
      <c r="E554" s="97"/>
      <c r="F554" s="97"/>
      <c r="G554" s="97"/>
      <c r="H554" s="97"/>
      <c r="I554" s="97"/>
      <c r="J554" s="97"/>
      <c r="K554" s="97"/>
      <c r="L554" s="97"/>
      <c r="M554" s="97"/>
      <c r="N554" s="97"/>
      <c r="O554" s="97"/>
      <c r="P554" s="97"/>
      <c r="Q554" s="97"/>
      <c r="R554" s="97"/>
      <c r="S554" s="97"/>
      <c r="T554" s="97"/>
      <c r="U554" s="97"/>
      <c r="V554" s="97"/>
      <c r="W554" s="97"/>
      <c r="X554" s="97"/>
      <c r="Y554" s="97"/>
      <c r="Z554" s="97"/>
    </row>
    <row r="555" spans="1:26" ht="11.25" customHeight="1">
      <c r="A555" s="96"/>
      <c r="B555" s="97"/>
      <c r="C555" s="97"/>
      <c r="D555" s="97"/>
      <c r="E555" s="97"/>
      <c r="F555" s="97"/>
      <c r="G555" s="97"/>
      <c r="H555" s="97"/>
      <c r="I555" s="97"/>
      <c r="J555" s="97"/>
      <c r="K555" s="97"/>
      <c r="L555" s="97"/>
      <c r="M555" s="97"/>
      <c r="N555" s="97"/>
      <c r="O555" s="97"/>
      <c r="P555" s="97"/>
      <c r="Q555" s="97"/>
      <c r="R555" s="97"/>
      <c r="S555" s="97"/>
      <c r="T555" s="97"/>
      <c r="U555" s="97"/>
      <c r="V555" s="97"/>
      <c r="W555" s="97"/>
      <c r="X555" s="97"/>
      <c r="Y555" s="97"/>
      <c r="Z555" s="97"/>
    </row>
    <row r="556" spans="1:26" ht="11.25" customHeight="1">
      <c r="A556" s="96"/>
      <c r="B556" s="97"/>
      <c r="C556" s="97"/>
      <c r="D556" s="97"/>
      <c r="E556" s="97"/>
      <c r="F556" s="97"/>
      <c r="G556" s="97"/>
      <c r="H556" s="97"/>
      <c r="I556" s="97"/>
      <c r="J556" s="97"/>
      <c r="K556" s="97"/>
      <c r="L556" s="97"/>
      <c r="M556" s="97"/>
      <c r="N556" s="97"/>
      <c r="O556" s="97"/>
      <c r="P556" s="97"/>
      <c r="Q556" s="97"/>
      <c r="R556" s="97"/>
      <c r="S556" s="97"/>
      <c r="T556" s="97"/>
      <c r="U556" s="97"/>
      <c r="V556" s="97"/>
      <c r="W556" s="97"/>
      <c r="X556" s="97"/>
      <c r="Y556" s="97"/>
      <c r="Z556" s="97"/>
    </row>
    <row r="557" spans="1:26" ht="11.25" customHeight="1">
      <c r="A557" s="96"/>
      <c r="B557" s="97"/>
      <c r="C557" s="97"/>
      <c r="D557" s="97"/>
      <c r="E557" s="97"/>
      <c r="F557" s="97"/>
      <c r="G557" s="97"/>
      <c r="H557" s="97"/>
      <c r="I557" s="97"/>
      <c r="J557" s="97"/>
      <c r="K557" s="97"/>
      <c r="L557" s="97"/>
      <c r="M557" s="97"/>
      <c r="N557" s="97"/>
      <c r="O557" s="97"/>
      <c r="P557" s="97"/>
      <c r="Q557" s="97"/>
      <c r="R557" s="97"/>
      <c r="S557" s="97"/>
      <c r="T557" s="97"/>
      <c r="U557" s="97"/>
      <c r="V557" s="97"/>
      <c r="W557" s="97"/>
      <c r="X557" s="97"/>
      <c r="Y557" s="97"/>
      <c r="Z557" s="97"/>
    </row>
    <row r="558" spans="1:26" ht="11.25" customHeight="1">
      <c r="A558" s="96"/>
      <c r="B558" s="97"/>
      <c r="C558" s="97"/>
      <c r="D558" s="97"/>
      <c r="E558" s="97"/>
      <c r="F558" s="97"/>
      <c r="G558" s="97"/>
      <c r="H558" s="97"/>
      <c r="I558" s="97"/>
      <c r="J558" s="97"/>
      <c r="K558" s="97"/>
      <c r="L558" s="97"/>
      <c r="M558" s="97"/>
      <c r="N558" s="97"/>
      <c r="O558" s="97"/>
      <c r="P558" s="97"/>
      <c r="Q558" s="97"/>
      <c r="R558" s="97"/>
      <c r="S558" s="97"/>
      <c r="T558" s="97"/>
      <c r="U558" s="97"/>
      <c r="V558" s="97"/>
      <c r="W558" s="97"/>
      <c r="X558" s="97"/>
      <c r="Y558" s="97"/>
      <c r="Z558" s="97"/>
    </row>
    <row r="559" spans="1:26" ht="11.25" customHeight="1">
      <c r="A559" s="96"/>
      <c r="B559" s="97"/>
      <c r="C559" s="97"/>
      <c r="D559" s="97"/>
      <c r="E559" s="97"/>
      <c r="F559" s="97"/>
      <c r="G559" s="97"/>
      <c r="H559" s="97"/>
      <c r="I559" s="97"/>
      <c r="J559" s="97"/>
      <c r="K559" s="97"/>
      <c r="L559" s="97"/>
      <c r="M559" s="97"/>
      <c r="N559" s="97"/>
      <c r="O559" s="97"/>
      <c r="P559" s="97"/>
      <c r="Q559" s="97"/>
      <c r="R559" s="97"/>
      <c r="S559" s="97"/>
      <c r="T559" s="97"/>
      <c r="U559" s="97"/>
      <c r="V559" s="97"/>
      <c r="W559" s="97"/>
      <c r="X559" s="97"/>
      <c r="Y559" s="97"/>
      <c r="Z559" s="97"/>
    </row>
    <row r="560" spans="1:26" ht="11.25" customHeight="1">
      <c r="A560" s="96"/>
      <c r="B560" s="97"/>
      <c r="C560" s="97"/>
      <c r="D560" s="97"/>
      <c r="E560" s="97"/>
      <c r="F560" s="97"/>
      <c r="G560" s="97"/>
      <c r="H560" s="97"/>
      <c r="I560" s="97"/>
      <c r="J560" s="97"/>
      <c r="K560" s="97"/>
      <c r="L560" s="97"/>
      <c r="M560" s="97"/>
      <c r="N560" s="97"/>
      <c r="O560" s="97"/>
      <c r="P560" s="97"/>
      <c r="Q560" s="97"/>
      <c r="R560" s="97"/>
      <c r="S560" s="97"/>
      <c r="T560" s="97"/>
      <c r="U560" s="97"/>
      <c r="V560" s="97"/>
      <c r="W560" s="97"/>
      <c r="X560" s="97"/>
      <c r="Y560" s="97"/>
      <c r="Z560" s="97"/>
    </row>
    <row r="561" spans="1:26" ht="11.25" customHeight="1">
      <c r="A561" s="96"/>
      <c r="B561" s="97"/>
      <c r="C561" s="97"/>
      <c r="D561" s="97"/>
      <c r="E561" s="97"/>
      <c r="F561" s="97"/>
      <c r="G561" s="97"/>
      <c r="H561" s="97"/>
      <c r="I561" s="97"/>
      <c r="J561" s="97"/>
      <c r="K561" s="97"/>
      <c r="L561" s="97"/>
      <c r="M561" s="97"/>
      <c r="N561" s="97"/>
      <c r="O561" s="97"/>
      <c r="P561" s="97"/>
      <c r="Q561" s="97"/>
      <c r="R561" s="97"/>
      <c r="S561" s="97"/>
      <c r="T561" s="97"/>
      <c r="U561" s="97"/>
      <c r="V561" s="97"/>
      <c r="W561" s="97"/>
      <c r="X561" s="97"/>
      <c r="Y561" s="97"/>
      <c r="Z561" s="97"/>
    </row>
    <row r="562" spans="1:26" ht="11.25" customHeight="1">
      <c r="A562" s="96"/>
      <c r="B562" s="97"/>
      <c r="C562" s="97"/>
      <c r="D562" s="97"/>
      <c r="E562" s="97"/>
      <c r="F562" s="97"/>
      <c r="G562" s="97"/>
      <c r="H562" s="97"/>
      <c r="I562" s="97"/>
      <c r="J562" s="97"/>
      <c r="K562" s="97"/>
      <c r="L562" s="97"/>
      <c r="M562" s="97"/>
      <c r="N562" s="97"/>
      <c r="O562" s="97"/>
      <c r="P562" s="97"/>
      <c r="Q562" s="97"/>
      <c r="R562" s="97"/>
      <c r="S562" s="97"/>
      <c r="T562" s="97"/>
      <c r="U562" s="97"/>
      <c r="V562" s="97"/>
      <c r="W562" s="97"/>
      <c r="X562" s="97"/>
      <c r="Y562" s="97"/>
      <c r="Z562" s="97"/>
    </row>
    <row r="563" spans="1:26" ht="11.25" customHeight="1">
      <c r="A563" s="96"/>
      <c r="B563" s="97"/>
      <c r="C563" s="97"/>
      <c r="D563" s="97"/>
      <c r="E563" s="97"/>
      <c r="F563" s="97"/>
      <c r="G563" s="97"/>
      <c r="H563" s="97"/>
      <c r="I563" s="97"/>
      <c r="J563" s="97"/>
      <c r="K563" s="97"/>
      <c r="L563" s="97"/>
      <c r="M563" s="97"/>
      <c r="N563" s="97"/>
      <c r="O563" s="97"/>
      <c r="P563" s="97"/>
      <c r="Q563" s="97"/>
      <c r="R563" s="97"/>
      <c r="S563" s="97"/>
      <c r="T563" s="97"/>
      <c r="U563" s="97"/>
      <c r="V563" s="97"/>
      <c r="W563" s="97"/>
      <c r="X563" s="97"/>
      <c r="Y563" s="97"/>
      <c r="Z563" s="97"/>
    </row>
    <row r="564" spans="1:26" ht="11.25" customHeight="1">
      <c r="A564" s="96"/>
      <c r="B564" s="97"/>
      <c r="C564" s="97"/>
      <c r="D564" s="97"/>
      <c r="E564" s="97"/>
      <c r="F564" s="97"/>
      <c r="G564" s="97"/>
      <c r="H564" s="97"/>
      <c r="I564" s="97"/>
      <c r="J564" s="97"/>
      <c r="K564" s="97"/>
      <c r="L564" s="97"/>
      <c r="M564" s="97"/>
      <c r="N564" s="97"/>
      <c r="O564" s="97"/>
      <c r="P564" s="97"/>
      <c r="Q564" s="97"/>
      <c r="R564" s="97"/>
      <c r="S564" s="97"/>
      <c r="T564" s="97"/>
      <c r="U564" s="97"/>
      <c r="V564" s="97"/>
      <c r="W564" s="97"/>
      <c r="X564" s="97"/>
      <c r="Y564" s="97"/>
      <c r="Z564" s="97"/>
    </row>
    <row r="565" spans="1:26" ht="11.25" customHeight="1">
      <c r="A565" s="96"/>
      <c r="B565" s="97"/>
      <c r="C565" s="97"/>
      <c r="D565" s="97"/>
      <c r="E565" s="97"/>
      <c r="F565" s="97"/>
      <c r="G565" s="97"/>
      <c r="H565" s="97"/>
      <c r="I565" s="97"/>
      <c r="J565" s="97"/>
      <c r="K565" s="97"/>
      <c r="L565" s="97"/>
      <c r="M565" s="97"/>
      <c r="N565" s="97"/>
      <c r="O565" s="97"/>
      <c r="P565" s="97"/>
      <c r="Q565" s="97"/>
      <c r="R565" s="97"/>
      <c r="S565" s="97"/>
      <c r="T565" s="97"/>
      <c r="U565" s="97"/>
      <c r="V565" s="97"/>
      <c r="W565" s="97"/>
      <c r="X565" s="97"/>
      <c r="Y565" s="97"/>
      <c r="Z565" s="97"/>
    </row>
    <row r="566" spans="1:26" ht="11.25" customHeight="1">
      <c r="A566" s="96"/>
      <c r="B566" s="97"/>
      <c r="C566" s="97"/>
      <c r="D566" s="97"/>
      <c r="E566" s="97"/>
      <c r="F566" s="97"/>
      <c r="G566" s="97"/>
      <c r="H566" s="97"/>
      <c r="I566" s="97"/>
      <c r="J566" s="97"/>
      <c r="K566" s="97"/>
      <c r="L566" s="97"/>
      <c r="M566" s="97"/>
      <c r="N566" s="97"/>
      <c r="O566" s="97"/>
      <c r="P566" s="97"/>
      <c r="Q566" s="97"/>
      <c r="R566" s="97"/>
      <c r="S566" s="97"/>
      <c r="T566" s="97"/>
      <c r="U566" s="97"/>
      <c r="V566" s="97"/>
      <c r="W566" s="97"/>
      <c r="X566" s="97"/>
      <c r="Y566" s="97"/>
      <c r="Z566" s="97"/>
    </row>
    <row r="567" spans="1:26" ht="11.25" customHeight="1">
      <c r="A567" s="96"/>
      <c r="B567" s="97"/>
      <c r="C567" s="97"/>
      <c r="D567" s="97"/>
      <c r="E567" s="97"/>
      <c r="F567" s="97"/>
      <c r="G567" s="97"/>
      <c r="H567" s="97"/>
      <c r="I567" s="97"/>
      <c r="J567" s="97"/>
      <c r="K567" s="97"/>
      <c r="L567" s="97"/>
      <c r="M567" s="97"/>
      <c r="N567" s="97"/>
      <c r="O567" s="97"/>
      <c r="P567" s="97"/>
      <c r="Q567" s="97"/>
      <c r="R567" s="97"/>
      <c r="S567" s="97"/>
      <c r="T567" s="97"/>
      <c r="U567" s="97"/>
      <c r="V567" s="97"/>
      <c r="W567" s="97"/>
      <c r="X567" s="97"/>
      <c r="Y567" s="97"/>
      <c r="Z567" s="97"/>
    </row>
    <row r="568" spans="1:26" ht="11.25" customHeight="1">
      <c r="A568" s="96"/>
      <c r="B568" s="97"/>
      <c r="C568" s="97"/>
      <c r="D568" s="97"/>
      <c r="E568" s="97"/>
      <c r="F568" s="97"/>
      <c r="G568" s="97"/>
      <c r="H568" s="97"/>
      <c r="I568" s="97"/>
      <c r="J568" s="97"/>
      <c r="K568" s="97"/>
      <c r="L568" s="97"/>
      <c r="M568" s="97"/>
      <c r="N568" s="97"/>
      <c r="O568" s="97"/>
      <c r="P568" s="97"/>
      <c r="Q568" s="97"/>
      <c r="R568" s="97"/>
      <c r="S568" s="97"/>
      <c r="T568" s="97"/>
      <c r="U568" s="97"/>
      <c r="V568" s="97"/>
      <c r="W568" s="97"/>
      <c r="X568" s="97"/>
      <c r="Y568" s="97"/>
      <c r="Z568" s="97"/>
    </row>
    <row r="569" spans="1:26" ht="11.25" customHeight="1">
      <c r="A569" s="96"/>
      <c r="B569" s="97"/>
      <c r="C569" s="97"/>
      <c r="D569" s="97"/>
      <c r="E569" s="97"/>
      <c r="F569" s="97"/>
      <c r="G569" s="97"/>
      <c r="H569" s="97"/>
      <c r="I569" s="97"/>
      <c r="J569" s="97"/>
      <c r="K569" s="97"/>
      <c r="L569" s="97"/>
      <c r="M569" s="97"/>
      <c r="N569" s="97"/>
      <c r="O569" s="97"/>
      <c r="P569" s="97"/>
      <c r="Q569" s="97"/>
      <c r="R569" s="97"/>
      <c r="S569" s="97"/>
      <c r="T569" s="97"/>
      <c r="U569" s="97"/>
      <c r="V569" s="97"/>
      <c r="W569" s="97"/>
      <c r="X569" s="97"/>
      <c r="Y569" s="97"/>
      <c r="Z569" s="97"/>
    </row>
    <row r="570" spans="1:26" ht="11.25" customHeight="1">
      <c r="A570" s="96"/>
      <c r="B570" s="97"/>
      <c r="C570" s="97"/>
      <c r="D570" s="97"/>
      <c r="E570" s="97"/>
      <c r="F570" s="97"/>
      <c r="G570" s="97"/>
      <c r="H570" s="97"/>
      <c r="I570" s="97"/>
      <c r="J570" s="97"/>
      <c r="K570" s="97"/>
      <c r="L570" s="97"/>
      <c r="M570" s="97"/>
      <c r="N570" s="97"/>
      <c r="O570" s="97"/>
      <c r="P570" s="97"/>
      <c r="Q570" s="97"/>
      <c r="R570" s="97"/>
      <c r="S570" s="97"/>
      <c r="T570" s="97"/>
      <c r="U570" s="97"/>
      <c r="V570" s="97"/>
      <c r="W570" s="97"/>
      <c r="X570" s="97"/>
      <c r="Y570" s="97"/>
      <c r="Z570" s="97"/>
    </row>
    <row r="571" spans="1:26" ht="11.25" customHeight="1">
      <c r="A571" s="96"/>
      <c r="B571" s="97"/>
      <c r="C571" s="97"/>
      <c r="D571" s="97"/>
      <c r="E571" s="97"/>
      <c r="F571" s="97"/>
      <c r="G571" s="97"/>
      <c r="H571" s="97"/>
      <c r="I571" s="97"/>
      <c r="J571" s="97"/>
      <c r="K571" s="97"/>
      <c r="L571" s="97"/>
      <c r="M571" s="97"/>
      <c r="N571" s="97"/>
      <c r="O571" s="97"/>
      <c r="P571" s="97"/>
      <c r="Q571" s="97"/>
      <c r="R571" s="97"/>
      <c r="S571" s="97"/>
      <c r="T571" s="97"/>
      <c r="U571" s="97"/>
      <c r="V571" s="97"/>
      <c r="W571" s="97"/>
      <c r="X571" s="97"/>
      <c r="Y571" s="97"/>
      <c r="Z571" s="97"/>
    </row>
    <row r="572" spans="1:26" ht="11.25" customHeight="1">
      <c r="A572" s="96"/>
      <c r="B572" s="97"/>
      <c r="C572" s="97"/>
      <c r="D572" s="97"/>
      <c r="E572" s="97"/>
      <c r="F572" s="97"/>
      <c r="G572" s="97"/>
      <c r="H572" s="97"/>
      <c r="I572" s="97"/>
      <c r="J572" s="97"/>
      <c r="K572" s="97"/>
      <c r="L572" s="97"/>
      <c r="M572" s="97"/>
      <c r="N572" s="97"/>
      <c r="O572" s="97"/>
      <c r="P572" s="97"/>
      <c r="Q572" s="97"/>
      <c r="R572" s="97"/>
      <c r="S572" s="97"/>
      <c r="T572" s="97"/>
      <c r="U572" s="97"/>
      <c r="V572" s="97"/>
      <c r="W572" s="97"/>
      <c r="X572" s="97"/>
      <c r="Y572" s="97"/>
      <c r="Z572" s="97"/>
    </row>
    <row r="573" spans="1:26" ht="11.25" customHeight="1">
      <c r="A573" s="96"/>
      <c r="B573" s="97"/>
      <c r="C573" s="97"/>
      <c r="D573" s="97"/>
      <c r="E573" s="97"/>
      <c r="F573" s="97"/>
      <c r="G573" s="97"/>
      <c r="H573" s="97"/>
      <c r="I573" s="97"/>
      <c r="J573" s="97"/>
      <c r="K573" s="97"/>
      <c r="L573" s="97"/>
      <c r="M573" s="97"/>
      <c r="N573" s="97"/>
      <c r="O573" s="97"/>
      <c r="P573" s="97"/>
      <c r="Q573" s="97"/>
      <c r="R573" s="97"/>
      <c r="S573" s="97"/>
      <c r="T573" s="97"/>
      <c r="U573" s="97"/>
      <c r="V573" s="97"/>
      <c r="W573" s="97"/>
      <c r="X573" s="97"/>
      <c r="Y573" s="97"/>
      <c r="Z573" s="97"/>
    </row>
    <row r="574" spans="1:26" ht="11.25" customHeight="1">
      <c r="A574" s="96"/>
      <c r="B574" s="97"/>
      <c r="C574" s="97"/>
      <c r="D574" s="97"/>
      <c r="E574" s="97"/>
      <c r="F574" s="97"/>
      <c r="G574" s="97"/>
      <c r="H574" s="97"/>
      <c r="I574" s="97"/>
      <c r="J574" s="97"/>
      <c r="K574" s="97"/>
      <c r="L574" s="97"/>
      <c r="M574" s="97"/>
      <c r="N574" s="97"/>
      <c r="O574" s="97"/>
      <c r="P574" s="97"/>
      <c r="Q574" s="97"/>
      <c r="R574" s="97"/>
      <c r="S574" s="97"/>
      <c r="T574" s="97"/>
      <c r="U574" s="97"/>
      <c r="V574" s="97"/>
      <c r="W574" s="97"/>
      <c r="X574" s="97"/>
      <c r="Y574" s="97"/>
      <c r="Z574" s="97"/>
    </row>
    <row r="575" spans="1:26" ht="11.25" customHeight="1">
      <c r="A575" s="96"/>
      <c r="B575" s="97"/>
      <c r="C575" s="97"/>
      <c r="D575" s="97"/>
      <c r="E575" s="97"/>
      <c r="F575" s="97"/>
      <c r="G575" s="97"/>
      <c r="H575" s="97"/>
      <c r="I575" s="97"/>
      <c r="J575" s="97"/>
      <c r="K575" s="97"/>
      <c r="L575" s="97"/>
      <c r="M575" s="97"/>
      <c r="N575" s="97"/>
      <c r="O575" s="97"/>
      <c r="P575" s="97"/>
      <c r="Q575" s="97"/>
      <c r="R575" s="97"/>
      <c r="S575" s="97"/>
      <c r="T575" s="97"/>
      <c r="U575" s="97"/>
      <c r="V575" s="97"/>
      <c r="W575" s="97"/>
      <c r="X575" s="97"/>
      <c r="Y575" s="97"/>
      <c r="Z575" s="97"/>
    </row>
    <row r="576" spans="1:26" ht="11.25" customHeight="1">
      <c r="A576" s="96"/>
      <c r="B576" s="97"/>
      <c r="C576" s="97"/>
      <c r="D576" s="97"/>
      <c r="E576" s="97"/>
      <c r="F576" s="97"/>
      <c r="G576" s="97"/>
      <c r="H576" s="97"/>
      <c r="I576" s="97"/>
      <c r="J576" s="97"/>
      <c r="K576" s="97"/>
      <c r="L576" s="97"/>
      <c r="M576" s="97"/>
      <c r="N576" s="97"/>
      <c r="O576" s="97"/>
      <c r="P576" s="97"/>
      <c r="Q576" s="97"/>
      <c r="R576" s="97"/>
      <c r="S576" s="97"/>
      <c r="T576" s="97"/>
      <c r="U576" s="97"/>
      <c r="V576" s="97"/>
      <c r="W576" s="97"/>
      <c r="X576" s="97"/>
      <c r="Y576" s="97"/>
      <c r="Z576" s="97"/>
    </row>
    <row r="577" spans="1:26" ht="11.25" customHeight="1">
      <c r="A577" s="96"/>
      <c r="B577" s="97"/>
      <c r="C577" s="97"/>
      <c r="D577" s="97"/>
      <c r="E577" s="97"/>
      <c r="F577" s="97"/>
      <c r="G577" s="97"/>
      <c r="H577" s="97"/>
      <c r="I577" s="97"/>
      <c r="J577" s="97"/>
      <c r="K577" s="97"/>
      <c r="L577" s="97"/>
      <c r="M577" s="97"/>
      <c r="N577" s="97"/>
      <c r="O577" s="97"/>
      <c r="P577" s="97"/>
      <c r="Q577" s="97"/>
      <c r="R577" s="97"/>
      <c r="S577" s="97"/>
      <c r="T577" s="97"/>
      <c r="U577" s="97"/>
      <c r="V577" s="97"/>
      <c r="W577" s="97"/>
      <c r="X577" s="97"/>
      <c r="Y577" s="97"/>
      <c r="Z577" s="97"/>
    </row>
    <row r="578" spans="1:26" ht="11.25" customHeight="1">
      <c r="A578" s="96"/>
      <c r="B578" s="97"/>
      <c r="C578" s="97"/>
      <c r="D578" s="97"/>
      <c r="E578" s="97"/>
      <c r="F578" s="97"/>
      <c r="G578" s="97"/>
      <c r="H578" s="97"/>
      <c r="I578" s="97"/>
      <c r="J578" s="97"/>
      <c r="K578" s="97"/>
      <c r="L578" s="97"/>
      <c r="M578" s="97"/>
      <c r="N578" s="97"/>
      <c r="O578" s="97"/>
      <c r="P578" s="97"/>
      <c r="Q578" s="97"/>
      <c r="R578" s="97"/>
      <c r="S578" s="97"/>
      <c r="T578" s="97"/>
      <c r="U578" s="97"/>
      <c r="V578" s="97"/>
      <c r="W578" s="97"/>
      <c r="X578" s="97"/>
      <c r="Y578" s="97"/>
      <c r="Z578" s="97"/>
    </row>
    <row r="579" spans="1:26" ht="11.25" customHeight="1">
      <c r="A579" s="96"/>
      <c r="B579" s="97"/>
      <c r="C579" s="97"/>
      <c r="D579" s="97"/>
      <c r="E579" s="97"/>
      <c r="F579" s="97"/>
      <c r="G579" s="97"/>
      <c r="H579" s="97"/>
      <c r="I579" s="97"/>
      <c r="J579" s="97"/>
      <c r="K579" s="97"/>
      <c r="L579" s="97"/>
      <c r="M579" s="97"/>
      <c r="N579" s="97"/>
      <c r="O579" s="97"/>
      <c r="P579" s="97"/>
      <c r="Q579" s="97"/>
      <c r="R579" s="97"/>
      <c r="S579" s="97"/>
      <c r="T579" s="97"/>
      <c r="U579" s="97"/>
      <c r="V579" s="97"/>
      <c r="W579" s="97"/>
      <c r="X579" s="97"/>
      <c r="Y579" s="97"/>
      <c r="Z579" s="97"/>
    </row>
    <row r="580" spans="1:26" ht="11.25" customHeight="1">
      <c r="A580" s="96"/>
      <c r="B580" s="97"/>
      <c r="C580" s="97"/>
      <c r="D580" s="97"/>
      <c r="E580" s="97"/>
      <c r="F580" s="97"/>
      <c r="G580" s="97"/>
      <c r="H580" s="97"/>
      <c r="I580" s="97"/>
      <c r="J580" s="97"/>
      <c r="K580" s="97"/>
      <c r="L580" s="97"/>
      <c r="M580" s="97"/>
      <c r="N580" s="97"/>
      <c r="O580" s="97"/>
      <c r="P580" s="97"/>
      <c r="Q580" s="97"/>
      <c r="R580" s="97"/>
      <c r="S580" s="97"/>
      <c r="T580" s="97"/>
      <c r="U580" s="97"/>
      <c r="V580" s="97"/>
      <c r="W580" s="97"/>
      <c r="X580" s="97"/>
      <c r="Y580" s="97"/>
      <c r="Z580" s="97"/>
    </row>
    <row r="581" spans="1:26" ht="11.25" customHeight="1">
      <c r="A581" s="96"/>
      <c r="B581" s="97"/>
      <c r="C581" s="97"/>
      <c r="D581" s="97"/>
      <c r="E581" s="97"/>
      <c r="F581" s="97"/>
      <c r="G581" s="97"/>
      <c r="H581" s="97"/>
      <c r="I581" s="97"/>
      <c r="J581" s="97"/>
      <c r="K581" s="97"/>
      <c r="L581" s="97"/>
      <c r="M581" s="97"/>
      <c r="N581" s="97"/>
      <c r="O581" s="97"/>
      <c r="P581" s="97"/>
      <c r="Q581" s="97"/>
      <c r="R581" s="97"/>
      <c r="S581" s="97"/>
      <c r="T581" s="97"/>
      <c r="U581" s="97"/>
      <c r="V581" s="97"/>
      <c r="W581" s="97"/>
      <c r="X581" s="97"/>
      <c r="Y581" s="97"/>
      <c r="Z581" s="97"/>
    </row>
    <row r="582" spans="1:26" ht="11.25" customHeight="1">
      <c r="A582" s="96"/>
      <c r="B582" s="97"/>
      <c r="C582" s="97"/>
      <c r="D582" s="97"/>
      <c r="E582" s="97"/>
      <c r="F582" s="97"/>
      <c r="G582" s="97"/>
      <c r="H582" s="97"/>
      <c r="I582" s="97"/>
      <c r="J582" s="97"/>
      <c r="K582" s="97"/>
      <c r="L582" s="97"/>
      <c r="M582" s="97"/>
      <c r="N582" s="97"/>
      <c r="O582" s="97"/>
      <c r="P582" s="97"/>
      <c r="Q582" s="97"/>
      <c r="R582" s="97"/>
      <c r="S582" s="97"/>
      <c r="T582" s="97"/>
      <c r="U582" s="97"/>
      <c r="V582" s="97"/>
      <c r="W582" s="97"/>
      <c r="X582" s="97"/>
      <c r="Y582" s="97"/>
      <c r="Z582" s="97"/>
    </row>
    <row r="583" spans="1:26" ht="11.25" customHeight="1">
      <c r="A583" s="96"/>
      <c r="B583" s="97"/>
      <c r="C583" s="97"/>
      <c r="D583" s="97"/>
      <c r="E583" s="97"/>
      <c r="F583" s="97"/>
      <c r="G583" s="97"/>
      <c r="H583" s="97"/>
      <c r="I583" s="97"/>
      <c r="J583" s="97"/>
      <c r="K583" s="97"/>
      <c r="L583" s="97"/>
      <c r="M583" s="97"/>
      <c r="N583" s="97"/>
      <c r="O583" s="97"/>
      <c r="P583" s="97"/>
      <c r="Q583" s="97"/>
      <c r="R583" s="97"/>
      <c r="S583" s="97"/>
      <c r="T583" s="97"/>
      <c r="U583" s="97"/>
      <c r="V583" s="97"/>
      <c r="W583" s="97"/>
      <c r="X583" s="97"/>
      <c r="Y583" s="97"/>
      <c r="Z583" s="97"/>
    </row>
    <row r="584" spans="1:26" ht="11.25" customHeight="1">
      <c r="A584" s="96"/>
      <c r="B584" s="97"/>
      <c r="C584" s="97"/>
      <c r="D584" s="97"/>
      <c r="E584" s="97"/>
      <c r="F584" s="97"/>
      <c r="G584" s="97"/>
      <c r="H584" s="97"/>
      <c r="I584" s="97"/>
      <c r="J584" s="97"/>
      <c r="K584" s="97"/>
      <c r="L584" s="97"/>
      <c r="M584" s="97"/>
      <c r="N584" s="97"/>
      <c r="O584" s="97"/>
      <c r="P584" s="97"/>
      <c r="Q584" s="97"/>
      <c r="R584" s="97"/>
      <c r="S584" s="97"/>
      <c r="T584" s="97"/>
      <c r="U584" s="97"/>
      <c r="V584" s="97"/>
      <c r="W584" s="97"/>
      <c r="X584" s="97"/>
      <c r="Y584" s="97"/>
      <c r="Z584" s="97"/>
    </row>
    <row r="585" spans="1:26" ht="11.25" customHeight="1">
      <c r="A585" s="96"/>
      <c r="B585" s="97"/>
      <c r="C585" s="97"/>
      <c r="D585" s="97"/>
      <c r="E585" s="97"/>
      <c r="F585" s="97"/>
      <c r="G585" s="97"/>
      <c r="H585" s="97"/>
      <c r="I585" s="97"/>
      <c r="J585" s="97"/>
      <c r="K585" s="97"/>
      <c r="L585" s="97"/>
      <c r="M585" s="97"/>
      <c r="N585" s="97"/>
      <c r="O585" s="97"/>
      <c r="P585" s="97"/>
      <c r="Q585" s="97"/>
      <c r="R585" s="97"/>
      <c r="S585" s="97"/>
      <c r="T585" s="97"/>
      <c r="U585" s="97"/>
      <c r="V585" s="97"/>
      <c r="W585" s="97"/>
      <c r="X585" s="97"/>
      <c r="Y585" s="97"/>
      <c r="Z585" s="97"/>
    </row>
    <row r="586" spans="1:26" ht="11.25" customHeight="1">
      <c r="A586" s="96"/>
      <c r="B586" s="97"/>
      <c r="C586" s="97"/>
      <c r="D586" s="97"/>
      <c r="E586" s="97"/>
      <c r="F586" s="97"/>
      <c r="G586" s="97"/>
      <c r="H586" s="97"/>
      <c r="I586" s="97"/>
      <c r="J586" s="97"/>
      <c r="K586" s="97"/>
      <c r="L586" s="97"/>
      <c r="M586" s="97"/>
      <c r="N586" s="97"/>
      <c r="O586" s="97"/>
      <c r="P586" s="97"/>
      <c r="Q586" s="97"/>
      <c r="R586" s="97"/>
      <c r="S586" s="97"/>
      <c r="T586" s="97"/>
      <c r="U586" s="97"/>
      <c r="V586" s="97"/>
      <c r="W586" s="97"/>
      <c r="X586" s="97"/>
      <c r="Y586" s="97"/>
      <c r="Z586" s="97"/>
    </row>
    <row r="587" spans="1:26" ht="11.25" customHeight="1">
      <c r="A587" s="96"/>
      <c r="B587" s="97"/>
      <c r="C587" s="97"/>
      <c r="D587" s="97"/>
      <c r="E587" s="97"/>
      <c r="F587" s="97"/>
      <c r="G587" s="97"/>
      <c r="H587" s="97"/>
      <c r="I587" s="97"/>
      <c r="J587" s="97"/>
      <c r="K587" s="97"/>
      <c r="L587" s="97"/>
      <c r="M587" s="97"/>
      <c r="N587" s="97"/>
      <c r="O587" s="97"/>
      <c r="P587" s="97"/>
      <c r="Q587" s="97"/>
      <c r="R587" s="97"/>
      <c r="S587" s="97"/>
      <c r="T587" s="97"/>
      <c r="U587" s="97"/>
      <c r="V587" s="97"/>
      <c r="W587" s="97"/>
      <c r="X587" s="97"/>
      <c r="Y587" s="97"/>
      <c r="Z587" s="97"/>
    </row>
    <row r="588" spans="1:26" ht="11.25" customHeight="1">
      <c r="A588" s="96"/>
      <c r="B588" s="97"/>
      <c r="C588" s="97"/>
      <c r="D588" s="97"/>
      <c r="E588" s="97"/>
      <c r="F588" s="97"/>
      <c r="G588" s="97"/>
      <c r="H588" s="97"/>
      <c r="I588" s="97"/>
      <c r="J588" s="97"/>
      <c r="K588" s="97"/>
      <c r="L588" s="97"/>
      <c r="M588" s="97"/>
      <c r="N588" s="97"/>
      <c r="O588" s="97"/>
      <c r="P588" s="97"/>
      <c r="Q588" s="97"/>
      <c r="R588" s="97"/>
      <c r="S588" s="97"/>
      <c r="T588" s="97"/>
      <c r="U588" s="97"/>
      <c r="V588" s="97"/>
      <c r="W588" s="97"/>
      <c r="X588" s="97"/>
      <c r="Y588" s="97"/>
      <c r="Z588" s="97"/>
    </row>
    <row r="589" spans="1:26" ht="11.25" customHeight="1">
      <c r="A589" s="96"/>
      <c r="B589" s="97"/>
      <c r="C589" s="97"/>
      <c r="D589" s="97"/>
      <c r="E589" s="97"/>
      <c r="F589" s="97"/>
      <c r="G589" s="97"/>
      <c r="H589" s="97"/>
      <c r="I589" s="97"/>
      <c r="J589" s="97"/>
      <c r="K589" s="97"/>
      <c r="L589" s="97"/>
      <c r="M589" s="97"/>
      <c r="N589" s="97"/>
      <c r="O589" s="97"/>
      <c r="P589" s="97"/>
      <c r="Q589" s="97"/>
      <c r="R589" s="97"/>
      <c r="S589" s="97"/>
      <c r="T589" s="97"/>
      <c r="U589" s="97"/>
      <c r="V589" s="97"/>
      <c r="W589" s="97"/>
      <c r="X589" s="97"/>
      <c r="Y589" s="97"/>
      <c r="Z589" s="97"/>
    </row>
    <row r="590" spans="1:26" ht="11.25" customHeight="1">
      <c r="A590" s="96"/>
      <c r="B590" s="97"/>
      <c r="C590" s="97"/>
      <c r="D590" s="97"/>
      <c r="E590" s="97"/>
      <c r="F590" s="97"/>
      <c r="G590" s="97"/>
      <c r="H590" s="97"/>
      <c r="I590" s="97"/>
      <c r="J590" s="97"/>
      <c r="K590" s="97"/>
      <c r="L590" s="97"/>
      <c r="M590" s="97"/>
      <c r="N590" s="97"/>
      <c r="O590" s="97"/>
      <c r="P590" s="97"/>
      <c r="Q590" s="97"/>
      <c r="R590" s="97"/>
      <c r="S590" s="97"/>
      <c r="T590" s="97"/>
      <c r="U590" s="97"/>
      <c r="V590" s="97"/>
      <c r="W590" s="97"/>
      <c r="X590" s="97"/>
      <c r="Y590" s="97"/>
      <c r="Z590" s="97"/>
    </row>
    <row r="591" spans="1:26" ht="11.25" customHeight="1">
      <c r="A591" s="96"/>
      <c r="B591" s="97"/>
      <c r="C591" s="97"/>
      <c r="D591" s="97"/>
      <c r="E591" s="97"/>
      <c r="F591" s="97"/>
      <c r="G591" s="97"/>
      <c r="H591" s="97"/>
      <c r="I591" s="97"/>
      <c r="J591" s="97"/>
      <c r="K591" s="97"/>
      <c r="L591" s="97"/>
      <c r="M591" s="97"/>
      <c r="N591" s="97"/>
      <c r="O591" s="97"/>
      <c r="P591" s="97"/>
      <c r="Q591" s="97"/>
      <c r="R591" s="97"/>
      <c r="S591" s="97"/>
      <c r="T591" s="97"/>
      <c r="U591" s="97"/>
      <c r="V591" s="97"/>
      <c r="W591" s="97"/>
      <c r="X591" s="97"/>
      <c r="Y591" s="97"/>
      <c r="Z591" s="97"/>
    </row>
    <row r="592" spans="1:26" ht="11.25" customHeight="1">
      <c r="A592" s="96"/>
      <c r="B592" s="97"/>
      <c r="C592" s="97"/>
      <c r="D592" s="97"/>
      <c r="E592" s="97"/>
      <c r="F592" s="97"/>
      <c r="G592" s="97"/>
      <c r="H592" s="97"/>
      <c r="I592" s="97"/>
      <c r="J592" s="97"/>
      <c r="K592" s="97"/>
      <c r="L592" s="97"/>
      <c r="M592" s="97"/>
      <c r="N592" s="97"/>
      <c r="O592" s="97"/>
      <c r="P592" s="97"/>
      <c r="Q592" s="97"/>
      <c r="R592" s="97"/>
      <c r="S592" s="97"/>
      <c r="T592" s="97"/>
      <c r="U592" s="97"/>
      <c r="V592" s="97"/>
      <c r="W592" s="97"/>
      <c r="X592" s="97"/>
      <c r="Y592" s="97"/>
      <c r="Z592" s="97"/>
    </row>
    <row r="593" spans="1:26" ht="11.25" customHeight="1">
      <c r="A593" s="96"/>
      <c r="B593" s="97"/>
      <c r="C593" s="97"/>
      <c r="D593" s="97"/>
      <c r="E593" s="97"/>
      <c r="F593" s="97"/>
      <c r="G593" s="97"/>
      <c r="H593" s="97"/>
      <c r="I593" s="97"/>
      <c r="J593" s="97"/>
      <c r="K593" s="97"/>
      <c r="L593" s="97"/>
      <c r="M593" s="97"/>
      <c r="N593" s="97"/>
      <c r="O593" s="97"/>
      <c r="P593" s="97"/>
      <c r="Q593" s="97"/>
      <c r="R593" s="97"/>
      <c r="S593" s="97"/>
      <c r="T593" s="97"/>
      <c r="U593" s="97"/>
      <c r="V593" s="97"/>
      <c r="W593" s="97"/>
      <c r="X593" s="97"/>
      <c r="Y593" s="97"/>
      <c r="Z593" s="97"/>
    </row>
    <row r="594" spans="1:26" ht="11.25" customHeight="1">
      <c r="A594" s="96"/>
      <c r="B594" s="97"/>
      <c r="C594" s="97"/>
      <c r="D594" s="97"/>
      <c r="E594" s="97"/>
      <c r="F594" s="97"/>
      <c r="G594" s="97"/>
      <c r="H594" s="97"/>
      <c r="I594" s="97"/>
      <c r="J594" s="97"/>
      <c r="K594" s="97"/>
      <c r="L594" s="97"/>
      <c r="M594" s="97"/>
      <c r="N594" s="97"/>
      <c r="O594" s="97"/>
      <c r="P594" s="97"/>
      <c r="Q594" s="97"/>
      <c r="R594" s="97"/>
      <c r="S594" s="97"/>
      <c r="T594" s="97"/>
      <c r="U594" s="97"/>
      <c r="V594" s="97"/>
      <c r="W594" s="97"/>
      <c r="X594" s="97"/>
      <c r="Y594" s="97"/>
      <c r="Z594" s="97"/>
    </row>
    <row r="595" spans="1:26" ht="11.25" customHeight="1">
      <c r="A595" s="96"/>
      <c r="B595" s="97"/>
      <c r="C595" s="97"/>
      <c r="D595" s="97"/>
      <c r="E595" s="97"/>
      <c r="F595" s="97"/>
      <c r="G595" s="97"/>
      <c r="H595" s="97"/>
      <c r="I595" s="97"/>
      <c r="J595" s="97"/>
      <c r="K595" s="97"/>
      <c r="L595" s="97"/>
      <c r="M595" s="97"/>
      <c r="N595" s="97"/>
      <c r="O595" s="97"/>
      <c r="P595" s="97"/>
      <c r="Q595" s="97"/>
      <c r="R595" s="97"/>
      <c r="S595" s="97"/>
      <c r="T595" s="97"/>
      <c r="U595" s="97"/>
      <c r="V595" s="97"/>
      <c r="W595" s="97"/>
      <c r="X595" s="97"/>
      <c r="Y595" s="97"/>
      <c r="Z595" s="97"/>
    </row>
    <row r="596" spans="1:26" ht="11.25" customHeight="1">
      <c r="A596" s="96"/>
      <c r="B596" s="97"/>
      <c r="C596" s="97"/>
      <c r="D596" s="97"/>
      <c r="E596" s="97"/>
      <c r="F596" s="97"/>
      <c r="G596" s="97"/>
      <c r="H596" s="97"/>
      <c r="I596" s="97"/>
      <c r="J596" s="97"/>
      <c r="K596" s="97"/>
      <c r="L596" s="97"/>
      <c r="M596" s="97"/>
      <c r="N596" s="97"/>
      <c r="O596" s="97"/>
      <c r="P596" s="97"/>
      <c r="Q596" s="97"/>
      <c r="R596" s="97"/>
      <c r="S596" s="97"/>
      <c r="T596" s="97"/>
      <c r="U596" s="97"/>
      <c r="V596" s="97"/>
      <c r="W596" s="97"/>
      <c r="X596" s="97"/>
      <c r="Y596" s="97"/>
      <c r="Z596" s="97"/>
    </row>
    <row r="597" spans="1:26" ht="11.25" customHeight="1">
      <c r="A597" s="96"/>
      <c r="B597" s="97"/>
      <c r="C597" s="97"/>
      <c r="D597" s="97"/>
      <c r="E597" s="97"/>
      <c r="F597" s="97"/>
      <c r="G597" s="97"/>
      <c r="H597" s="97"/>
      <c r="I597" s="97"/>
      <c r="J597" s="97"/>
      <c r="K597" s="97"/>
      <c r="L597" s="97"/>
      <c r="M597" s="97"/>
      <c r="N597" s="97"/>
      <c r="O597" s="97"/>
      <c r="P597" s="97"/>
      <c r="Q597" s="97"/>
      <c r="R597" s="97"/>
      <c r="S597" s="97"/>
      <c r="T597" s="97"/>
      <c r="U597" s="97"/>
      <c r="V597" s="97"/>
      <c r="W597" s="97"/>
      <c r="X597" s="97"/>
      <c r="Y597" s="97"/>
      <c r="Z597" s="97"/>
    </row>
    <row r="598" spans="1:26" ht="11.25" customHeight="1">
      <c r="A598" s="96"/>
      <c r="B598" s="97"/>
      <c r="C598" s="97"/>
      <c r="D598" s="97"/>
      <c r="E598" s="97"/>
      <c r="F598" s="97"/>
      <c r="G598" s="97"/>
      <c r="H598" s="97"/>
      <c r="I598" s="97"/>
      <c r="J598" s="97"/>
      <c r="K598" s="97"/>
      <c r="L598" s="97"/>
      <c r="M598" s="97"/>
      <c r="N598" s="97"/>
      <c r="O598" s="97"/>
      <c r="P598" s="97"/>
      <c r="Q598" s="97"/>
      <c r="R598" s="97"/>
      <c r="S598" s="97"/>
      <c r="T598" s="97"/>
      <c r="U598" s="97"/>
      <c r="V598" s="97"/>
      <c r="W598" s="97"/>
      <c r="X598" s="97"/>
      <c r="Y598" s="97"/>
      <c r="Z598" s="97"/>
    </row>
    <row r="599" spans="1:26" ht="11.25" customHeight="1">
      <c r="A599" s="96"/>
      <c r="B599" s="97"/>
      <c r="C599" s="97"/>
      <c r="D599" s="97"/>
      <c r="E599" s="97"/>
      <c r="F599" s="97"/>
      <c r="G599" s="97"/>
      <c r="H599" s="97"/>
      <c r="I599" s="97"/>
      <c r="J599" s="97"/>
      <c r="K599" s="97"/>
      <c r="L599" s="97"/>
      <c r="M599" s="97"/>
      <c r="N599" s="97"/>
      <c r="O599" s="97"/>
      <c r="P599" s="97"/>
      <c r="Q599" s="97"/>
      <c r="R599" s="97"/>
      <c r="S599" s="97"/>
      <c r="T599" s="97"/>
      <c r="U599" s="97"/>
      <c r="V599" s="97"/>
      <c r="W599" s="97"/>
      <c r="X599" s="97"/>
      <c r="Y599" s="97"/>
      <c r="Z599" s="97"/>
    </row>
    <row r="600" spans="1:26" ht="11.25" customHeight="1">
      <c r="A600" s="96"/>
      <c r="B600" s="97"/>
      <c r="C600" s="97"/>
      <c r="D600" s="97"/>
      <c r="E600" s="97"/>
      <c r="F600" s="97"/>
      <c r="G600" s="97"/>
      <c r="H600" s="97"/>
      <c r="I600" s="97"/>
      <c r="J600" s="97"/>
      <c r="K600" s="97"/>
      <c r="L600" s="97"/>
      <c r="M600" s="97"/>
      <c r="N600" s="97"/>
      <c r="O600" s="97"/>
      <c r="P600" s="97"/>
      <c r="Q600" s="97"/>
      <c r="R600" s="97"/>
      <c r="S600" s="97"/>
      <c r="T600" s="97"/>
      <c r="U600" s="97"/>
      <c r="V600" s="97"/>
      <c r="W600" s="97"/>
      <c r="X600" s="97"/>
      <c r="Y600" s="97"/>
      <c r="Z600" s="97"/>
    </row>
    <row r="601" spans="1:26" ht="11.25" customHeight="1">
      <c r="A601" s="96"/>
      <c r="B601" s="97"/>
      <c r="C601" s="97"/>
      <c r="D601" s="97"/>
      <c r="E601" s="97"/>
      <c r="F601" s="97"/>
      <c r="G601" s="97"/>
      <c r="H601" s="97"/>
      <c r="I601" s="97"/>
      <c r="J601" s="97"/>
      <c r="K601" s="97"/>
      <c r="L601" s="97"/>
      <c r="M601" s="97"/>
      <c r="N601" s="97"/>
      <c r="O601" s="97"/>
      <c r="P601" s="97"/>
      <c r="Q601" s="97"/>
      <c r="R601" s="97"/>
      <c r="S601" s="97"/>
      <c r="T601" s="97"/>
      <c r="U601" s="97"/>
      <c r="V601" s="97"/>
      <c r="W601" s="97"/>
      <c r="X601" s="97"/>
      <c r="Y601" s="97"/>
      <c r="Z601" s="97"/>
    </row>
    <row r="602" spans="1:26" ht="11.25" customHeight="1">
      <c r="A602" s="96"/>
      <c r="B602" s="97"/>
      <c r="C602" s="97"/>
      <c r="D602" s="97"/>
      <c r="E602" s="97"/>
      <c r="F602" s="97"/>
      <c r="G602" s="97"/>
      <c r="H602" s="97"/>
      <c r="I602" s="97"/>
      <c r="J602" s="97"/>
      <c r="K602" s="97"/>
      <c r="L602" s="97"/>
      <c r="M602" s="97"/>
      <c r="N602" s="97"/>
      <c r="O602" s="97"/>
      <c r="P602" s="97"/>
      <c r="Q602" s="97"/>
      <c r="R602" s="97"/>
      <c r="S602" s="97"/>
      <c r="T602" s="97"/>
      <c r="U602" s="97"/>
      <c r="V602" s="97"/>
      <c r="W602" s="97"/>
      <c r="X602" s="97"/>
      <c r="Y602" s="97"/>
      <c r="Z602" s="97"/>
    </row>
    <row r="603" spans="1:26" ht="11.25" customHeight="1">
      <c r="A603" s="96"/>
      <c r="B603" s="97"/>
      <c r="C603" s="97"/>
      <c r="D603" s="97"/>
      <c r="E603" s="97"/>
      <c r="F603" s="97"/>
      <c r="G603" s="97"/>
      <c r="H603" s="97"/>
      <c r="I603" s="97"/>
      <c r="J603" s="97"/>
      <c r="K603" s="97"/>
      <c r="L603" s="97"/>
      <c r="M603" s="97"/>
      <c r="N603" s="97"/>
      <c r="O603" s="97"/>
      <c r="P603" s="97"/>
      <c r="Q603" s="97"/>
      <c r="R603" s="97"/>
      <c r="S603" s="97"/>
      <c r="T603" s="97"/>
      <c r="U603" s="97"/>
      <c r="V603" s="97"/>
      <c r="W603" s="97"/>
      <c r="X603" s="97"/>
      <c r="Y603" s="97"/>
      <c r="Z603" s="97"/>
    </row>
    <row r="604" spans="1:26" ht="11.25" customHeight="1">
      <c r="A604" s="96"/>
      <c r="B604" s="97"/>
      <c r="C604" s="97"/>
      <c r="D604" s="97"/>
      <c r="E604" s="97"/>
      <c r="F604" s="97"/>
      <c r="G604" s="97"/>
      <c r="H604" s="97"/>
      <c r="I604" s="97"/>
      <c r="J604" s="97"/>
      <c r="K604" s="97"/>
      <c r="L604" s="97"/>
      <c r="M604" s="97"/>
      <c r="N604" s="97"/>
      <c r="O604" s="97"/>
      <c r="P604" s="97"/>
      <c r="Q604" s="97"/>
      <c r="R604" s="97"/>
      <c r="S604" s="97"/>
      <c r="T604" s="97"/>
      <c r="U604" s="97"/>
      <c r="V604" s="97"/>
      <c r="W604" s="97"/>
      <c r="X604" s="97"/>
      <c r="Y604" s="97"/>
      <c r="Z604" s="97"/>
    </row>
    <row r="605" spans="1:26" ht="11.25" customHeight="1">
      <c r="A605" s="96"/>
      <c r="B605" s="97"/>
      <c r="C605" s="97"/>
      <c r="D605" s="97"/>
      <c r="E605" s="97"/>
      <c r="F605" s="97"/>
      <c r="G605" s="97"/>
      <c r="H605" s="97"/>
      <c r="I605" s="97"/>
      <c r="J605" s="97"/>
      <c r="K605" s="97"/>
      <c r="L605" s="97"/>
      <c r="M605" s="97"/>
      <c r="N605" s="97"/>
      <c r="O605" s="97"/>
      <c r="P605" s="97"/>
      <c r="Q605" s="97"/>
      <c r="R605" s="97"/>
      <c r="S605" s="97"/>
      <c r="T605" s="97"/>
      <c r="U605" s="97"/>
      <c r="V605" s="97"/>
      <c r="W605" s="97"/>
      <c r="X605" s="97"/>
      <c r="Y605" s="97"/>
      <c r="Z605" s="97"/>
    </row>
    <row r="606" spans="1:26" ht="11.25" customHeight="1">
      <c r="A606" s="96"/>
      <c r="B606" s="97"/>
      <c r="C606" s="97"/>
      <c r="D606" s="97"/>
      <c r="E606" s="97"/>
      <c r="F606" s="97"/>
      <c r="G606" s="97"/>
      <c r="H606" s="97"/>
      <c r="I606" s="97"/>
      <c r="J606" s="97"/>
      <c r="K606" s="97"/>
      <c r="L606" s="97"/>
      <c r="M606" s="97"/>
      <c r="N606" s="97"/>
      <c r="O606" s="97"/>
      <c r="P606" s="97"/>
      <c r="Q606" s="97"/>
      <c r="R606" s="97"/>
      <c r="S606" s="97"/>
      <c r="T606" s="97"/>
      <c r="U606" s="97"/>
      <c r="V606" s="97"/>
      <c r="W606" s="97"/>
      <c r="X606" s="97"/>
      <c r="Y606" s="97"/>
      <c r="Z606" s="97"/>
    </row>
    <row r="607" spans="1:26" ht="11.25" customHeight="1">
      <c r="A607" s="96"/>
      <c r="B607" s="97"/>
      <c r="C607" s="97"/>
      <c r="D607" s="97"/>
      <c r="E607" s="97"/>
      <c r="F607" s="97"/>
      <c r="G607" s="97"/>
      <c r="H607" s="97"/>
      <c r="I607" s="97"/>
      <c r="J607" s="97"/>
      <c r="K607" s="97"/>
      <c r="L607" s="97"/>
      <c r="M607" s="97"/>
      <c r="N607" s="97"/>
      <c r="O607" s="97"/>
      <c r="P607" s="97"/>
      <c r="Q607" s="97"/>
      <c r="R607" s="97"/>
      <c r="S607" s="97"/>
      <c r="T607" s="97"/>
      <c r="U607" s="97"/>
      <c r="V607" s="97"/>
      <c r="W607" s="97"/>
      <c r="X607" s="97"/>
      <c r="Y607" s="97"/>
      <c r="Z607" s="97"/>
    </row>
    <row r="608" spans="1:26" ht="11.25" customHeight="1">
      <c r="A608" s="96"/>
      <c r="B608" s="97"/>
      <c r="C608" s="97"/>
      <c r="D608" s="97"/>
      <c r="E608" s="97"/>
      <c r="F608" s="97"/>
      <c r="G608" s="97"/>
      <c r="H608" s="97"/>
      <c r="I608" s="97"/>
      <c r="J608" s="97"/>
      <c r="K608" s="97"/>
      <c r="L608" s="97"/>
      <c r="M608" s="97"/>
      <c r="N608" s="97"/>
      <c r="O608" s="97"/>
      <c r="P608" s="97"/>
      <c r="Q608" s="97"/>
      <c r="R608" s="97"/>
      <c r="S608" s="97"/>
      <c r="T608" s="97"/>
      <c r="U608" s="97"/>
      <c r="V608" s="97"/>
      <c r="W608" s="97"/>
      <c r="X608" s="97"/>
      <c r="Y608" s="97"/>
      <c r="Z608" s="97"/>
    </row>
    <row r="609" spans="1:26" ht="11.25" customHeight="1">
      <c r="A609" s="96"/>
      <c r="B609" s="97"/>
      <c r="C609" s="97"/>
      <c r="D609" s="97"/>
      <c r="E609" s="97"/>
      <c r="F609" s="97"/>
      <c r="G609" s="97"/>
      <c r="H609" s="97"/>
      <c r="I609" s="97"/>
      <c r="J609" s="97"/>
      <c r="K609" s="97"/>
      <c r="L609" s="97"/>
      <c r="M609" s="97"/>
      <c r="N609" s="97"/>
      <c r="O609" s="97"/>
      <c r="P609" s="97"/>
      <c r="Q609" s="97"/>
      <c r="R609" s="97"/>
      <c r="S609" s="97"/>
      <c r="T609" s="97"/>
      <c r="U609" s="97"/>
      <c r="V609" s="97"/>
      <c r="W609" s="97"/>
      <c r="X609" s="97"/>
      <c r="Y609" s="97"/>
      <c r="Z609" s="97"/>
    </row>
    <row r="610" spans="1:26" ht="11.25" customHeight="1">
      <c r="A610" s="96"/>
      <c r="B610" s="97"/>
      <c r="C610" s="97"/>
      <c r="D610" s="97"/>
      <c r="E610" s="97"/>
      <c r="F610" s="97"/>
      <c r="G610" s="97"/>
      <c r="H610" s="97"/>
      <c r="I610" s="97"/>
      <c r="J610" s="97"/>
      <c r="K610" s="97"/>
      <c r="L610" s="97"/>
      <c r="M610" s="97"/>
      <c r="N610" s="97"/>
      <c r="O610" s="97"/>
      <c r="P610" s="97"/>
      <c r="Q610" s="97"/>
      <c r="R610" s="97"/>
      <c r="S610" s="97"/>
      <c r="T610" s="97"/>
      <c r="U610" s="97"/>
      <c r="V610" s="97"/>
      <c r="W610" s="97"/>
      <c r="X610" s="97"/>
      <c r="Y610" s="97"/>
      <c r="Z610" s="97"/>
    </row>
    <row r="611" spans="1:26" ht="11.25" customHeight="1">
      <c r="A611" s="96"/>
      <c r="B611" s="97"/>
      <c r="C611" s="97"/>
      <c r="D611" s="97"/>
      <c r="E611" s="97"/>
      <c r="F611" s="97"/>
      <c r="G611" s="97"/>
      <c r="H611" s="97"/>
      <c r="I611" s="97"/>
      <c r="J611" s="97"/>
      <c r="K611" s="97"/>
      <c r="L611" s="97"/>
      <c r="M611" s="97"/>
      <c r="N611" s="97"/>
      <c r="O611" s="97"/>
      <c r="P611" s="97"/>
      <c r="Q611" s="97"/>
      <c r="R611" s="97"/>
      <c r="S611" s="97"/>
      <c r="T611" s="97"/>
      <c r="U611" s="97"/>
      <c r="V611" s="97"/>
      <c r="W611" s="97"/>
      <c r="X611" s="97"/>
      <c r="Y611" s="97"/>
      <c r="Z611" s="97"/>
    </row>
    <row r="612" spans="1:26" ht="11.25" customHeight="1">
      <c r="A612" s="96"/>
      <c r="B612" s="97"/>
      <c r="C612" s="97"/>
      <c r="D612" s="97"/>
      <c r="E612" s="97"/>
      <c r="F612" s="97"/>
      <c r="G612" s="97"/>
      <c r="H612" s="97"/>
      <c r="I612" s="97"/>
      <c r="J612" s="97"/>
      <c r="K612" s="97"/>
      <c r="L612" s="97"/>
      <c r="M612" s="97"/>
      <c r="N612" s="97"/>
      <c r="O612" s="97"/>
      <c r="P612" s="97"/>
      <c r="Q612" s="97"/>
      <c r="R612" s="97"/>
      <c r="S612" s="97"/>
      <c r="T612" s="97"/>
      <c r="U612" s="97"/>
      <c r="V612" s="97"/>
      <c r="W612" s="97"/>
      <c r="X612" s="97"/>
      <c r="Y612" s="97"/>
      <c r="Z612" s="97"/>
    </row>
    <row r="613" spans="1:26" ht="11.25" customHeight="1">
      <c r="A613" s="96"/>
      <c r="B613" s="97"/>
      <c r="C613" s="97"/>
      <c r="D613" s="97"/>
      <c r="E613" s="97"/>
      <c r="F613" s="97"/>
      <c r="G613" s="97"/>
      <c r="H613" s="97"/>
      <c r="I613" s="97"/>
      <c r="J613" s="97"/>
      <c r="K613" s="97"/>
      <c r="L613" s="97"/>
      <c r="M613" s="97"/>
      <c r="N613" s="97"/>
      <c r="O613" s="97"/>
      <c r="P613" s="97"/>
      <c r="Q613" s="97"/>
      <c r="R613" s="97"/>
      <c r="S613" s="97"/>
      <c r="T613" s="97"/>
      <c r="U613" s="97"/>
      <c r="V613" s="97"/>
      <c r="W613" s="97"/>
      <c r="X613" s="97"/>
      <c r="Y613" s="97"/>
      <c r="Z613" s="97"/>
    </row>
    <row r="614" spans="1:26" ht="11.25" customHeight="1">
      <c r="A614" s="96"/>
      <c r="B614" s="97"/>
      <c r="C614" s="97"/>
      <c r="D614" s="97"/>
      <c r="E614" s="97"/>
      <c r="F614" s="97"/>
      <c r="G614" s="97"/>
      <c r="H614" s="97"/>
      <c r="I614" s="97"/>
      <c r="J614" s="97"/>
      <c r="K614" s="97"/>
      <c r="L614" s="97"/>
      <c r="M614" s="97"/>
      <c r="N614" s="97"/>
      <c r="O614" s="97"/>
      <c r="P614" s="97"/>
      <c r="Q614" s="97"/>
      <c r="R614" s="97"/>
      <c r="S614" s="97"/>
      <c r="T614" s="97"/>
      <c r="U614" s="97"/>
      <c r="V614" s="97"/>
      <c r="W614" s="97"/>
      <c r="X614" s="97"/>
      <c r="Y614" s="97"/>
      <c r="Z614" s="97"/>
    </row>
    <row r="615" spans="1:26" ht="11.25" customHeight="1">
      <c r="A615" s="96"/>
      <c r="B615" s="97"/>
      <c r="C615" s="97"/>
      <c r="D615" s="97"/>
      <c r="E615" s="97"/>
      <c r="F615" s="97"/>
      <c r="G615" s="97"/>
      <c r="H615" s="97"/>
      <c r="I615" s="97"/>
      <c r="J615" s="97"/>
      <c r="K615" s="97"/>
      <c r="L615" s="97"/>
      <c r="M615" s="97"/>
      <c r="N615" s="97"/>
      <c r="O615" s="97"/>
      <c r="P615" s="97"/>
      <c r="Q615" s="97"/>
      <c r="R615" s="97"/>
      <c r="S615" s="97"/>
      <c r="T615" s="97"/>
      <c r="U615" s="97"/>
      <c r="V615" s="97"/>
      <c r="W615" s="97"/>
      <c r="X615" s="97"/>
      <c r="Y615" s="97"/>
      <c r="Z615" s="97"/>
    </row>
    <row r="616" spans="1:26" ht="11.25" customHeight="1">
      <c r="A616" s="96"/>
      <c r="B616" s="97"/>
      <c r="C616" s="97"/>
      <c r="D616" s="97"/>
      <c r="E616" s="97"/>
      <c r="F616" s="97"/>
      <c r="G616" s="97"/>
      <c r="H616" s="97"/>
      <c r="I616" s="97"/>
      <c r="J616" s="97"/>
      <c r="K616" s="97"/>
      <c r="L616" s="97"/>
      <c r="M616" s="97"/>
      <c r="N616" s="97"/>
      <c r="O616" s="97"/>
      <c r="P616" s="97"/>
      <c r="Q616" s="97"/>
      <c r="R616" s="97"/>
      <c r="S616" s="97"/>
      <c r="T616" s="97"/>
      <c r="U616" s="97"/>
      <c r="V616" s="97"/>
      <c r="W616" s="97"/>
      <c r="X616" s="97"/>
      <c r="Y616" s="97"/>
      <c r="Z616" s="97"/>
    </row>
    <row r="617" spans="1:26" ht="11.25" customHeight="1">
      <c r="A617" s="96"/>
      <c r="B617" s="97"/>
      <c r="C617" s="97"/>
      <c r="D617" s="97"/>
      <c r="E617" s="97"/>
      <c r="F617" s="97"/>
      <c r="G617" s="97"/>
      <c r="H617" s="97"/>
      <c r="I617" s="97"/>
      <c r="J617" s="97"/>
      <c r="K617" s="97"/>
      <c r="L617" s="97"/>
      <c r="M617" s="97"/>
      <c r="N617" s="97"/>
      <c r="O617" s="97"/>
      <c r="P617" s="97"/>
      <c r="Q617" s="97"/>
      <c r="R617" s="97"/>
      <c r="S617" s="97"/>
      <c r="T617" s="97"/>
      <c r="U617" s="97"/>
      <c r="V617" s="97"/>
      <c r="W617" s="97"/>
      <c r="X617" s="97"/>
      <c r="Y617" s="97"/>
      <c r="Z617" s="97"/>
    </row>
    <row r="618" spans="1:26" ht="11.25" customHeight="1">
      <c r="A618" s="96"/>
      <c r="B618" s="97"/>
      <c r="C618" s="97"/>
      <c r="D618" s="97"/>
      <c r="E618" s="97"/>
      <c r="F618" s="97"/>
      <c r="G618" s="97"/>
      <c r="H618" s="97"/>
      <c r="I618" s="97"/>
      <c r="J618" s="97"/>
      <c r="K618" s="97"/>
      <c r="L618" s="97"/>
      <c r="M618" s="97"/>
      <c r="N618" s="97"/>
      <c r="O618" s="97"/>
      <c r="P618" s="97"/>
      <c r="Q618" s="97"/>
      <c r="R618" s="97"/>
      <c r="S618" s="97"/>
      <c r="T618" s="97"/>
      <c r="U618" s="97"/>
      <c r="V618" s="97"/>
      <c r="W618" s="97"/>
      <c r="X618" s="97"/>
      <c r="Y618" s="97"/>
      <c r="Z618" s="97"/>
    </row>
    <row r="619" spans="1:26" ht="11.25" customHeight="1">
      <c r="A619" s="96"/>
      <c r="B619" s="97"/>
      <c r="C619" s="97"/>
      <c r="D619" s="97"/>
      <c r="E619" s="97"/>
      <c r="F619" s="97"/>
      <c r="G619" s="97"/>
      <c r="H619" s="97"/>
      <c r="I619" s="97"/>
      <c r="J619" s="97"/>
      <c r="K619" s="97"/>
      <c r="L619" s="97"/>
      <c r="M619" s="97"/>
      <c r="N619" s="97"/>
      <c r="O619" s="97"/>
      <c r="P619" s="97"/>
      <c r="Q619" s="97"/>
      <c r="R619" s="97"/>
      <c r="S619" s="97"/>
      <c r="T619" s="97"/>
      <c r="U619" s="97"/>
      <c r="V619" s="97"/>
      <c r="W619" s="97"/>
      <c r="X619" s="97"/>
      <c r="Y619" s="97"/>
      <c r="Z619" s="97"/>
    </row>
    <row r="620" spans="1:26" ht="11.25" customHeight="1">
      <c r="A620" s="96"/>
      <c r="B620" s="97"/>
      <c r="C620" s="97"/>
      <c r="D620" s="97"/>
      <c r="E620" s="97"/>
      <c r="F620" s="97"/>
      <c r="G620" s="97"/>
      <c r="H620" s="97"/>
      <c r="I620" s="97"/>
      <c r="J620" s="97"/>
      <c r="K620" s="97"/>
      <c r="L620" s="97"/>
      <c r="M620" s="97"/>
      <c r="N620" s="97"/>
      <c r="O620" s="97"/>
      <c r="P620" s="97"/>
      <c r="Q620" s="97"/>
      <c r="R620" s="97"/>
      <c r="S620" s="97"/>
      <c r="T620" s="97"/>
      <c r="U620" s="97"/>
      <c r="V620" s="97"/>
      <c r="W620" s="97"/>
      <c r="X620" s="97"/>
      <c r="Y620" s="97"/>
      <c r="Z620" s="97"/>
    </row>
    <row r="621" spans="1:26" ht="11.25" customHeight="1">
      <c r="A621" s="96"/>
      <c r="B621" s="97"/>
      <c r="C621" s="97"/>
      <c r="D621" s="97"/>
      <c r="E621" s="97"/>
      <c r="F621" s="97"/>
      <c r="G621" s="97"/>
      <c r="H621" s="97"/>
      <c r="I621" s="97"/>
      <c r="J621" s="97"/>
      <c r="K621" s="97"/>
      <c r="L621" s="97"/>
      <c r="M621" s="97"/>
      <c r="N621" s="97"/>
      <c r="O621" s="97"/>
      <c r="P621" s="97"/>
      <c r="Q621" s="97"/>
      <c r="R621" s="97"/>
      <c r="S621" s="97"/>
      <c r="T621" s="97"/>
      <c r="U621" s="97"/>
      <c r="V621" s="97"/>
      <c r="W621" s="97"/>
      <c r="X621" s="97"/>
      <c r="Y621" s="97"/>
      <c r="Z621" s="97"/>
    </row>
    <row r="622" spans="1:26" ht="11.25" customHeight="1">
      <c r="A622" s="96"/>
      <c r="B622" s="97"/>
      <c r="C622" s="97"/>
      <c r="D622" s="97"/>
      <c r="E622" s="97"/>
      <c r="F622" s="97"/>
      <c r="G622" s="97"/>
      <c r="H622" s="97"/>
      <c r="I622" s="97"/>
      <c r="J622" s="97"/>
      <c r="K622" s="97"/>
      <c r="L622" s="97"/>
      <c r="M622" s="97"/>
      <c r="N622" s="97"/>
      <c r="O622" s="97"/>
      <c r="P622" s="97"/>
      <c r="Q622" s="97"/>
      <c r="R622" s="97"/>
      <c r="S622" s="97"/>
      <c r="T622" s="97"/>
      <c r="U622" s="97"/>
      <c r="V622" s="97"/>
      <c r="W622" s="97"/>
      <c r="X622" s="97"/>
      <c r="Y622" s="97"/>
      <c r="Z622" s="97"/>
    </row>
    <row r="623" spans="1:26" ht="11.25" customHeight="1">
      <c r="A623" s="96"/>
      <c r="B623" s="97"/>
      <c r="C623" s="97"/>
      <c r="D623" s="97"/>
      <c r="E623" s="97"/>
      <c r="F623" s="97"/>
      <c r="G623" s="97"/>
      <c r="H623" s="97"/>
      <c r="I623" s="97"/>
      <c r="J623" s="97"/>
      <c r="K623" s="97"/>
      <c r="L623" s="97"/>
      <c r="M623" s="97"/>
      <c r="N623" s="97"/>
      <c r="O623" s="97"/>
      <c r="P623" s="97"/>
      <c r="Q623" s="97"/>
      <c r="R623" s="97"/>
      <c r="S623" s="97"/>
      <c r="T623" s="97"/>
      <c r="U623" s="97"/>
      <c r="V623" s="97"/>
      <c r="W623" s="97"/>
      <c r="X623" s="97"/>
      <c r="Y623" s="97"/>
      <c r="Z623" s="97"/>
    </row>
    <row r="624" spans="1:26" ht="11.25" customHeight="1">
      <c r="A624" s="96"/>
      <c r="B624" s="97"/>
      <c r="C624" s="97"/>
      <c r="D624" s="97"/>
      <c r="E624" s="97"/>
      <c r="F624" s="97"/>
      <c r="G624" s="97"/>
      <c r="H624" s="97"/>
      <c r="I624" s="97"/>
      <c r="J624" s="97"/>
      <c r="K624" s="97"/>
      <c r="L624" s="97"/>
      <c r="M624" s="97"/>
      <c r="N624" s="97"/>
      <c r="O624" s="97"/>
      <c r="P624" s="97"/>
      <c r="Q624" s="97"/>
      <c r="R624" s="97"/>
      <c r="S624" s="97"/>
      <c r="T624" s="97"/>
      <c r="U624" s="97"/>
      <c r="V624" s="97"/>
      <c r="W624" s="97"/>
      <c r="X624" s="97"/>
      <c r="Y624" s="97"/>
      <c r="Z624" s="97"/>
    </row>
    <row r="625" spans="1:26" ht="11.25" customHeight="1">
      <c r="A625" s="96"/>
      <c r="B625" s="97"/>
      <c r="C625" s="97"/>
      <c r="D625" s="97"/>
      <c r="E625" s="97"/>
      <c r="F625" s="97"/>
      <c r="G625" s="97"/>
      <c r="H625" s="97"/>
      <c r="I625" s="97"/>
      <c r="J625" s="97"/>
      <c r="K625" s="97"/>
      <c r="L625" s="97"/>
      <c r="M625" s="97"/>
      <c r="N625" s="97"/>
      <c r="O625" s="97"/>
      <c r="P625" s="97"/>
      <c r="Q625" s="97"/>
      <c r="R625" s="97"/>
      <c r="S625" s="97"/>
      <c r="T625" s="97"/>
      <c r="U625" s="97"/>
      <c r="V625" s="97"/>
      <c r="W625" s="97"/>
      <c r="X625" s="97"/>
      <c r="Y625" s="97"/>
      <c r="Z625" s="97"/>
    </row>
    <row r="626" spans="1:26" ht="11.25" customHeight="1">
      <c r="A626" s="96"/>
      <c r="B626" s="97"/>
      <c r="C626" s="97"/>
      <c r="D626" s="97"/>
      <c r="E626" s="97"/>
      <c r="F626" s="97"/>
      <c r="G626" s="97"/>
      <c r="H626" s="97"/>
      <c r="I626" s="97"/>
      <c r="J626" s="97"/>
      <c r="K626" s="97"/>
      <c r="L626" s="97"/>
      <c r="M626" s="97"/>
      <c r="N626" s="97"/>
      <c r="O626" s="97"/>
      <c r="P626" s="97"/>
      <c r="Q626" s="97"/>
      <c r="R626" s="97"/>
      <c r="S626" s="97"/>
      <c r="T626" s="97"/>
      <c r="U626" s="97"/>
      <c r="V626" s="97"/>
      <c r="W626" s="97"/>
      <c r="X626" s="97"/>
      <c r="Y626" s="97"/>
      <c r="Z626" s="97"/>
    </row>
    <row r="627" spans="1:26" ht="11.25" customHeight="1">
      <c r="A627" s="96"/>
      <c r="B627" s="97"/>
      <c r="C627" s="97"/>
      <c r="D627" s="97"/>
      <c r="E627" s="97"/>
      <c r="F627" s="97"/>
      <c r="G627" s="97"/>
      <c r="H627" s="97"/>
      <c r="I627" s="97"/>
      <c r="J627" s="97"/>
      <c r="K627" s="97"/>
      <c r="L627" s="97"/>
      <c r="M627" s="97"/>
      <c r="N627" s="97"/>
      <c r="O627" s="97"/>
      <c r="P627" s="97"/>
      <c r="Q627" s="97"/>
      <c r="R627" s="97"/>
      <c r="S627" s="97"/>
      <c r="T627" s="97"/>
      <c r="U627" s="97"/>
      <c r="V627" s="97"/>
      <c r="W627" s="97"/>
      <c r="X627" s="97"/>
      <c r="Y627" s="97"/>
      <c r="Z627" s="97"/>
    </row>
    <row r="628" spans="1:26" ht="11.25" customHeight="1">
      <c r="A628" s="96"/>
      <c r="B628" s="97"/>
      <c r="C628" s="97"/>
      <c r="D628" s="97"/>
      <c r="E628" s="97"/>
      <c r="F628" s="97"/>
      <c r="G628" s="97"/>
      <c r="H628" s="97"/>
      <c r="I628" s="97"/>
      <c r="J628" s="97"/>
      <c r="K628" s="97"/>
      <c r="L628" s="97"/>
      <c r="M628" s="97"/>
      <c r="N628" s="97"/>
      <c r="O628" s="97"/>
      <c r="P628" s="97"/>
      <c r="Q628" s="97"/>
      <c r="R628" s="97"/>
      <c r="S628" s="97"/>
      <c r="T628" s="97"/>
      <c r="U628" s="97"/>
      <c r="V628" s="97"/>
      <c r="W628" s="97"/>
      <c r="X628" s="97"/>
      <c r="Y628" s="97"/>
      <c r="Z628" s="97"/>
    </row>
    <row r="629" spans="1:26" ht="11.25" customHeight="1">
      <c r="A629" s="96"/>
      <c r="B629" s="97"/>
      <c r="C629" s="97"/>
      <c r="D629" s="97"/>
      <c r="E629" s="97"/>
      <c r="F629" s="97"/>
      <c r="G629" s="97"/>
      <c r="H629" s="97"/>
      <c r="I629" s="97"/>
      <c r="J629" s="97"/>
      <c r="K629" s="97"/>
      <c r="L629" s="97"/>
      <c r="M629" s="97"/>
      <c r="N629" s="97"/>
      <c r="O629" s="97"/>
      <c r="P629" s="97"/>
      <c r="Q629" s="97"/>
      <c r="R629" s="97"/>
      <c r="S629" s="97"/>
      <c r="T629" s="97"/>
      <c r="U629" s="97"/>
      <c r="V629" s="97"/>
      <c r="W629" s="97"/>
      <c r="X629" s="97"/>
      <c r="Y629" s="97"/>
      <c r="Z629" s="97"/>
    </row>
    <row r="630" spans="1:26" ht="11.25" customHeight="1">
      <c r="A630" s="96"/>
      <c r="B630" s="97"/>
      <c r="C630" s="97"/>
      <c r="D630" s="97"/>
      <c r="E630" s="97"/>
      <c r="F630" s="97"/>
      <c r="G630" s="97"/>
      <c r="H630" s="97"/>
      <c r="I630" s="97"/>
      <c r="J630" s="97"/>
      <c r="K630" s="97"/>
      <c r="L630" s="97"/>
      <c r="M630" s="97"/>
      <c r="N630" s="97"/>
      <c r="O630" s="97"/>
      <c r="P630" s="97"/>
      <c r="Q630" s="97"/>
      <c r="R630" s="97"/>
      <c r="S630" s="97"/>
      <c r="T630" s="97"/>
      <c r="U630" s="97"/>
      <c r="V630" s="97"/>
      <c r="W630" s="97"/>
      <c r="X630" s="97"/>
      <c r="Y630" s="97"/>
      <c r="Z630" s="97"/>
    </row>
    <row r="631" spans="1:26" ht="11.25" customHeight="1">
      <c r="A631" s="96"/>
      <c r="B631" s="97"/>
      <c r="C631" s="97"/>
      <c r="D631" s="97"/>
      <c r="E631" s="97"/>
      <c r="F631" s="97"/>
      <c r="G631" s="97"/>
      <c r="H631" s="97"/>
      <c r="I631" s="97"/>
      <c r="J631" s="97"/>
      <c r="K631" s="97"/>
      <c r="L631" s="97"/>
      <c r="M631" s="97"/>
      <c r="N631" s="97"/>
      <c r="O631" s="97"/>
      <c r="P631" s="97"/>
      <c r="Q631" s="97"/>
      <c r="R631" s="97"/>
      <c r="S631" s="97"/>
      <c r="T631" s="97"/>
      <c r="U631" s="97"/>
      <c r="V631" s="97"/>
      <c r="W631" s="97"/>
      <c r="X631" s="97"/>
      <c r="Y631" s="97"/>
      <c r="Z631" s="97"/>
    </row>
    <row r="632" spans="1:26" ht="11.25" customHeight="1">
      <c r="A632" s="96"/>
      <c r="B632" s="97"/>
      <c r="C632" s="97"/>
      <c r="D632" s="97"/>
      <c r="E632" s="97"/>
      <c r="F632" s="97"/>
      <c r="G632" s="97"/>
      <c r="H632" s="97"/>
      <c r="I632" s="97"/>
      <c r="J632" s="97"/>
      <c r="K632" s="97"/>
      <c r="L632" s="97"/>
      <c r="M632" s="97"/>
      <c r="N632" s="97"/>
      <c r="O632" s="97"/>
      <c r="P632" s="97"/>
      <c r="Q632" s="97"/>
      <c r="R632" s="97"/>
      <c r="S632" s="97"/>
      <c r="T632" s="97"/>
      <c r="U632" s="97"/>
      <c r="V632" s="97"/>
      <c r="W632" s="97"/>
      <c r="X632" s="97"/>
      <c r="Y632" s="97"/>
      <c r="Z632" s="97"/>
    </row>
    <row r="633" spans="1:26" ht="11.25" customHeight="1">
      <c r="A633" s="96"/>
      <c r="B633" s="97"/>
      <c r="C633" s="97"/>
      <c r="D633" s="97"/>
      <c r="E633" s="97"/>
      <c r="F633" s="97"/>
      <c r="G633" s="97"/>
      <c r="H633" s="97"/>
      <c r="I633" s="97"/>
      <c r="J633" s="97"/>
      <c r="K633" s="97"/>
      <c r="L633" s="97"/>
      <c r="M633" s="97"/>
      <c r="N633" s="97"/>
      <c r="O633" s="97"/>
      <c r="P633" s="97"/>
      <c r="Q633" s="97"/>
      <c r="R633" s="97"/>
      <c r="S633" s="97"/>
      <c r="T633" s="97"/>
      <c r="U633" s="97"/>
      <c r="V633" s="97"/>
      <c r="W633" s="97"/>
      <c r="X633" s="97"/>
      <c r="Y633" s="97"/>
      <c r="Z633" s="97"/>
    </row>
    <row r="634" spans="1:26" ht="11.25" customHeight="1">
      <c r="A634" s="96"/>
      <c r="B634" s="97"/>
      <c r="C634" s="97"/>
      <c r="D634" s="97"/>
      <c r="E634" s="97"/>
      <c r="F634" s="97"/>
      <c r="G634" s="97"/>
      <c r="H634" s="97"/>
      <c r="I634" s="97"/>
      <c r="J634" s="97"/>
      <c r="K634" s="97"/>
      <c r="L634" s="97"/>
      <c r="M634" s="97"/>
      <c r="N634" s="97"/>
      <c r="O634" s="97"/>
      <c r="P634" s="97"/>
      <c r="Q634" s="97"/>
      <c r="R634" s="97"/>
      <c r="S634" s="97"/>
      <c r="T634" s="97"/>
      <c r="U634" s="97"/>
      <c r="V634" s="97"/>
      <c r="W634" s="97"/>
      <c r="X634" s="97"/>
      <c r="Y634" s="97"/>
      <c r="Z634" s="97"/>
    </row>
    <row r="635" spans="1:26" ht="11.25" customHeight="1">
      <c r="A635" s="96"/>
      <c r="B635" s="97"/>
      <c r="C635" s="97"/>
      <c r="D635" s="97"/>
      <c r="E635" s="97"/>
      <c r="F635" s="97"/>
      <c r="G635" s="97"/>
      <c r="H635" s="97"/>
      <c r="I635" s="97"/>
      <c r="J635" s="97"/>
      <c r="K635" s="97"/>
      <c r="L635" s="97"/>
      <c r="M635" s="97"/>
      <c r="N635" s="97"/>
      <c r="O635" s="97"/>
      <c r="P635" s="97"/>
      <c r="Q635" s="97"/>
      <c r="R635" s="97"/>
      <c r="S635" s="97"/>
      <c r="T635" s="97"/>
      <c r="U635" s="97"/>
      <c r="V635" s="97"/>
      <c r="W635" s="97"/>
      <c r="X635" s="97"/>
      <c r="Y635" s="97"/>
      <c r="Z635" s="97"/>
    </row>
    <row r="636" spans="1:26" ht="11.25" customHeight="1">
      <c r="A636" s="96"/>
      <c r="B636" s="97"/>
      <c r="C636" s="97"/>
      <c r="D636" s="97"/>
      <c r="E636" s="97"/>
      <c r="F636" s="97"/>
      <c r="G636" s="97"/>
      <c r="H636" s="97"/>
      <c r="I636" s="97"/>
      <c r="J636" s="97"/>
      <c r="K636" s="97"/>
      <c r="L636" s="97"/>
      <c r="M636" s="97"/>
      <c r="N636" s="97"/>
      <c r="O636" s="97"/>
      <c r="P636" s="97"/>
      <c r="Q636" s="97"/>
      <c r="R636" s="97"/>
      <c r="S636" s="97"/>
      <c r="T636" s="97"/>
      <c r="U636" s="97"/>
      <c r="V636" s="97"/>
      <c r="W636" s="97"/>
      <c r="X636" s="97"/>
      <c r="Y636" s="97"/>
      <c r="Z636" s="97"/>
    </row>
    <row r="637" spans="1:26" ht="11.25" customHeight="1">
      <c r="A637" s="96"/>
      <c r="B637" s="97"/>
      <c r="C637" s="97"/>
      <c r="D637" s="97"/>
      <c r="E637" s="97"/>
      <c r="F637" s="97"/>
      <c r="G637" s="97"/>
      <c r="H637" s="97"/>
      <c r="I637" s="97"/>
      <c r="J637" s="97"/>
      <c r="K637" s="97"/>
      <c r="L637" s="97"/>
      <c r="M637" s="97"/>
      <c r="N637" s="97"/>
      <c r="O637" s="97"/>
      <c r="P637" s="97"/>
      <c r="Q637" s="97"/>
      <c r="R637" s="97"/>
      <c r="S637" s="97"/>
      <c r="T637" s="97"/>
      <c r="U637" s="97"/>
      <c r="V637" s="97"/>
      <c r="W637" s="97"/>
      <c r="X637" s="97"/>
      <c r="Y637" s="97"/>
      <c r="Z637" s="97"/>
    </row>
    <row r="638" spans="1:26" ht="11.25" customHeight="1">
      <c r="A638" s="96"/>
      <c r="B638" s="97"/>
      <c r="C638" s="97"/>
      <c r="D638" s="97"/>
      <c r="E638" s="97"/>
      <c r="F638" s="97"/>
      <c r="G638" s="97"/>
      <c r="H638" s="97"/>
      <c r="I638" s="97"/>
      <c r="J638" s="97"/>
      <c r="K638" s="97"/>
      <c r="L638" s="97"/>
      <c r="M638" s="97"/>
      <c r="N638" s="97"/>
      <c r="O638" s="97"/>
      <c r="P638" s="97"/>
      <c r="Q638" s="97"/>
      <c r="R638" s="97"/>
      <c r="S638" s="97"/>
      <c r="T638" s="97"/>
      <c r="U638" s="97"/>
      <c r="V638" s="97"/>
      <c r="W638" s="97"/>
      <c r="X638" s="97"/>
      <c r="Y638" s="97"/>
      <c r="Z638" s="97"/>
    </row>
    <row r="639" spans="1:26" ht="11.25" customHeight="1">
      <c r="A639" s="96"/>
      <c r="B639" s="97"/>
      <c r="C639" s="97"/>
      <c r="D639" s="97"/>
      <c r="E639" s="97"/>
      <c r="F639" s="97"/>
      <c r="G639" s="97"/>
      <c r="H639" s="97"/>
      <c r="I639" s="97"/>
      <c r="J639" s="97"/>
      <c r="K639" s="97"/>
      <c r="L639" s="97"/>
      <c r="M639" s="97"/>
      <c r="N639" s="97"/>
      <c r="O639" s="97"/>
      <c r="P639" s="97"/>
      <c r="Q639" s="97"/>
      <c r="R639" s="97"/>
      <c r="S639" s="97"/>
      <c r="T639" s="97"/>
      <c r="U639" s="97"/>
      <c r="V639" s="97"/>
      <c r="W639" s="97"/>
      <c r="X639" s="97"/>
      <c r="Y639" s="97"/>
      <c r="Z639" s="97"/>
    </row>
    <row r="640" spans="1:26" ht="11.25" customHeight="1">
      <c r="A640" s="96"/>
      <c r="B640" s="97"/>
      <c r="C640" s="97"/>
      <c r="D640" s="97"/>
      <c r="E640" s="97"/>
      <c r="F640" s="97"/>
      <c r="G640" s="97"/>
      <c r="H640" s="97"/>
      <c r="I640" s="97"/>
      <c r="J640" s="97"/>
      <c r="K640" s="97"/>
      <c r="L640" s="97"/>
      <c r="M640" s="97"/>
      <c r="N640" s="97"/>
      <c r="O640" s="97"/>
      <c r="P640" s="97"/>
      <c r="Q640" s="97"/>
      <c r="R640" s="97"/>
      <c r="S640" s="97"/>
      <c r="T640" s="97"/>
      <c r="U640" s="97"/>
      <c r="V640" s="97"/>
      <c r="W640" s="97"/>
      <c r="X640" s="97"/>
      <c r="Y640" s="97"/>
      <c r="Z640" s="97"/>
    </row>
    <row r="641" spans="1:26" ht="11.25" customHeight="1">
      <c r="A641" s="96"/>
      <c r="B641" s="97"/>
      <c r="C641" s="97"/>
      <c r="D641" s="97"/>
      <c r="E641" s="97"/>
      <c r="F641" s="97"/>
      <c r="G641" s="97"/>
      <c r="H641" s="97"/>
      <c r="I641" s="97"/>
      <c r="J641" s="97"/>
      <c r="K641" s="97"/>
      <c r="L641" s="97"/>
      <c r="M641" s="97"/>
      <c r="N641" s="97"/>
      <c r="O641" s="97"/>
      <c r="P641" s="97"/>
      <c r="Q641" s="97"/>
      <c r="R641" s="97"/>
      <c r="S641" s="97"/>
      <c r="T641" s="97"/>
      <c r="U641" s="97"/>
      <c r="V641" s="97"/>
      <c r="W641" s="97"/>
      <c r="X641" s="97"/>
      <c r="Y641" s="97"/>
      <c r="Z641" s="97"/>
    </row>
    <row r="642" spans="1:26" ht="11.25" customHeight="1">
      <c r="A642" s="96"/>
      <c r="B642" s="97"/>
      <c r="C642" s="97"/>
      <c r="D642" s="97"/>
      <c r="E642" s="97"/>
      <c r="F642" s="97"/>
      <c r="G642" s="97"/>
      <c r="H642" s="97"/>
      <c r="I642" s="97"/>
      <c r="J642" s="97"/>
      <c r="K642" s="97"/>
      <c r="L642" s="97"/>
      <c r="M642" s="97"/>
      <c r="N642" s="97"/>
      <c r="O642" s="97"/>
      <c r="P642" s="97"/>
      <c r="Q642" s="97"/>
      <c r="R642" s="97"/>
      <c r="S642" s="97"/>
      <c r="T642" s="97"/>
      <c r="U642" s="97"/>
      <c r="V642" s="97"/>
      <c r="W642" s="97"/>
      <c r="X642" s="97"/>
      <c r="Y642" s="97"/>
      <c r="Z642" s="97"/>
    </row>
    <row r="643" spans="1:26" ht="11.25" customHeight="1">
      <c r="A643" s="96"/>
      <c r="B643" s="97"/>
      <c r="C643" s="97"/>
      <c r="D643" s="97"/>
      <c r="E643" s="97"/>
      <c r="F643" s="97"/>
      <c r="G643" s="97"/>
      <c r="H643" s="97"/>
      <c r="I643" s="97"/>
      <c r="J643" s="97"/>
      <c r="K643" s="97"/>
      <c r="L643" s="97"/>
      <c r="M643" s="97"/>
      <c r="N643" s="97"/>
      <c r="O643" s="97"/>
      <c r="P643" s="97"/>
      <c r="Q643" s="97"/>
      <c r="R643" s="97"/>
      <c r="S643" s="97"/>
      <c r="T643" s="97"/>
      <c r="U643" s="97"/>
      <c r="V643" s="97"/>
      <c r="W643" s="97"/>
      <c r="X643" s="97"/>
      <c r="Y643" s="97"/>
      <c r="Z643" s="97"/>
    </row>
    <row r="644" spans="1:26" ht="11.25" customHeight="1">
      <c r="A644" s="96"/>
      <c r="B644" s="97"/>
      <c r="C644" s="97"/>
      <c r="D644" s="97"/>
      <c r="E644" s="97"/>
      <c r="F644" s="97"/>
      <c r="G644" s="97"/>
      <c r="H644" s="97"/>
      <c r="I644" s="97"/>
      <c r="J644" s="97"/>
      <c r="K644" s="97"/>
      <c r="L644" s="97"/>
      <c r="M644" s="97"/>
      <c r="N644" s="97"/>
      <c r="O644" s="97"/>
      <c r="P644" s="97"/>
      <c r="Q644" s="97"/>
      <c r="R644" s="97"/>
      <c r="S644" s="97"/>
      <c r="T644" s="97"/>
      <c r="U644" s="97"/>
      <c r="V644" s="97"/>
      <c r="W644" s="97"/>
      <c r="X644" s="97"/>
      <c r="Y644" s="97"/>
      <c r="Z644" s="97"/>
    </row>
    <row r="645" spans="1:26" ht="11.25" customHeight="1">
      <c r="A645" s="96"/>
      <c r="B645" s="97"/>
      <c r="C645" s="97"/>
      <c r="D645" s="97"/>
      <c r="E645" s="97"/>
      <c r="F645" s="97"/>
      <c r="G645" s="97"/>
      <c r="H645" s="97"/>
      <c r="I645" s="97"/>
      <c r="J645" s="97"/>
      <c r="K645" s="97"/>
      <c r="L645" s="97"/>
      <c r="M645" s="97"/>
      <c r="N645" s="97"/>
      <c r="O645" s="97"/>
      <c r="P645" s="97"/>
      <c r="Q645" s="97"/>
      <c r="R645" s="97"/>
      <c r="S645" s="97"/>
      <c r="T645" s="97"/>
      <c r="U645" s="97"/>
      <c r="V645" s="97"/>
      <c r="W645" s="97"/>
      <c r="X645" s="97"/>
      <c r="Y645" s="97"/>
      <c r="Z645" s="97"/>
    </row>
    <row r="646" spans="1:26" ht="11.25" customHeight="1">
      <c r="A646" s="96"/>
      <c r="B646" s="97"/>
      <c r="C646" s="97"/>
      <c r="D646" s="97"/>
      <c r="E646" s="97"/>
      <c r="F646" s="97"/>
      <c r="G646" s="97"/>
      <c r="H646" s="97"/>
      <c r="I646" s="97"/>
      <c r="J646" s="97"/>
      <c r="K646" s="97"/>
      <c r="L646" s="97"/>
      <c r="M646" s="97"/>
      <c r="N646" s="97"/>
      <c r="O646" s="97"/>
      <c r="P646" s="97"/>
      <c r="Q646" s="97"/>
      <c r="R646" s="97"/>
      <c r="S646" s="97"/>
      <c r="T646" s="97"/>
      <c r="U646" s="97"/>
      <c r="V646" s="97"/>
      <c r="W646" s="97"/>
      <c r="X646" s="97"/>
      <c r="Y646" s="97"/>
      <c r="Z646" s="97"/>
    </row>
    <row r="647" spans="1:26" ht="11.25" customHeight="1">
      <c r="A647" s="96"/>
      <c r="B647" s="97"/>
      <c r="C647" s="97"/>
      <c r="D647" s="97"/>
      <c r="E647" s="97"/>
      <c r="F647" s="97"/>
      <c r="G647" s="97"/>
      <c r="H647" s="97"/>
      <c r="I647" s="97"/>
      <c r="J647" s="97"/>
      <c r="K647" s="97"/>
      <c r="L647" s="97"/>
      <c r="M647" s="97"/>
      <c r="N647" s="97"/>
      <c r="O647" s="97"/>
      <c r="P647" s="97"/>
      <c r="Q647" s="97"/>
      <c r="R647" s="97"/>
      <c r="S647" s="97"/>
      <c r="T647" s="97"/>
      <c r="U647" s="97"/>
      <c r="V647" s="97"/>
      <c r="W647" s="97"/>
      <c r="X647" s="97"/>
      <c r="Y647" s="97"/>
      <c r="Z647" s="97"/>
    </row>
    <row r="648" spans="1:26" ht="11.25" customHeight="1">
      <c r="A648" s="96"/>
      <c r="B648" s="97"/>
      <c r="C648" s="97"/>
      <c r="D648" s="97"/>
      <c r="E648" s="97"/>
      <c r="F648" s="97"/>
      <c r="G648" s="97"/>
      <c r="H648" s="97"/>
      <c r="I648" s="97"/>
      <c r="J648" s="97"/>
      <c r="K648" s="97"/>
      <c r="L648" s="97"/>
      <c r="M648" s="97"/>
      <c r="N648" s="97"/>
      <c r="O648" s="97"/>
      <c r="P648" s="97"/>
      <c r="Q648" s="97"/>
      <c r="R648" s="97"/>
      <c r="S648" s="97"/>
      <c r="T648" s="97"/>
      <c r="U648" s="97"/>
      <c r="V648" s="97"/>
      <c r="W648" s="97"/>
      <c r="X648" s="97"/>
      <c r="Y648" s="97"/>
      <c r="Z648" s="97"/>
    </row>
    <row r="649" spans="1:26" ht="11.25" customHeight="1">
      <c r="A649" s="96"/>
      <c r="B649" s="97"/>
      <c r="C649" s="97"/>
      <c r="D649" s="97"/>
      <c r="E649" s="97"/>
      <c r="F649" s="97"/>
      <c r="G649" s="97"/>
      <c r="H649" s="97"/>
      <c r="I649" s="97"/>
      <c r="J649" s="97"/>
      <c r="K649" s="97"/>
      <c r="L649" s="97"/>
      <c r="M649" s="97"/>
      <c r="N649" s="97"/>
      <c r="O649" s="97"/>
      <c r="P649" s="97"/>
      <c r="Q649" s="97"/>
      <c r="R649" s="97"/>
      <c r="S649" s="97"/>
      <c r="T649" s="97"/>
      <c r="U649" s="97"/>
      <c r="V649" s="97"/>
      <c r="W649" s="97"/>
      <c r="X649" s="97"/>
      <c r="Y649" s="97"/>
      <c r="Z649" s="97"/>
    </row>
    <row r="650" spans="1:26" ht="11.25" customHeight="1">
      <c r="A650" s="96"/>
      <c r="B650" s="97"/>
      <c r="C650" s="97"/>
      <c r="D650" s="97"/>
      <c r="E650" s="97"/>
      <c r="F650" s="97"/>
      <c r="G650" s="97"/>
      <c r="H650" s="97"/>
      <c r="I650" s="97"/>
      <c r="J650" s="97"/>
      <c r="K650" s="97"/>
      <c r="L650" s="97"/>
      <c r="M650" s="97"/>
      <c r="N650" s="97"/>
      <c r="O650" s="97"/>
      <c r="P650" s="97"/>
      <c r="Q650" s="97"/>
      <c r="R650" s="97"/>
      <c r="S650" s="97"/>
      <c r="T650" s="97"/>
      <c r="U650" s="97"/>
      <c r="V650" s="97"/>
      <c r="W650" s="97"/>
      <c r="X650" s="97"/>
      <c r="Y650" s="97"/>
      <c r="Z650" s="97"/>
    </row>
    <row r="651" spans="1:26" ht="11.25" customHeight="1">
      <c r="A651" s="96"/>
      <c r="B651" s="97"/>
      <c r="C651" s="97"/>
      <c r="D651" s="97"/>
      <c r="E651" s="97"/>
      <c r="F651" s="97"/>
      <c r="G651" s="97"/>
      <c r="H651" s="97"/>
      <c r="I651" s="97"/>
      <c r="J651" s="97"/>
      <c r="K651" s="97"/>
      <c r="L651" s="97"/>
      <c r="M651" s="97"/>
      <c r="N651" s="97"/>
      <c r="O651" s="97"/>
      <c r="P651" s="97"/>
      <c r="Q651" s="97"/>
      <c r="R651" s="97"/>
      <c r="S651" s="97"/>
      <c r="T651" s="97"/>
      <c r="U651" s="97"/>
      <c r="V651" s="97"/>
      <c r="W651" s="97"/>
      <c r="X651" s="97"/>
      <c r="Y651" s="97"/>
      <c r="Z651" s="97"/>
    </row>
    <row r="652" spans="1:26" ht="11.25" customHeight="1">
      <c r="A652" s="96"/>
      <c r="B652" s="97"/>
      <c r="C652" s="97"/>
      <c r="D652" s="97"/>
      <c r="E652" s="97"/>
      <c r="F652" s="97"/>
      <c r="G652" s="97"/>
      <c r="H652" s="97"/>
      <c r="I652" s="97"/>
      <c r="J652" s="97"/>
      <c r="K652" s="97"/>
      <c r="L652" s="97"/>
      <c r="M652" s="97"/>
      <c r="N652" s="97"/>
      <c r="O652" s="97"/>
      <c r="P652" s="97"/>
      <c r="Q652" s="97"/>
      <c r="R652" s="97"/>
      <c r="S652" s="97"/>
      <c r="T652" s="97"/>
      <c r="U652" s="97"/>
      <c r="V652" s="97"/>
      <c r="W652" s="97"/>
      <c r="X652" s="97"/>
      <c r="Y652" s="97"/>
      <c r="Z652" s="97"/>
    </row>
    <row r="653" spans="1:26" ht="11.25" customHeight="1">
      <c r="A653" s="96"/>
      <c r="B653" s="97"/>
      <c r="C653" s="97"/>
      <c r="D653" s="97"/>
      <c r="E653" s="97"/>
      <c r="F653" s="97"/>
      <c r="G653" s="97"/>
      <c r="H653" s="97"/>
      <c r="I653" s="97"/>
      <c r="J653" s="97"/>
      <c r="K653" s="97"/>
      <c r="L653" s="97"/>
      <c r="M653" s="97"/>
      <c r="N653" s="97"/>
      <c r="O653" s="97"/>
      <c r="P653" s="97"/>
      <c r="Q653" s="97"/>
      <c r="R653" s="97"/>
      <c r="S653" s="97"/>
      <c r="T653" s="97"/>
      <c r="U653" s="97"/>
      <c r="V653" s="97"/>
      <c r="W653" s="97"/>
      <c r="X653" s="97"/>
      <c r="Y653" s="97"/>
      <c r="Z653" s="97"/>
    </row>
    <row r="654" spans="1:26" ht="11.25" customHeight="1">
      <c r="A654" s="96"/>
      <c r="B654" s="97"/>
      <c r="C654" s="97"/>
      <c r="D654" s="97"/>
      <c r="E654" s="97"/>
      <c r="F654" s="97"/>
      <c r="G654" s="97"/>
      <c r="H654" s="97"/>
      <c r="I654" s="97"/>
      <c r="J654" s="97"/>
      <c r="K654" s="97"/>
      <c r="L654" s="97"/>
      <c r="M654" s="97"/>
      <c r="N654" s="97"/>
      <c r="O654" s="97"/>
      <c r="P654" s="97"/>
      <c r="Q654" s="97"/>
      <c r="R654" s="97"/>
      <c r="S654" s="97"/>
      <c r="T654" s="97"/>
      <c r="U654" s="97"/>
      <c r="V654" s="97"/>
      <c r="W654" s="97"/>
      <c r="X654" s="97"/>
      <c r="Y654" s="97"/>
      <c r="Z654" s="97"/>
    </row>
    <row r="655" spans="1:26" ht="11.25" customHeight="1">
      <c r="A655" s="96"/>
      <c r="B655" s="97"/>
      <c r="C655" s="97"/>
      <c r="D655" s="97"/>
      <c r="E655" s="97"/>
      <c r="F655" s="97"/>
      <c r="G655" s="97"/>
      <c r="H655" s="97"/>
      <c r="I655" s="97"/>
      <c r="J655" s="97"/>
      <c r="K655" s="97"/>
      <c r="L655" s="97"/>
      <c r="M655" s="97"/>
      <c r="N655" s="97"/>
      <c r="O655" s="97"/>
      <c r="P655" s="97"/>
      <c r="Q655" s="97"/>
      <c r="R655" s="97"/>
      <c r="S655" s="97"/>
      <c r="T655" s="97"/>
      <c r="U655" s="97"/>
      <c r="V655" s="97"/>
      <c r="W655" s="97"/>
      <c r="X655" s="97"/>
      <c r="Y655" s="97"/>
      <c r="Z655" s="97"/>
    </row>
    <row r="656" spans="1:26" ht="11.25" customHeight="1">
      <c r="A656" s="96"/>
      <c r="B656" s="97"/>
      <c r="C656" s="97"/>
      <c r="D656" s="97"/>
      <c r="E656" s="97"/>
      <c r="F656" s="97"/>
      <c r="G656" s="97"/>
      <c r="H656" s="97"/>
      <c r="I656" s="97"/>
      <c r="J656" s="97"/>
      <c r="K656" s="97"/>
      <c r="L656" s="97"/>
      <c r="M656" s="97"/>
      <c r="N656" s="97"/>
      <c r="O656" s="97"/>
      <c r="P656" s="97"/>
      <c r="Q656" s="97"/>
      <c r="R656" s="97"/>
      <c r="S656" s="97"/>
      <c r="T656" s="97"/>
      <c r="U656" s="97"/>
      <c r="V656" s="97"/>
      <c r="W656" s="97"/>
      <c r="X656" s="97"/>
      <c r="Y656" s="97"/>
      <c r="Z656" s="97"/>
    </row>
    <row r="657" spans="1:26" ht="11.25" customHeight="1">
      <c r="A657" s="96"/>
      <c r="B657" s="97"/>
      <c r="C657" s="97"/>
      <c r="D657" s="97"/>
      <c r="E657" s="97"/>
      <c r="F657" s="97"/>
      <c r="G657" s="97"/>
      <c r="H657" s="97"/>
      <c r="I657" s="97"/>
      <c r="J657" s="97"/>
      <c r="K657" s="97"/>
      <c r="L657" s="97"/>
      <c r="M657" s="97"/>
      <c r="N657" s="97"/>
      <c r="O657" s="97"/>
      <c r="P657" s="97"/>
      <c r="Q657" s="97"/>
      <c r="R657" s="97"/>
      <c r="S657" s="97"/>
      <c r="T657" s="97"/>
      <c r="U657" s="97"/>
      <c r="V657" s="97"/>
      <c r="W657" s="97"/>
      <c r="X657" s="97"/>
      <c r="Y657" s="97"/>
      <c r="Z657" s="97"/>
    </row>
    <row r="658" spans="1:26" ht="11.25" customHeight="1">
      <c r="A658" s="96"/>
      <c r="B658" s="97"/>
      <c r="C658" s="97"/>
      <c r="D658" s="97"/>
      <c r="E658" s="97"/>
      <c r="F658" s="97"/>
      <c r="G658" s="97"/>
      <c r="H658" s="97"/>
      <c r="I658" s="97"/>
      <c r="J658" s="97"/>
      <c r="K658" s="97"/>
      <c r="L658" s="97"/>
      <c r="M658" s="97"/>
      <c r="N658" s="97"/>
      <c r="O658" s="97"/>
      <c r="P658" s="97"/>
      <c r="Q658" s="97"/>
      <c r="R658" s="97"/>
      <c r="S658" s="97"/>
      <c r="T658" s="97"/>
      <c r="U658" s="97"/>
      <c r="V658" s="97"/>
      <c r="W658" s="97"/>
      <c r="X658" s="97"/>
      <c r="Y658" s="97"/>
      <c r="Z658" s="97"/>
    </row>
    <row r="659" spans="1:26" ht="11.25" customHeight="1">
      <c r="A659" s="96"/>
      <c r="B659" s="97"/>
      <c r="C659" s="97"/>
      <c r="D659" s="97"/>
      <c r="E659" s="97"/>
      <c r="F659" s="97"/>
      <c r="G659" s="97"/>
      <c r="H659" s="97"/>
      <c r="I659" s="97"/>
      <c r="J659" s="97"/>
      <c r="K659" s="97"/>
      <c r="L659" s="97"/>
      <c r="M659" s="97"/>
      <c r="N659" s="97"/>
      <c r="O659" s="97"/>
      <c r="P659" s="97"/>
      <c r="Q659" s="97"/>
      <c r="R659" s="97"/>
      <c r="S659" s="97"/>
      <c r="T659" s="97"/>
      <c r="U659" s="97"/>
      <c r="V659" s="97"/>
      <c r="W659" s="97"/>
      <c r="X659" s="97"/>
      <c r="Y659" s="97"/>
      <c r="Z659" s="97"/>
    </row>
    <row r="660" spans="1:26" ht="11.25" customHeight="1">
      <c r="A660" s="96"/>
      <c r="B660" s="97"/>
      <c r="C660" s="97"/>
      <c r="D660" s="97"/>
      <c r="E660" s="97"/>
      <c r="F660" s="97"/>
      <c r="G660" s="97"/>
      <c r="H660" s="97"/>
      <c r="I660" s="97"/>
      <c r="J660" s="97"/>
      <c r="K660" s="97"/>
      <c r="L660" s="97"/>
      <c r="M660" s="97"/>
      <c r="N660" s="97"/>
      <c r="O660" s="97"/>
      <c r="P660" s="97"/>
      <c r="Q660" s="97"/>
      <c r="R660" s="97"/>
      <c r="S660" s="97"/>
      <c r="T660" s="97"/>
      <c r="U660" s="97"/>
      <c r="V660" s="97"/>
      <c r="W660" s="97"/>
      <c r="X660" s="97"/>
      <c r="Y660" s="97"/>
      <c r="Z660" s="97"/>
    </row>
    <row r="661" spans="1:26" ht="11.25" customHeight="1">
      <c r="A661" s="96"/>
      <c r="B661" s="97"/>
      <c r="C661" s="97"/>
      <c r="D661" s="97"/>
      <c r="E661" s="97"/>
      <c r="F661" s="97"/>
      <c r="G661" s="97"/>
      <c r="H661" s="97"/>
      <c r="I661" s="97"/>
      <c r="J661" s="97"/>
      <c r="K661" s="97"/>
      <c r="L661" s="97"/>
      <c r="M661" s="97"/>
      <c r="N661" s="97"/>
      <c r="O661" s="97"/>
      <c r="P661" s="97"/>
      <c r="Q661" s="97"/>
      <c r="R661" s="97"/>
      <c r="S661" s="97"/>
      <c r="T661" s="97"/>
      <c r="U661" s="97"/>
      <c r="V661" s="97"/>
      <c r="W661" s="97"/>
      <c r="X661" s="97"/>
      <c r="Y661" s="97"/>
      <c r="Z661" s="97"/>
    </row>
    <row r="662" spans="1:26" ht="11.25" customHeight="1">
      <c r="A662" s="96"/>
      <c r="B662" s="97"/>
      <c r="C662" s="97"/>
      <c r="D662" s="97"/>
      <c r="E662" s="97"/>
      <c r="F662" s="97"/>
      <c r="G662" s="97"/>
      <c r="H662" s="97"/>
      <c r="I662" s="97"/>
      <c r="J662" s="97"/>
      <c r="K662" s="97"/>
      <c r="L662" s="97"/>
      <c r="M662" s="97"/>
      <c r="N662" s="97"/>
      <c r="O662" s="97"/>
      <c r="P662" s="97"/>
      <c r="Q662" s="97"/>
      <c r="R662" s="97"/>
      <c r="S662" s="97"/>
      <c r="T662" s="97"/>
      <c r="U662" s="97"/>
      <c r="V662" s="97"/>
      <c r="W662" s="97"/>
      <c r="X662" s="97"/>
      <c r="Y662" s="97"/>
      <c r="Z662" s="97"/>
    </row>
    <row r="663" spans="1:26" ht="11.25" customHeight="1">
      <c r="A663" s="96"/>
      <c r="B663" s="97"/>
      <c r="C663" s="97"/>
      <c r="D663" s="97"/>
      <c r="E663" s="97"/>
      <c r="F663" s="97"/>
      <c r="G663" s="97"/>
      <c r="H663" s="97"/>
      <c r="I663" s="97"/>
      <c r="J663" s="97"/>
      <c r="K663" s="97"/>
      <c r="L663" s="97"/>
      <c r="M663" s="97"/>
      <c r="N663" s="97"/>
      <c r="O663" s="97"/>
      <c r="P663" s="97"/>
      <c r="Q663" s="97"/>
      <c r="R663" s="97"/>
      <c r="S663" s="97"/>
      <c r="T663" s="97"/>
      <c r="U663" s="97"/>
      <c r="V663" s="97"/>
      <c r="W663" s="97"/>
      <c r="X663" s="97"/>
      <c r="Y663" s="97"/>
      <c r="Z663" s="97"/>
    </row>
    <row r="664" spans="1:26" ht="11.25" customHeight="1">
      <c r="A664" s="96"/>
      <c r="B664" s="97"/>
      <c r="C664" s="97"/>
      <c r="D664" s="97"/>
      <c r="E664" s="97"/>
      <c r="F664" s="97"/>
      <c r="G664" s="97"/>
      <c r="H664" s="97"/>
      <c r="I664" s="97"/>
      <c r="J664" s="97"/>
      <c r="K664" s="97"/>
      <c r="L664" s="97"/>
      <c r="M664" s="97"/>
      <c r="N664" s="97"/>
      <c r="O664" s="97"/>
      <c r="P664" s="97"/>
      <c r="Q664" s="97"/>
      <c r="R664" s="97"/>
      <c r="S664" s="97"/>
      <c r="T664" s="97"/>
      <c r="U664" s="97"/>
      <c r="V664" s="97"/>
      <c r="W664" s="97"/>
      <c r="X664" s="97"/>
      <c r="Y664" s="97"/>
      <c r="Z664" s="97"/>
    </row>
    <row r="665" spans="1:26" ht="11.25" customHeight="1">
      <c r="A665" s="96"/>
      <c r="B665" s="97"/>
      <c r="C665" s="97"/>
      <c r="D665" s="97"/>
      <c r="E665" s="97"/>
      <c r="F665" s="97"/>
      <c r="G665" s="97"/>
      <c r="H665" s="97"/>
      <c r="I665" s="97"/>
      <c r="J665" s="97"/>
      <c r="K665" s="97"/>
      <c r="L665" s="97"/>
      <c r="M665" s="97"/>
      <c r="N665" s="97"/>
      <c r="O665" s="97"/>
      <c r="P665" s="97"/>
      <c r="Q665" s="97"/>
      <c r="R665" s="97"/>
      <c r="S665" s="97"/>
      <c r="T665" s="97"/>
      <c r="U665" s="97"/>
      <c r="V665" s="97"/>
      <c r="W665" s="97"/>
      <c r="X665" s="97"/>
      <c r="Y665" s="97"/>
      <c r="Z665" s="97"/>
    </row>
    <row r="666" spans="1:26" ht="11.25" customHeight="1">
      <c r="A666" s="96"/>
      <c r="B666" s="97"/>
      <c r="C666" s="97"/>
      <c r="D666" s="97"/>
      <c r="E666" s="97"/>
      <c r="F666" s="97"/>
      <c r="G666" s="97"/>
      <c r="H666" s="97"/>
      <c r="I666" s="97"/>
      <c r="J666" s="97"/>
      <c r="K666" s="97"/>
      <c r="L666" s="97"/>
      <c r="M666" s="97"/>
      <c r="N666" s="97"/>
      <c r="O666" s="97"/>
      <c r="P666" s="97"/>
      <c r="Q666" s="97"/>
      <c r="R666" s="97"/>
      <c r="S666" s="97"/>
      <c r="T666" s="97"/>
      <c r="U666" s="97"/>
      <c r="V666" s="97"/>
      <c r="W666" s="97"/>
      <c r="X666" s="97"/>
      <c r="Y666" s="97"/>
      <c r="Z666" s="97"/>
    </row>
    <row r="667" spans="1:26" ht="11.25" customHeight="1">
      <c r="A667" s="96"/>
      <c r="B667" s="97"/>
      <c r="C667" s="97"/>
      <c r="D667" s="97"/>
      <c r="E667" s="97"/>
      <c r="F667" s="97"/>
      <c r="G667" s="97"/>
      <c r="H667" s="97"/>
      <c r="I667" s="97"/>
      <c r="J667" s="97"/>
      <c r="K667" s="97"/>
      <c r="L667" s="97"/>
      <c r="M667" s="97"/>
      <c r="N667" s="97"/>
      <c r="O667" s="97"/>
      <c r="P667" s="97"/>
      <c r="Q667" s="97"/>
      <c r="R667" s="97"/>
      <c r="S667" s="97"/>
      <c r="T667" s="97"/>
      <c r="U667" s="97"/>
      <c r="V667" s="97"/>
      <c r="W667" s="97"/>
      <c r="X667" s="97"/>
      <c r="Y667" s="97"/>
      <c r="Z667" s="97"/>
    </row>
    <row r="668" spans="1:26" ht="11.25" customHeight="1">
      <c r="A668" s="96"/>
      <c r="B668" s="97"/>
      <c r="C668" s="97"/>
      <c r="D668" s="97"/>
      <c r="E668" s="97"/>
      <c r="F668" s="97"/>
      <c r="G668" s="97"/>
      <c r="H668" s="97"/>
      <c r="I668" s="97"/>
      <c r="J668" s="97"/>
      <c r="K668" s="97"/>
      <c r="L668" s="97"/>
      <c r="M668" s="97"/>
      <c r="N668" s="97"/>
      <c r="O668" s="97"/>
      <c r="P668" s="97"/>
      <c r="Q668" s="97"/>
      <c r="R668" s="97"/>
      <c r="S668" s="97"/>
      <c r="T668" s="97"/>
      <c r="U668" s="97"/>
      <c r="V668" s="97"/>
      <c r="W668" s="97"/>
      <c r="X668" s="97"/>
      <c r="Y668" s="97"/>
      <c r="Z668" s="97"/>
    </row>
    <row r="669" spans="1:26" ht="11.25" customHeight="1">
      <c r="A669" s="96"/>
      <c r="B669" s="97"/>
      <c r="C669" s="97"/>
      <c r="D669" s="97"/>
      <c r="E669" s="97"/>
      <c r="F669" s="97"/>
      <c r="G669" s="97"/>
      <c r="H669" s="97"/>
      <c r="I669" s="97"/>
      <c r="J669" s="97"/>
      <c r="K669" s="97"/>
      <c r="L669" s="97"/>
      <c r="M669" s="97"/>
      <c r="N669" s="97"/>
      <c r="O669" s="97"/>
      <c r="P669" s="97"/>
      <c r="Q669" s="97"/>
      <c r="R669" s="97"/>
      <c r="S669" s="97"/>
      <c r="T669" s="97"/>
      <c r="U669" s="97"/>
      <c r="V669" s="97"/>
      <c r="W669" s="97"/>
      <c r="X669" s="97"/>
      <c r="Y669" s="97"/>
      <c r="Z669" s="97"/>
    </row>
    <row r="670" spans="1:26" ht="11.25" customHeight="1">
      <c r="A670" s="96"/>
      <c r="B670" s="97"/>
      <c r="C670" s="97"/>
      <c r="D670" s="97"/>
      <c r="E670" s="97"/>
      <c r="F670" s="97"/>
      <c r="G670" s="97"/>
      <c r="H670" s="97"/>
      <c r="I670" s="97"/>
      <c r="J670" s="97"/>
      <c r="K670" s="97"/>
      <c r="L670" s="97"/>
      <c r="M670" s="97"/>
      <c r="N670" s="97"/>
      <c r="O670" s="97"/>
      <c r="P670" s="97"/>
      <c r="Q670" s="97"/>
      <c r="R670" s="97"/>
      <c r="S670" s="97"/>
      <c r="T670" s="97"/>
      <c r="U670" s="97"/>
      <c r="V670" s="97"/>
      <c r="W670" s="97"/>
      <c r="X670" s="97"/>
      <c r="Y670" s="97"/>
      <c r="Z670" s="97"/>
    </row>
    <row r="671" spans="1:26" ht="11.25" customHeight="1">
      <c r="A671" s="96"/>
      <c r="B671" s="97"/>
      <c r="C671" s="97"/>
      <c r="D671" s="97"/>
      <c r="E671" s="97"/>
      <c r="F671" s="97"/>
      <c r="G671" s="97"/>
      <c r="H671" s="97"/>
      <c r="I671" s="97"/>
      <c r="J671" s="97"/>
      <c r="K671" s="97"/>
      <c r="L671" s="97"/>
      <c r="M671" s="97"/>
      <c r="N671" s="97"/>
      <c r="O671" s="97"/>
      <c r="P671" s="97"/>
      <c r="Q671" s="97"/>
      <c r="R671" s="97"/>
      <c r="S671" s="97"/>
      <c r="T671" s="97"/>
      <c r="U671" s="97"/>
      <c r="V671" s="97"/>
      <c r="W671" s="97"/>
      <c r="X671" s="97"/>
      <c r="Y671" s="97"/>
      <c r="Z671" s="97"/>
    </row>
    <row r="672" spans="1:26" ht="11.25" customHeight="1">
      <c r="A672" s="96"/>
      <c r="B672" s="97"/>
      <c r="C672" s="97"/>
      <c r="D672" s="97"/>
      <c r="E672" s="97"/>
      <c r="F672" s="97"/>
      <c r="G672" s="97"/>
      <c r="H672" s="97"/>
      <c r="I672" s="97"/>
      <c r="J672" s="97"/>
      <c r="K672" s="97"/>
      <c r="L672" s="97"/>
      <c r="M672" s="97"/>
      <c r="N672" s="97"/>
      <c r="O672" s="97"/>
      <c r="P672" s="97"/>
      <c r="Q672" s="97"/>
      <c r="R672" s="97"/>
      <c r="S672" s="97"/>
      <c r="T672" s="97"/>
      <c r="U672" s="97"/>
      <c r="V672" s="97"/>
      <c r="W672" s="97"/>
      <c r="X672" s="97"/>
      <c r="Y672" s="97"/>
      <c r="Z672" s="97"/>
    </row>
    <row r="673" spans="1:26" ht="11.25" customHeight="1">
      <c r="A673" s="96"/>
      <c r="B673" s="97"/>
      <c r="C673" s="97"/>
      <c r="D673" s="97"/>
      <c r="E673" s="97"/>
      <c r="F673" s="97"/>
      <c r="G673" s="97"/>
      <c r="H673" s="97"/>
      <c r="I673" s="97"/>
      <c r="J673" s="97"/>
      <c r="K673" s="97"/>
      <c r="L673" s="97"/>
      <c r="M673" s="97"/>
      <c r="N673" s="97"/>
      <c r="O673" s="97"/>
      <c r="P673" s="97"/>
      <c r="Q673" s="97"/>
      <c r="R673" s="97"/>
      <c r="S673" s="97"/>
      <c r="T673" s="97"/>
      <c r="U673" s="97"/>
      <c r="V673" s="97"/>
      <c r="W673" s="97"/>
      <c r="X673" s="97"/>
      <c r="Y673" s="97"/>
      <c r="Z673" s="97"/>
    </row>
    <row r="674" spans="1:26" ht="11.25" customHeight="1">
      <c r="A674" s="96"/>
      <c r="B674" s="97"/>
      <c r="C674" s="97"/>
      <c r="D674" s="97"/>
      <c r="E674" s="97"/>
      <c r="F674" s="97"/>
      <c r="G674" s="97"/>
      <c r="H674" s="97"/>
      <c r="I674" s="97"/>
      <c r="J674" s="97"/>
      <c r="K674" s="97"/>
      <c r="L674" s="97"/>
      <c r="M674" s="97"/>
      <c r="N674" s="97"/>
      <c r="O674" s="97"/>
      <c r="P674" s="97"/>
      <c r="Q674" s="97"/>
      <c r="R674" s="97"/>
      <c r="S674" s="97"/>
      <c r="T674" s="97"/>
      <c r="U674" s="97"/>
      <c r="V674" s="97"/>
      <c r="W674" s="97"/>
      <c r="X674" s="97"/>
      <c r="Y674" s="97"/>
      <c r="Z674" s="97"/>
    </row>
    <row r="675" spans="1:26" ht="11.25" customHeight="1">
      <c r="A675" s="96"/>
      <c r="B675" s="97"/>
      <c r="C675" s="97"/>
      <c r="D675" s="97"/>
      <c r="E675" s="97"/>
      <c r="F675" s="97"/>
      <c r="G675" s="97"/>
      <c r="H675" s="97"/>
      <c r="I675" s="97"/>
      <c r="J675" s="97"/>
      <c r="K675" s="97"/>
      <c r="L675" s="97"/>
      <c r="M675" s="97"/>
      <c r="N675" s="97"/>
      <c r="O675" s="97"/>
      <c r="P675" s="97"/>
      <c r="Q675" s="97"/>
      <c r="R675" s="97"/>
      <c r="S675" s="97"/>
      <c r="T675" s="97"/>
      <c r="U675" s="97"/>
      <c r="V675" s="97"/>
      <c r="W675" s="97"/>
      <c r="X675" s="97"/>
      <c r="Y675" s="97"/>
      <c r="Z675" s="97"/>
    </row>
    <row r="676" spans="1:26" ht="11.25" customHeight="1">
      <c r="A676" s="96"/>
      <c r="B676" s="97"/>
      <c r="C676" s="97"/>
      <c r="D676" s="97"/>
      <c r="E676" s="97"/>
      <c r="F676" s="97"/>
      <c r="G676" s="97"/>
      <c r="H676" s="97"/>
      <c r="I676" s="97"/>
      <c r="J676" s="97"/>
      <c r="K676" s="97"/>
      <c r="L676" s="97"/>
      <c r="M676" s="97"/>
      <c r="N676" s="97"/>
      <c r="O676" s="97"/>
      <c r="P676" s="97"/>
      <c r="Q676" s="97"/>
      <c r="R676" s="97"/>
      <c r="S676" s="97"/>
      <c r="T676" s="97"/>
      <c r="U676" s="97"/>
      <c r="V676" s="97"/>
      <c r="W676" s="97"/>
      <c r="X676" s="97"/>
      <c r="Y676" s="97"/>
      <c r="Z676" s="97"/>
    </row>
    <row r="677" spans="1:26" ht="11.25" customHeight="1">
      <c r="A677" s="96"/>
      <c r="B677" s="97"/>
      <c r="C677" s="97"/>
      <c r="D677" s="97"/>
      <c r="E677" s="97"/>
      <c r="F677" s="97"/>
      <c r="G677" s="97"/>
      <c r="H677" s="97"/>
      <c r="I677" s="97"/>
      <c r="J677" s="97"/>
      <c r="K677" s="97"/>
      <c r="L677" s="97"/>
      <c r="M677" s="97"/>
      <c r="N677" s="97"/>
      <c r="O677" s="97"/>
      <c r="P677" s="97"/>
      <c r="Q677" s="97"/>
      <c r="R677" s="97"/>
      <c r="S677" s="97"/>
      <c r="T677" s="97"/>
      <c r="U677" s="97"/>
      <c r="V677" s="97"/>
      <c r="W677" s="97"/>
      <c r="X677" s="97"/>
      <c r="Y677" s="97"/>
      <c r="Z677" s="97"/>
    </row>
    <row r="678" spans="1:26" ht="11.25" customHeight="1">
      <c r="A678" s="96"/>
      <c r="B678" s="97"/>
      <c r="C678" s="97"/>
      <c r="D678" s="97"/>
      <c r="E678" s="97"/>
      <c r="F678" s="97"/>
      <c r="G678" s="97"/>
      <c r="H678" s="97"/>
      <c r="I678" s="97"/>
      <c r="J678" s="97"/>
      <c r="K678" s="97"/>
      <c r="L678" s="97"/>
      <c r="M678" s="97"/>
      <c r="N678" s="97"/>
      <c r="O678" s="97"/>
      <c r="P678" s="97"/>
      <c r="Q678" s="97"/>
      <c r="R678" s="97"/>
      <c r="S678" s="97"/>
      <c r="T678" s="97"/>
      <c r="U678" s="97"/>
      <c r="V678" s="97"/>
      <c r="W678" s="97"/>
      <c r="X678" s="97"/>
      <c r="Y678" s="97"/>
      <c r="Z678" s="97"/>
    </row>
    <row r="679" spans="1:26" ht="11.25" customHeight="1">
      <c r="A679" s="96"/>
      <c r="B679" s="97"/>
      <c r="C679" s="97"/>
      <c r="D679" s="97"/>
      <c r="E679" s="97"/>
      <c r="F679" s="97"/>
      <c r="G679" s="97"/>
      <c r="H679" s="97"/>
      <c r="I679" s="97"/>
      <c r="J679" s="97"/>
      <c r="K679" s="97"/>
      <c r="L679" s="97"/>
      <c r="M679" s="97"/>
      <c r="N679" s="97"/>
      <c r="O679" s="97"/>
      <c r="P679" s="97"/>
      <c r="Q679" s="97"/>
      <c r="R679" s="97"/>
      <c r="S679" s="97"/>
      <c r="T679" s="97"/>
      <c r="U679" s="97"/>
      <c r="V679" s="97"/>
      <c r="W679" s="97"/>
      <c r="X679" s="97"/>
      <c r="Y679" s="97"/>
      <c r="Z679" s="97"/>
    </row>
    <row r="680" spans="1:26" ht="11.25" customHeight="1">
      <c r="A680" s="96"/>
      <c r="B680" s="97"/>
      <c r="C680" s="97"/>
      <c r="D680" s="97"/>
      <c r="E680" s="97"/>
      <c r="F680" s="97"/>
      <c r="G680" s="97"/>
      <c r="H680" s="97"/>
      <c r="I680" s="97"/>
      <c r="J680" s="97"/>
      <c r="K680" s="97"/>
      <c r="L680" s="97"/>
      <c r="M680" s="97"/>
      <c r="N680" s="97"/>
      <c r="O680" s="97"/>
      <c r="P680" s="97"/>
      <c r="Q680" s="97"/>
      <c r="R680" s="97"/>
      <c r="S680" s="97"/>
      <c r="T680" s="97"/>
      <c r="U680" s="97"/>
      <c r="V680" s="97"/>
      <c r="W680" s="97"/>
      <c r="X680" s="97"/>
      <c r="Y680" s="97"/>
      <c r="Z680" s="97"/>
    </row>
    <row r="681" spans="1:26" ht="11.25" customHeight="1">
      <c r="A681" s="96"/>
      <c r="B681" s="97"/>
      <c r="C681" s="97"/>
      <c r="D681" s="97"/>
      <c r="E681" s="97"/>
      <c r="F681" s="97"/>
      <c r="G681" s="97"/>
      <c r="H681" s="97"/>
      <c r="I681" s="97"/>
      <c r="J681" s="97"/>
      <c r="K681" s="97"/>
      <c r="L681" s="97"/>
      <c r="M681" s="97"/>
      <c r="N681" s="97"/>
      <c r="O681" s="97"/>
      <c r="P681" s="97"/>
      <c r="Q681" s="97"/>
      <c r="R681" s="97"/>
      <c r="S681" s="97"/>
      <c r="T681" s="97"/>
      <c r="U681" s="97"/>
      <c r="V681" s="97"/>
      <c r="W681" s="97"/>
      <c r="X681" s="97"/>
      <c r="Y681" s="97"/>
      <c r="Z681" s="97"/>
    </row>
    <row r="682" spans="1:26" ht="11.25" customHeight="1">
      <c r="A682" s="96"/>
      <c r="B682" s="97"/>
      <c r="C682" s="97"/>
      <c r="D682" s="97"/>
      <c r="E682" s="97"/>
      <c r="F682" s="97"/>
      <c r="G682" s="97"/>
      <c r="H682" s="97"/>
      <c r="I682" s="97"/>
      <c r="J682" s="97"/>
      <c r="K682" s="97"/>
      <c r="L682" s="97"/>
      <c r="M682" s="97"/>
      <c r="N682" s="97"/>
      <c r="O682" s="97"/>
      <c r="P682" s="97"/>
      <c r="Q682" s="97"/>
      <c r="R682" s="97"/>
      <c r="S682" s="97"/>
      <c r="T682" s="97"/>
      <c r="U682" s="97"/>
      <c r="V682" s="97"/>
      <c r="W682" s="97"/>
      <c r="X682" s="97"/>
      <c r="Y682" s="97"/>
      <c r="Z682" s="97"/>
    </row>
    <row r="683" spans="1:26" ht="11.25" customHeight="1">
      <c r="A683" s="96"/>
      <c r="B683" s="97"/>
      <c r="C683" s="97"/>
      <c r="D683" s="97"/>
      <c r="E683" s="97"/>
      <c r="F683" s="97"/>
      <c r="G683" s="97"/>
      <c r="H683" s="97"/>
      <c r="I683" s="97"/>
      <c r="J683" s="97"/>
      <c r="K683" s="97"/>
      <c r="L683" s="97"/>
      <c r="M683" s="97"/>
      <c r="N683" s="97"/>
      <c r="O683" s="97"/>
      <c r="P683" s="97"/>
      <c r="Q683" s="97"/>
      <c r="R683" s="97"/>
      <c r="S683" s="97"/>
      <c r="T683" s="97"/>
      <c r="U683" s="97"/>
      <c r="V683" s="97"/>
      <c r="W683" s="97"/>
      <c r="X683" s="97"/>
      <c r="Y683" s="97"/>
      <c r="Z683" s="97"/>
    </row>
    <row r="684" spans="1:26" ht="11.25" customHeight="1">
      <c r="A684" s="96"/>
      <c r="B684" s="97"/>
      <c r="C684" s="97"/>
      <c r="D684" s="97"/>
      <c r="E684" s="97"/>
      <c r="F684" s="97"/>
      <c r="G684" s="97"/>
      <c r="H684" s="97"/>
      <c r="I684" s="97"/>
      <c r="J684" s="97"/>
      <c r="K684" s="97"/>
      <c r="L684" s="97"/>
      <c r="M684" s="97"/>
      <c r="N684" s="97"/>
      <c r="O684" s="97"/>
      <c r="P684" s="97"/>
      <c r="Q684" s="97"/>
      <c r="R684" s="97"/>
      <c r="S684" s="97"/>
      <c r="T684" s="97"/>
      <c r="U684" s="97"/>
      <c r="V684" s="97"/>
      <c r="W684" s="97"/>
      <c r="X684" s="97"/>
      <c r="Y684" s="97"/>
      <c r="Z684" s="97"/>
    </row>
    <row r="685" spans="1:26" ht="11.25" customHeight="1">
      <c r="A685" s="96"/>
      <c r="B685" s="97"/>
      <c r="C685" s="97"/>
      <c r="D685" s="97"/>
      <c r="E685" s="97"/>
      <c r="F685" s="97"/>
      <c r="G685" s="97"/>
      <c r="H685" s="97"/>
      <c r="I685" s="97"/>
      <c r="J685" s="97"/>
      <c r="K685" s="97"/>
      <c r="L685" s="97"/>
      <c r="M685" s="97"/>
      <c r="N685" s="97"/>
      <c r="O685" s="97"/>
      <c r="P685" s="97"/>
      <c r="Q685" s="97"/>
      <c r="R685" s="97"/>
      <c r="S685" s="97"/>
      <c r="T685" s="97"/>
      <c r="U685" s="97"/>
      <c r="V685" s="97"/>
      <c r="W685" s="97"/>
      <c r="X685" s="97"/>
      <c r="Y685" s="97"/>
      <c r="Z685" s="97"/>
    </row>
    <row r="686" spans="1:26" ht="11.25" customHeight="1">
      <c r="A686" s="96"/>
      <c r="B686" s="97"/>
      <c r="C686" s="97"/>
      <c r="D686" s="97"/>
      <c r="E686" s="97"/>
      <c r="F686" s="97"/>
      <c r="G686" s="97"/>
      <c r="H686" s="97"/>
      <c r="I686" s="97"/>
      <c r="J686" s="97"/>
      <c r="K686" s="97"/>
      <c r="L686" s="97"/>
      <c r="M686" s="97"/>
      <c r="N686" s="97"/>
      <c r="O686" s="97"/>
      <c r="P686" s="97"/>
      <c r="Q686" s="97"/>
      <c r="R686" s="97"/>
      <c r="S686" s="97"/>
      <c r="T686" s="97"/>
      <c r="U686" s="97"/>
      <c r="V686" s="97"/>
      <c r="W686" s="97"/>
      <c r="X686" s="97"/>
      <c r="Y686" s="97"/>
      <c r="Z686" s="97"/>
    </row>
    <row r="687" spans="1:26" ht="11.25" customHeight="1">
      <c r="A687" s="96"/>
      <c r="B687" s="97"/>
      <c r="C687" s="97"/>
      <c r="D687" s="97"/>
      <c r="E687" s="97"/>
      <c r="F687" s="97"/>
      <c r="G687" s="97"/>
      <c r="H687" s="97"/>
      <c r="I687" s="97"/>
      <c r="J687" s="97"/>
      <c r="K687" s="97"/>
      <c r="L687" s="97"/>
      <c r="M687" s="97"/>
      <c r="N687" s="97"/>
      <c r="O687" s="97"/>
      <c r="P687" s="97"/>
      <c r="Q687" s="97"/>
      <c r="R687" s="97"/>
      <c r="S687" s="97"/>
      <c r="T687" s="97"/>
      <c r="U687" s="97"/>
      <c r="V687" s="97"/>
      <c r="W687" s="97"/>
      <c r="X687" s="97"/>
      <c r="Y687" s="97"/>
      <c r="Z687" s="97"/>
    </row>
    <row r="688" spans="1:26" ht="11.25" customHeight="1">
      <c r="A688" s="96"/>
      <c r="B688" s="97"/>
      <c r="C688" s="97"/>
      <c r="D688" s="97"/>
      <c r="E688" s="97"/>
      <c r="F688" s="97"/>
      <c r="G688" s="97"/>
      <c r="H688" s="97"/>
      <c r="I688" s="97"/>
      <c r="J688" s="97"/>
      <c r="K688" s="97"/>
      <c r="L688" s="97"/>
      <c r="M688" s="97"/>
      <c r="N688" s="97"/>
      <c r="O688" s="97"/>
      <c r="P688" s="97"/>
      <c r="Q688" s="97"/>
      <c r="R688" s="97"/>
      <c r="S688" s="97"/>
      <c r="T688" s="97"/>
      <c r="U688" s="97"/>
      <c r="V688" s="97"/>
      <c r="W688" s="97"/>
      <c r="X688" s="97"/>
      <c r="Y688" s="97"/>
      <c r="Z688" s="97"/>
    </row>
    <row r="689" spans="1:26" ht="11.25" customHeight="1">
      <c r="A689" s="96"/>
      <c r="B689" s="97"/>
      <c r="C689" s="97"/>
      <c r="D689" s="97"/>
      <c r="E689" s="97"/>
      <c r="F689" s="97"/>
      <c r="G689" s="97"/>
      <c r="H689" s="97"/>
      <c r="I689" s="97"/>
      <c r="J689" s="97"/>
      <c r="K689" s="97"/>
      <c r="L689" s="97"/>
      <c r="M689" s="97"/>
      <c r="N689" s="97"/>
      <c r="O689" s="97"/>
      <c r="P689" s="97"/>
      <c r="Q689" s="97"/>
      <c r="R689" s="97"/>
      <c r="S689" s="97"/>
      <c r="T689" s="97"/>
      <c r="U689" s="97"/>
      <c r="V689" s="97"/>
      <c r="W689" s="97"/>
      <c r="X689" s="97"/>
      <c r="Y689" s="97"/>
      <c r="Z689" s="97"/>
    </row>
    <row r="690" spans="1:26" ht="11.25" customHeight="1">
      <c r="A690" s="96"/>
      <c r="B690" s="97"/>
      <c r="C690" s="97"/>
      <c r="D690" s="97"/>
      <c r="E690" s="97"/>
      <c r="F690" s="97"/>
      <c r="G690" s="97"/>
      <c r="H690" s="97"/>
      <c r="I690" s="97"/>
      <c r="J690" s="97"/>
      <c r="K690" s="97"/>
      <c r="L690" s="97"/>
      <c r="M690" s="97"/>
      <c r="N690" s="97"/>
      <c r="O690" s="97"/>
      <c r="P690" s="97"/>
      <c r="Q690" s="97"/>
      <c r="R690" s="97"/>
      <c r="S690" s="97"/>
      <c r="T690" s="97"/>
      <c r="U690" s="97"/>
      <c r="V690" s="97"/>
      <c r="W690" s="97"/>
      <c r="X690" s="97"/>
      <c r="Y690" s="97"/>
      <c r="Z690" s="97"/>
    </row>
    <row r="691" spans="1:26" ht="11.25" customHeight="1">
      <c r="A691" s="96"/>
      <c r="B691" s="97"/>
      <c r="C691" s="97"/>
      <c r="D691" s="97"/>
      <c r="E691" s="97"/>
      <c r="F691" s="97"/>
      <c r="G691" s="97"/>
      <c r="H691" s="97"/>
      <c r="I691" s="97"/>
      <c r="J691" s="97"/>
      <c r="K691" s="97"/>
      <c r="L691" s="97"/>
      <c r="M691" s="97"/>
      <c r="N691" s="97"/>
      <c r="O691" s="97"/>
      <c r="P691" s="97"/>
      <c r="Q691" s="97"/>
      <c r="R691" s="97"/>
      <c r="S691" s="97"/>
      <c r="T691" s="97"/>
      <c r="U691" s="97"/>
      <c r="V691" s="97"/>
      <c r="W691" s="97"/>
      <c r="X691" s="97"/>
      <c r="Y691" s="97"/>
      <c r="Z691" s="97"/>
    </row>
    <row r="692" spans="1:26" ht="11.25" customHeight="1">
      <c r="A692" s="96"/>
      <c r="B692" s="97"/>
      <c r="C692" s="97"/>
      <c r="D692" s="97"/>
      <c r="E692" s="97"/>
      <c r="F692" s="97"/>
      <c r="G692" s="97"/>
      <c r="H692" s="97"/>
      <c r="I692" s="97"/>
      <c r="J692" s="97"/>
      <c r="K692" s="97"/>
      <c r="L692" s="97"/>
      <c r="M692" s="97"/>
      <c r="N692" s="97"/>
      <c r="O692" s="97"/>
      <c r="P692" s="97"/>
      <c r="Q692" s="97"/>
      <c r="R692" s="97"/>
      <c r="S692" s="97"/>
      <c r="T692" s="97"/>
      <c r="U692" s="97"/>
      <c r="V692" s="97"/>
      <c r="W692" s="97"/>
      <c r="X692" s="97"/>
      <c r="Y692" s="97"/>
      <c r="Z692" s="97"/>
    </row>
    <row r="693" spans="1:26" ht="11.25" customHeight="1">
      <c r="A693" s="96"/>
      <c r="B693" s="97"/>
      <c r="C693" s="97"/>
      <c r="D693" s="97"/>
      <c r="E693" s="97"/>
      <c r="F693" s="97"/>
      <c r="G693" s="97"/>
      <c r="H693" s="97"/>
      <c r="I693" s="97"/>
      <c r="J693" s="97"/>
      <c r="K693" s="97"/>
      <c r="L693" s="97"/>
      <c r="M693" s="97"/>
      <c r="N693" s="97"/>
      <c r="O693" s="97"/>
      <c r="P693" s="97"/>
      <c r="Q693" s="97"/>
      <c r="R693" s="97"/>
      <c r="S693" s="97"/>
      <c r="T693" s="97"/>
      <c r="U693" s="97"/>
      <c r="V693" s="97"/>
      <c r="W693" s="97"/>
      <c r="X693" s="97"/>
      <c r="Y693" s="97"/>
      <c r="Z693" s="97"/>
    </row>
    <row r="694" spans="1:26" ht="11.25" customHeight="1">
      <c r="A694" s="96"/>
      <c r="B694" s="97"/>
      <c r="C694" s="97"/>
      <c r="D694" s="97"/>
      <c r="E694" s="97"/>
      <c r="F694" s="97"/>
      <c r="G694" s="97"/>
      <c r="H694" s="97"/>
      <c r="I694" s="97"/>
      <c r="J694" s="97"/>
      <c r="K694" s="97"/>
      <c r="L694" s="97"/>
      <c r="M694" s="97"/>
      <c r="N694" s="97"/>
      <c r="O694" s="97"/>
      <c r="P694" s="97"/>
      <c r="Q694" s="97"/>
      <c r="R694" s="97"/>
      <c r="S694" s="97"/>
      <c r="T694" s="97"/>
      <c r="U694" s="97"/>
      <c r="V694" s="97"/>
      <c r="W694" s="97"/>
      <c r="X694" s="97"/>
      <c r="Y694" s="97"/>
      <c r="Z694" s="97"/>
    </row>
    <row r="695" spans="1:26" ht="11.25" customHeight="1">
      <c r="A695" s="96"/>
      <c r="B695" s="97"/>
      <c r="C695" s="97"/>
      <c r="D695" s="97"/>
      <c r="E695" s="97"/>
      <c r="F695" s="97"/>
      <c r="G695" s="97"/>
      <c r="H695" s="97"/>
      <c r="I695" s="97"/>
      <c r="J695" s="97"/>
      <c r="K695" s="97"/>
      <c r="L695" s="97"/>
      <c r="M695" s="97"/>
      <c r="N695" s="97"/>
      <c r="O695" s="97"/>
      <c r="P695" s="97"/>
      <c r="Q695" s="97"/>
      <c r="R695" s="97"/>
      <c r="S695" s="97"/>
      <c r="T695" s="97"/>
      <c r="U695" s="97"/>
      <c r="V695" s="97"/>
      <c r="W695" s="97"/>
      <c r="X695" s="97"/>
      <c r="Y695" s="97"/>
      <c r="Z695" s="97"/>
    </row>
    <row r="696" spans="1:26" ht="11.25" customHeight="1">
      <c r="A696" s="96"/>
      <c r="B696" s="97"/>
      <c r="C696" s="97"/>
      <c r="D696" s="97"/>
      <c r="E696" s="97"/>
      <c r="F696" s="97"/>
      <c r="G696" s="97"/>
      <c r="H696" s="97"/>
      <c r="I696" s="97"/>
      <c r="J696" s="97"/>
      <c r="K696" s="97"/>
      <c r="L696" s="97"/>
      <c r="M696" s="97"/>
      <c r="N696" s="97"/>
      <c r="O696" s="97"/>
      <c r="P696" s="97"/>
      <c r="Q696" s="97"/>
      <c r="R696" s="97"/>
      <c r="S696" s="97"/>
      <c r="T696" s="97"/>
      <c r="U696" s="97"/>
      <c r="V696" s="97"/>
      <c r="W696" s="97"/>
      <c r="X696" s="97"/>
      <c r="Y696" s="97"/>
      <c r="Z696" s="97"/>
    </row>
    <row r="697" spans="1:26" ht="11.25" customHeight="1">
      <c r="A697" s="96"/>
      <c r="B697" s="97"/>
      <c r="C697" s="97"/>
      <c r="D697" s="97"/>
      <c r="E697" s="97"/>
      <c r="F697" s="97"/>
      <c r="G697" s="97"/>
      <c r="H697" s="97"/>
      <c r="I697" s="97"/>
      <c r="J697" s="97"/>
      <c r="K697" s="97"/>
      <c r="L697" s="97"/>
      <c r="M697" s="97"/>
      <c r="N697" s="97"/>
      <c r="O697" s="97"/>
      <c r="P697" s="97"/>
      <c r="Q697" s="97"/>
      <c r="R697" s="97"/>
      <c r="S697" s="97"/>
      <c r="T697" s="97"/>
      <c r="U697" s="97"/>
      <c r="V697" s="97"/>
      <c r="W697" s="97"/>
      <c r="X697" s="97"/>
      <c r="Y697" s="97"/>
      <c r="Z697" s="97"/>
    </row>
    <row r="698" spans="1:26" ht="11.25" customHeight="1">
      <c r="A698" s="96"/>
      <c r="B698" s="97"/>
      <c r="C698" s="97"/>
      <c r="D698" s="97"/>
      <c r="E698" s="97"/>
      <c r="F698" s="97"/>
      <c r="G698" s="97"/>
      <c r="H698" s="97"/>
      <c r="I698" s="97"/>
      <c r="J698" s="97"/>
      <c r="K698" s="97"/>
      <c r="L698" s="97"/>
      <c r="M698" s="97"/>
      <c r="N698" s="97"/>
      <c r="O698" s="97"/>
      <c r="P698" s="97"/>
      <c r="Q698" s="97"/>
      <c r="R698" s="97"/>
      <c r="S698" s="97"/>
      <c r="T698" s="97"/>
      <c r="U698" s="97"/>
      <c r="V698" s="97"/>
      <c r="W698" s="97"/>
      <c r="X698" s="97"/>
      <c r="Y698" s="97"/>
      <c r="Z698" s="97"/>
    </row>
    <row r="699" spans="1:26" ht="11.25" customHeight="1">
      <c r="A699" s="96"/>
      <c r="B699" s="97"/>
      <c r="C699" s="97"/>
      <c r="D699" s="97"/>
      <c r="E699" s="97"/>
      <c r="F699" s="97"/>
      <c r="G699" s="97"/>
      <c r="H699" s="97"/>
      <c r="I699" s="97"/>
      <c r="J699" s="97"/>
      <c r="K699" s="97"/>
      <c r="L699" s="97"/>
      <c r="M699" s="97"/>
      <c r="N699" s="97"/>
      <c r="O699" s="97"/>
      <c r="P699" s="97"/>
      <c r="Q699" s="97"/>
      <c r="R699" s="97"/>
      <c r="S699" s="97"/>
      <c r="T699" s="97"/>
      <c r="U699" s="97"/>
      <c r="V699" s="97"/>
      <c r="W699" s="97"/>
      <c r="X699" s="97"/>
      <c r="Y699" s="97"/>
      <c r="Z699" s="97"/>
    </row>
    <row r="700" spans="1:26" ht="11.25" customHeight="1">
      <c r="A700" s="96"/>
      <c r="B700" s="97"/>
      <c r="C700" s="97"/>
      <c r="D700" s="97"/>
      <c r="E700" s="97"/>
      <c r="F700" s="97"/>
      <c r="G700" s="97"/>
      <c r="H700" s="97"/>
      <c r="I700" s="97"/>
      <c r="J700" s="97"/>
      <c r="K700" s="97"/>
      <c r="L700" s="97"/>
      <c r="M700" s="97"/>
      <c r="N700" s="97"/>
      <c r="O700" s="97"/>
      <c r="P700" s="97"/>
      <c r="Q700" s="97"/>
      <c r="R700" s="97"/>
      <c r="S700" s="97"/>
      <c r="T700" s="97"/>
      <c r="U700" s="97"/>
      <c r="V700" s="97"/>
      <c r="W700" s="97"/>
      <c r="X700" s="97"/>
      <c r="Y700" s="97"/>
      <c r="Z700" s="97"/>
    </row>
    <row r="701" spans="1:26" ht="11.25" customHeight="1">
      <c r="A701" s="96"/>
      <c r="B701" s="97"/>
      <c r="C701" s="97"/>
      <c r="D701" s="97"/>
      <c r="E701" s="97"/>
      <c r="F701" s="97"/>
      <c r="G701" s="97"/>
      <c r="H701" s="97"/>
      <c r="I701" s="97"/>
      <c r="J701" s="97"/>
      <c r="K701" s="97"/>
      <c r="L701" s="97"/>
      <c r="M701" s="97"/>
      <c r="N701" s="97"/>
      <c r="O701" s="97"/>
      <c r="P701" s="97"/>
      <c r="Q701" s="97"/>
      <c r="R701" s="97"/>
      <c r="S701" s="97"/>
      <c r="T701" s="97"/>
      <c r="U701" s="97"/>
      <c r="V701" s="97"/>
      <c r="W701" s="97"/>
      <c r="X701" s="97"/>
      <c r="Y701" s="97"/>
      <c r="Z701" s="97"/>
    </row>
    <row r="702" spans="1:26" ht="11.25" customHeight="1">
      <c r="A702" s="96"/>
      <c r="B702" s="97"/>
      <c r="C702" s="97"/>
      <c r="D702" s="97"/>
      <c r="E702" s="97"/>
      <c r="F702" s="97"/>
      <c r="G702" s="97"/>
      <c r="H702" s="97"/>
      <c r="I702" s="97"/>
      <c r="J702" s="97"/>
      <c r="K702" s="97"/>
      <c r="L702" s="97"/>
      <c r="M702" s="97"/>
      <c r="N702" s="97"/>
      <c r="O702" s="97"/>
      <c r="P702" s="97"/>
      <c r="Q702" s="97"/>
      <c r="R702" s="97"/>
      <c r="S702" s="97"/>
      <c r="T702" s="97"/>
      <c r="U702" s="97"/>
      <c r="V702" s="97"/>
      <c r="W702" s="97"/>
      <c r="X702" s="97"/>
      <c r="Y702" s="97"/>
      <c r="Z702" s="97"/>
    </row>
    <row r="703" spans="1:26" ht="11.25" customHeight="1">
      <c r="A703" s="96"/>
      <c r="B703" s="97"/>
      <c r="C703" s="97"/>
      <c r="D703" s="97"/>
      <c r="E703" s="97"/>
      <c r="F703" s="97"/>
      <c r="G703" s="97"/>
      <c r="H703" s="97"/>
      <c r="I703" s="97"/>
      <c r="J703" s="97"/>
      <c r="K703" s="97"/>
      <c r="L703" s="97"/>
      <c r="M703" s="97"/>
      <c r="N703" s="97"/>
      <c r="O703" s="97"/>
      <c r="P703" s="97"/>
      <c r="Q703" s="97"/>
      <c r="R703" s="97"/>
      <c r="S703" s="97"/>
      <c r="T703" s="97"/>
      <c r="U703" s="97"/>
      <c r="V703" s="97"/>
      <c r="W703" s="97"/>
      <c r="X703" s="97"/>
      <c r="Y703" s="97"/>
      <c r="Z703" s="97"/>
    </row>
    <row r="704" spans="1:26" ht="11.25" customHeight="1">
      <c r="A704" s="96"/>
      <c r="B704" s="97"/>
      <c r="C704" s="97"/>
      <c r="D704" s="97"/>
      <c r="E704" s="97"/>
      <c r="F704" s="97"/>
      <c r="G704" s="97"/>
      <c r="H704" s="97"/>
      <c r="I704" s="97"/>
      <c r="J704" s="97"/>
      <c r="K704" s="97"/>
      <c r="L704" s="97"/>
      <c r="M704" s="97"/>
      <c r="N704" s="97"/>
      <c r="O704" s="97"/>
      <c r="P704" s="97"/>
      <c r="Q704" s="97"/>
      <c r="R704" s="97"/>
      <c r="S704" s="97"/>
      <c r="T704" s="97"/>
      <c r="U704" s="97"/>
      <c r="V704" s="97"/>
      <c r="W704" s="97"/>
      <c r="X704" s="97"/>
      <c r="Y704" s="97"/>
      <c r="Z704" s="97"/>
    </row>
    <row r="705" spans="1:26" ht="11.25" customHeight="1">
      <c r="A705" s="96"/>
      <c r="B705" s="97"/>
      <c r="C705" s="97"/>
      <c r="D705" s="97"/>
      <c r="E705" s="97"/>
      <c r="F705" s="97"/>
      <c r="G705" s="97"/>
      <c r="H705" s="97"/>
      <c r="I705" s="97"/>
      <c r="J705" s="97"/>
      <c r="K705" s="97"/>
      <c r="L705" s="97"/>
      <c r="M705" s="97"/>
      <c r="N705" s="97"/>
      <c r="O705" s="97"/>
      <c r="P705" s="97"/>
      <c r="Q705" s="97"/>
      <c r="R705" s="97"/>
      <c r="S705" s="97"/>
      <c r="T705" s="97"/>
      <c r="U705" s="97"/>
      <c r="V705" s="97"/>
      <c r="W705" s="97"/>
      <c r="X705" s="97"/>
      <c r="Y705" s="97"/>
      <c r="Z705" s="97"/>
    </row>
    <row r="706" spans="1:26" ht="11.25" customHeight="1">
      <c r="A706" s="96"/>
      <c r="B706" s="97"/>
      <c r="C706" s="97"/>
      <c r="D706" s="97"/>
      <c r="E706" s="97"/>
      <c r="F706" s="97"/>
      <c r="G706" s="97"/>
      <c r="H706" s="97"/>
      <c r="I706" s="97"/>
      <c r="J706" s="97"/>
      <c r="K706" s="97"/>
      <c r="L706" s="97"/>
      <c r="M706" s="97"/>
      <c r="N706" s="97"/>
      <c r="O706" s="97"/>
      <c r="P706" s="97"/>
      <c r="Q706" s="97"/>
      <c r="R706" s="97"/>
      <c r="S706" s="97"/>
      <c r="T706" s="97"/>
      <c r="U706" s="97"/>
      <c r="V706" s="97"/>
      <c r="W706" s="97"/>
      <c r="X706" s="97"/>
      <c r="Y706" s="97"/>
      <c r="Z706" s="97"/>
    </row>
    <row r="707" spans="1:26" ht="11.25" customHeight="1">
      <c r="A707" s="96"/>
      <c r="B707" s="97"/>
      <c r="C707" s="97"/>
      <c r="D707" s="97"/>
      <c r="E707" s="97"/>
      <c r="F707" s="97"/>
      <c r="G707" s="97"/>
      <c r="H707" s="97"/>
      <c r="I707" s="97"/>
      <c r="J707" s="97"/>
      <c r="K707" s="97"/>
      <c r="L707" s="97"/>
      <c r="M707" s="97"/>
      <c r="N707" s="97"/>
      <c r="O707" s="97"/>
      <c r="P707" s="97"/>
      <c r="Q707" s="97"/>
      <c r="R707" s="97"/>
      <c r="S707" s="97"/>
      <c r="T707" s="97"/>
      <c r="U707" s="97"/>
      <c r="V707" s="97"/>
      <c r="W707" s="97"/>
      <c r="X707" s="97"/>
      <c r="Y707" s="97"/>
      <c r="Z707" s="97"/>
    </row>
    <row r="708" spans="1:26" ht="11.25" customHeight="1">
      <c r="A708" s="96"/>
      <c r="B708" s="97"/>
      <c r="C708" s="97"/>
      <c r="D708" s="97"/>
      <c r="E708" s="97"/>
      <c r="F708" s="97"/>
      <c r="G708" s="97"/>
      <c r="H708" s="97"/>
      <c r="I708" s="97"/>
      <c r="J708" s="97"/>
      <c r="K708" s="97"/>
      <c r="L708" s="97"/>
      <c r="M708" s="97"/>
      <c r="N708" s="97"/>
      <c r="O708" s="97"/>
      <c r="P708" s="97"/>
      <c r="Q708" s="97"/>
      <c r="R708" s="97"/>
      <c r="S708" s="97"/>
      <c r="T708" s="97"/>
      <c r="U708" s="97"/>
      <c r="V708" s="97"/>
      <c r="W708" s="97"/>
      <c r="X708" s="97"/>
      <c r="Y708" s="97"/>
      <c r="Z708" s="97"/>
    </row>
    <row r="709" spans="1:26" ht="11.25" customHeight="1">
      <c r="A709" s="96"/>
      <c r="B709" s="97"/>
      <c r="C709" s="97"/>
      <c r="D709" s="97"/>
      <c r="E709" s="97"/>
      <c r="F709" s="97"/>
      <c r="G709" s="97"/>
      <c r="H709" s="97"/>
      <c r="I709" s="97"/>
      <c r="J709" s="97"/>
      <c r="K709" s="97"/>
      <c r="L709" s="97"/>
      <c r="M709" s="97"/>
      <c r="N709" s="97"/>
      <c r="O709" s="97"/>
      <c r="P709" s="97"/>
      <c r="Q709" s="97"/>
      <c r="R709" s="97"/>
      <c r="S709" s="97"/>
      <c r="T709" s="97"/>
      <c r="U709" s="97"/>
      <c r="V709" s="97"/>
      <c r="W709" s="97"/>
      <c r="X709" s="97"/>
      <c r="Y709" s="97"/>
      <c r="Z709" s="97"/>
    </row>
    <row r="710" spans="1:26" ht="11.25" customHeight="1">
      <c r="A710" s="96"/>
      <c r="B710" s="97"/>
      <c r="C710" s="97"/>
      <c r="D710" s="97"/>
      <c r="E710" s="97"/>
      <c r="F710" s="97"/>
      <c r="G710" s="97"/>
      <c r="H710" s="97"/>
      <c r="I710" s="97"/>
      <c r="J710" s="97"/>
      <c r="K710" s="97"/>
      <c r="L710" s="97"/>
      <c r="M710" s="97"/>
      <c r="N710" s="97"/>
      <c r="O710" s="97"/>
      <c r="P710" s="97"/>
      <c r="Q710" s="97"/>
      <c r="R710" s="97"/>
      <c r="S710" s="97"/>
      <c r="T710" s="97"/>
      <c r="U710" s="97"/>
      <c r="V710" s="97"/>
      <c r="W710" s="97"/>
      <c r="X710" s="97"/>
      <c r="Y710" s="97"/>
      <c r="Z710" s="97"/>
    </row>
    <row r="711" spans="1:26" ht="11.25" customHeight="1">
      <c r="A711" s="96"/>
      <c r="B711" s="97"/>
      <c r="C711" s="97"/>
      <c r="D711" s="97"/>
      <c r="E711" s="97"/>
      <c r="F711" s="97"/>
      <c r="G711" s="97"/>
      <c r="H711" s="97"/>
      <c r="I711" s="97"/>
      <c r="J711" s="97"/>
      <c r="K711" s="97"/>
      <c r="L711" s="97"/>
      <c r="M711" s="97"/>
      <c r="N711" s="97"/>
      <c r="O711" s="97"/>
      <c r="P711" s="97"/>
      <c r="Q711" s="97"/>
      <c r="R711" s="97"/>
      <c r="S711" s="97"/>
      <c r="T711" s="97"/>
      <c r="U711" s="97"/>
      <c r="V711" s="97"/>
      <c r="W711" s="97"/>
      <c r="X711" s="97"/>
      <c r="Y711" s="97"/>
      <c r="Z711" s="97"/>
    </row>
    <row r="712" spans="1:26" ht="11.25" customHeight="1">
      <c r="A712" s="96"/>
      <c r="B712" s="97"/>
      <c r="C712" s="97"/>
      <c r="D712" s="97"/>
      <c r="E712" s="97"/>
      <c r="F712" s="97"/>
      <c r="G712" s="97"/>
      <c r="H712" s="97"/>
      <c r="I712" s="97"/>
      <c r="J712" s="97"/>
      <c r="K712" s="97"/>
      <c r="L712" s="97"/>
      <c r="M712" s="97"/>
      <c r="N712" s="97"/>
      <c r="O712" s="97"/>
      <c r="P712" s="97"/>
      <c r="Q712" s="97"/>
      <c r="R712" s="97"/>
      <c r="S712" s="97"/>
      <c r="T712" s="97"/>
      <c r="U712" s="97"/>
      <c r="V712" s="97"/>
      <c r="W712" s="97"/>
      <c r="X712" s="97"/>
      <c r="Y712" s="97"/>
      <c r="Z712" s="97"/>
    </row>
    <row r="713" spans="1:26" ht="11.25" customHeight="1">
      <c r="A713" s="96"/>
      <c r="B713" s="97"/>
      <c r="C713" s="97"/>
      <c r="D713" s="97"/>
      <c r="E713" s="97"/>
      <c r="F713" s="97"/>
      <c r="G713" s="97"/>
      <c r="H713" s="97"/>
      <c r="I713" s="97"/>
      <c r="J713" s="97"/>
      <c r="K713" s="97"/>
      <c r="L713" s="97"/>
      <c r="M713" s="97"/>
      <c r="N713" s="97"/>
      <c r="O713" s="97"/>
      <c r="P713" s="97"/>
      <c r="Q713" s="97"/>
      <c r="R713" s="97"/>
      <c r="S713" s="97"/>
      <c r="T713" s="97"/>
      <c r="U713" s="97"/>
      <c r="V713" s="97"/>
      <c r="W713" s="97"/>
      <c r="X713" s="97"/>
      <c r="Y713" s="97"/>
      <c r="Z713" s="97"/>
    </row>
    <row r="714" spans="1:26" ht="11.25" customHeight="1">
      <c r="A714" s="96"/>
      <c r="B714" s="97"/>
      <c r="C714" s="97"/>
      <c r="D714" s="97"/>
      <c r="E714" s="97"/>
      <c r="F714" s="97"/>
      <c r="G714" s="97"/>
      <c r="H714" s="97"/>
      <c r="I714" s="97"/>
      <c r="J714" s="97"/>
      <c r="K714" s="97"/>
      <c r="L714" s="97"/>
      <c r="M714" s="97"/>
      <c r="N714" s="97"/>
      <c r="O714" s="97"/>
      <c r="P714" s="97"/>
      <c r="Q714" s="97"/>
      <c r="R714" s="97"/>
      <c r="S714" s="97"/>
      <c r="T714" s="97"/>
      <c r="U714" s="97"/>
      <c r="V714" s="97"/>
      <c r="W714" s="97"/>
      <c r="X714" s="97"/>
      <c r="Y714" s="97"/>
      <c r="Z714" s="97"/>
    </row>
    <row r="715" spans="1:26" ht="11.25" customHeight="1">
      <c r="A715" s="96"/>
      <c r="B715" s="97"/>
      <c r="C715" s="97"/>
      <c r="D715" s="97"/>
      <c r="E715" s="97"/>
      <c r="F715" s="97"/>
      <c r="G715" s="97"/>
      <c r="H715" s="97"/>
      <c r="I715" s="97"/>
      <c r="J715" s="97"/>
      <c r="K715" s="97"/>
      <c r="L715" s="97"/>
      <c r="M715" s="97"/>
      <c r="N715" s="97"/>
      <c r="O715" s="97"/>
      <c r="P715" s="97"/>
      <c r="Q715" s="97"/>
      <c r="R715" s="97"/>
      <c r="S715" s="97"/>
      <c r="T715" s="97"/>
      <c r="U715" s="97"/>
      <c r="V715" s="97"/>
      <c r="W715" s="97"/>
      <c r="X715" s="97"/>
      <c r="Y715" s="97"/>
      <c r="Z715" s="97"/>
    </row>
    <row r="716" spans="1:26" ht="11.25" customHeight="1">
      <c r="A716" s="96"/>
      <c r="B716" s="97"/>
      <c r="C716" s="97"/>
      <c r="D716" s="97"/>
      <c r="E716" s="97"/>
      <c r="F716" s="97"/>
      <c r="G716" s="97"/>
      <c r="H716" s="97"/>
      <c r="I716" s="97"/>
      <c r="J716" s="97"/>
      <c r="K716" s="97"/>
      <c r="L716" s="97"/>
      <c r="M716" s="97"/>
      <c r="N716" s="97"/>
      <c r="O716" s="97"/>
      <c r="P716" s="97"/>
      <c r="Q716" s="97"/>
      <c r="R716" s="97"/>
      <c r="S716" s="97"/>
      <c r="T716" s="97"/>
      <c r="U716" s="97"/>
      <c r="V716" s="97"/>
      <c r="W716" s="97"/>
      <c r="X716" s="97"/>
      <c r="Y716" s="97"/>
      <c r="Z716" s="97"/>
    </row>
    <row r="717" spans="1:26" ht="11.25" customHeight="1">
      <c r="A717" s="96"/>
      <c r="B717" s="97"/>
      <c r="C717" s="97"/>
      <c r="D717" s="97"/>
      <c r="E717" s="97"/>
      <c r="F717" s="97"/>
      <c r="G717" s="97"/>
      <c r="H717" s="97"/>
      <c r="I717" s="97"/>
      <c r="J717" s="97"/>
      <c r="K717" s="97"/>
      <c r="L717" s="97"/>
      <c r="M717" s="97"/>
      <c r="N717" s="97"/>
      <c r="O717" s="97"/>
      <c r="P717" s="97"/>
      <c r="Q717" s="97"/>
      <c r="R717" s="97"/>
      <c r="S717" s="97"/>
      <c r="T717" s="97"/>
      <c r="U717" s="97"/>
      <c r="V717" s="97"/>
      <c r="W717" s="97"/>
      <c r="X717" s="97"/>
      <c r="Y717" s="97"/>
      <c r="Z717" s="97"/>
    </row>
    <row r="718" spans="1:26" ht="11.25" customHeight="1">
      <c r="A718" s="96"/>
      <c r="B718" s="97"/>
      <c r="C718" s="97"/>
      <c r="D718" s="97"/>
      <c r="E718" s="97"/>
      <c r="F718" s="97"/>
      <c r="G718" s="97"/>
      <c r="H718" s="97"/>
      <c r="I718" s="97"/>
      <c r="J718" s="97"/>
      <c r="K718" s="97"/>
      <c r="L718" s="97"/>
      <c r="M718" s="97"/>
      <c r="N718" s="97"/>
      <c r="O718" s="97"/>
      <c r="P718" s="97"/>
      <c r="Q718" s="97"/>
      <c r="R718" s="97"/>
      <c r="S718" s="97"/>
      <c r="T718" s="97"/>
      <c r="U718" s="97"/>
      <c r="V718" s="97"/>
      <c r="W718" s="97"/>
      <c r="X718" s="97"/>
      <c r="Y718" s="97"/>
      <c r="Z718" s="97"/>
    </row>
    <row r="719" spans="1:26" ht="11.25" customHeight="1">
      <c r="A719" s="96"/>
      <c r="B719" s="97"/>
      <c r="C719" s="97"/>
      <c r="D719" s="97"/>
      <c r="E719" s="97"/>
      <c r="F719" s="97"/>
      <c r="G719" s="97"/>
      <c r="H719" s="97"/>
      <c r="I719" s="97"/>
      <c r="J719" s="97"/>
      <c r="K719" s="97"/>
      <c r="L719" s="97"/>
      <c r="M719" s="97"/>
      <c r="N719" s="97"/>
      <c r="O719" s="97"/>
      <c r="P719" s="97"/>
      <c r="Q719" s="97"/>
      <c r="R719" s="97"/>
      <c r="S719" s="97"/>
      <c r="T719" s="97"/>
      <c r="U719" s="97"/>
      <c r="V719" s="97"/>
      <c r="W719" s="97"/>
      <c r="X719" s="97"/>
      <c r="Y719" s="97"/>
      <c r="Z719" s="97"/>
    </row>
    <row r="720" spans="1:26" ht="11.25" customHeight="1">
      <c r="A720" s="96"/>
      <c r="B720" s="97"/>
      <c r="C720" s="97"/>
      <c r="D720" s="97"/>
      <c r="E720" s="97"/>
      <c r="F720" s="97"/>
      <c r="G720" s="97"/>
      <c r="H720" s="97"/>
      <c r="I720" s="97"/>
      <c r="J720" s="97"/>
      <c r="K720" s="97"/>
      <c r="L720" s="97"/>
      <c r="M720" s="97"/>
      <c r="N720" s="97"/>
      <c r="O720" s="97"/>
      <c r="P720" s="97"/>
      <c r="Q720" s="97"/>
      <c r="R720" s="97"/>
      <c r="S720" s="97"/>
      <c r="T720" s="97"/>
      <c r="U720" s="97"/>
      <c r="V720" s="97"/>
      <c r="W720" s="97"/>
      <c r="X720" s="97"/>
      <c r="Y720" s="97"/>
      <c r="Z720" s="97"/>
    </row>
    <row r="721" spans="1:26" ht="11.25" customHeight="1">
      <c r="A721" s="96"/>
      <c r="B721" s="97"/>
      <c r="C721" s="97"/>
      <c r="D721" s="97"/>
      <c r="E721" s="97"/>
      <c r="F721" s="97"/>
      <c r="G721" s="97"/>
      <c r="H721" s="97"/>
      <c r="I721" s="97"/>
      <c r="J721" s="97"/>
      <c r="K721" s="97"/>
      <c r="L721" s="97"/>
      <c r="M721" s="97"/>
      <c r="N721" s="97"/>
      <c r="O721" s="97"/>
      <c r="P721" s="97"/>
      <c r="Q721" s="97"/>
      <c r="R721" s="97"/>
      <c r="S721" s="97"/>
      <c r="T721" s="97"/>
      <c r="U721" s="97"/>
      <c r="V721" s="97"/>
      <c r="W721" s="97"/>
      <c r="X721" s="97"/>
      <c r="Y721" s="97"/>
      <c r="Z721" s="97"/>
    </row>
    <row r="722" spans="1:26" ht="11.25" customHeight="1">
      <c r="A722" s="96"/>
      <c r="B722" s="97"/>
      <c r="C722" s="97"/>
      <c r="D722" s="97"/>
      <c r="E722" s="97"/>
      <c r="F722" s="97"/>
      <c r="G722" s="97"/>
      <c r="H722" s="97"/>
      <c r="I722" s="97"/>
      <c r="J722" s="97"/>
      <c r="K722" s="97"/>
      <c r="L722" s="97"/>
      <c r="M722" s="97"/>
      <c r="N722" s="97"/>
      <c r="O722" s="97"/>
      <c r="P722" s="97"/>
      <c r="Q722" s="97"/>
      <c r="R722" s="97"/>
      <c r="S722" s="97"/>
      <c r="T722" s="97"/>
      <c r="U722" s="97"/>
      <c r="V722" s="97"/>
      <c r="W722" s="97"/>
      <c r="X722" s="97"/>
      <c r="Y722" s="97"/>
      <c r="Z722" s="97"/>
    </row>
    <row r="723" spans="1:26" ht="11.25" customHeight="1">
      <c r="A723" s="96"/>
      <c r="B723" s="97"/>
      <c r="C723" s="97"/>
      <c r="D723" s="97"/>
      <c r="E723" s="97"/>
      <c r="F723" s="97"/>
      <c r="G723" s="97"/>
      <c r="H723" s="97"/>
      <c r="I723" s="97"/>
      <c r="J723" s="97"/>
      <c r="K723" s="97"/>
      <c r="L723" s="97"/>
      <c r="M723" s="97"/>
      <c r="N723" s="97"/>
      <c r="O723" s="97"/>
      <c r="P723" s="97"/>
      <c r="Q723" s="97"/>
      <c r="R723" s="97"/>
      <c r="S723" s="97"/>
      <c r="T723" s="97"/>
      <c r="U723" s="97"/>
      <c r="V723" s="97"/>
      <c r="W723" s="97"/>
      <c r="X723" s="97"/>
      <c r="Y723" s="97"/>
      <c r="Z723" s="97"/>
    </row>
    <row r="724" spans="1:26" ht="11.25" customHeight="1">
      <c r="A724" s="96"/>
      <c r="B724" s="97"/>
      <c r="C724" s="97"/>
      <c r="D724" s="97"/>
      <c r="E724" s="97"/>
      <c r="F724" s="97"/>
      <c r="G724" s="97"/>
      <c r="H724" s="97"/>
      <c r="I724" s="97"/>
      <c r="J724" s="97"/>
      <c r="K724" s="97"/>
      <c r="L724" s="97"/>
      <c r="M724" s="97"/>
      <c r="N724" s="97"/>
      <c r="O724" s="97"/>
      <c r="P724" s="97"/>
      <c r="Q724" s="97"/>
      <c r="R724" s="97"/>
      <c r="S724" s="97"/>
      <c r="T724" s="97"/>
      <c r="U724" s="97"/>
      <c r="V724" s="97"/>
      <c r="W724" s="97"/>
      <c r="X724" s="97"/>
      <c r="Y724" s="97"/>
      <c r="Z724" s="97"/>
    </row>
    <row r="725" spans="1:26" ht="11.25" customHeight="1">
      <c r="A725" s="96"/>
      <c r="B725" s="97"/>
      <c r="C725" s="97"/>
      <c r="D725" s="97"/>
      <c r="E725" s="97"/>
      <c r="F725" s="97"/>
      <c r="G725" s="97"/>
      <c r="H725" s="97"/>
      <c r="I725" s="97"/>
      <c r="J725" s="97"/>
      <c r="K725" s="97"/>
      <c r="L725" s="97"/>
      <c r="M725" s="97"/>
      <c r="N725" s="97"/>
      <c r="O725" s="97"/>
      <c r="P725" s="97"/>
      <c r="Q725" s="97"/>
      <c r="R725" s="97"/>
      <c r="S725" s="97"/>
      <c r="T725" s="97"/>
      <c r="U725" s="97"/>
      <c r="V725" s="97"/>
      <c r="W725" s="97"/>
      <c r="X725" s="97"/>
      <c r="Y725" s="97"/>
      <c r="Z725" s="97"/>
    </row>
    <row r="726" spans="1:26" ht="11.25" customHeight="1">
      <c r="A726" s="96"/>
      <c r="B726" s="97"/>
      <c r="C726" s="97"/>
      <c r="D726" s="97"/>
      <c r="E726" s="97"/>
      <c r="F726" s="97"/>
      <c r="G726" s="97"/>
      <c r="H726" s="97"/>
      <c r="I726" s="97"/>
      <c r="J726" s="97"/>
      <c r="K726" s="97"/>
      <c r="L726" s="97"/>
      <c r="M726" s="97"/>
      <c r="N726" s="97"/>
      <c r="O726" s="97"/>
      <c r="P726" s="97"/>
      <c r="Q726" s="97"/>
      <c r="R726" s="97"/>
      <c r="S726" s="97"/>
      <c r="T726" s="97"/>
      <c r="U726" s="97"/>
      <c r="V726" s="97"/>
      <c r="W726" s="97"/>
      <c r="X726" s="97"/>
      <c r="Y726" s="97"/>
      <c r="Z726" s="97"/>
    </row>
    <row r="727" spans="1:26" ht="11.25" customHeight="1">
      <c r="A727" s="96"/>
      <c r="B727" s="97"/>
      <c r="C727" s="97"/>
      <c r="D727" s="97"/>
      <c r="E727" s="97"/>
      <c r="F727" s="97"/>
      <c r="G727" s="97"/>
      <c r="H727" s="97"/>
      <c r="I727" s="97"/>
      <c r="J727" s="97"/>
      <c r="K727" s="97"/>
      <c r="L727" s="97"/>
      <c r="M727" s="97"/>
      <c r="N727" s="97"/>
      <c r="O727" s="97"/>
      <c r="P727" s="97"/>
      <c r="Q727" s="97"/>
      <c r="R727" s="97"/>
      <c r="S727" s="97"/>
      <c r="T727" s="97"/>
      <c r="U727" s="97"/>
      <c r="V727" s="97"/>
      <c r="W727" s="97"/>
      <c r="X727" s="97"/>
      <c r="Y727" s="97"/>
      <c r="Z727" s="97"/>
    </row>
    <row r="728" spans="1:26" ht="11.25" customHeight="1">
      <c r="A728" s="96"/>
      <c r="B728" s="97"/>
      <c r="C728" s="97"/>
      <c r="D728" s="97"/>
      <c r="E728" s="97"/>
      <c r="F728" s="97"/>
      <c r="G728" s="97"/>
      <c r="H728" s="97"/>
      <c r="I728" s="97"/>
      <c r="J728" s="97"/>
      <c r="K728" s="97"/>
      <c r="L728" s="97"/>
      <c r="M728" s="97"/>
      <c r="N728" s="97"/>
      <c r="O728" s="97"/>
      <c r="P728" s="97"/>
      <c r="Q728" s="97"/>
      <c r="R728" s="97"/>
      <c r="S728" s="97"/>
      <c r="T728" s="97"/>
      <c r="U728" s="97"/>
      <c r="V728" s="97"/>
      <c r="W728" s="97"/>
      <c r="X728" s="97"/>
      <c r="Y728" s="97"/>
      <c r="Z728" s="97"/>
    </row>
    <row r="729" spans="1:26" ht="11.25" customHeight="1">
      <c r="A729" s="96"/>
      <c r="B729" s="97"/>
      <c r="C729" s="97"/>
      <c r="D729" s="97"/>
      <c r="E729" s="97"/>
      <c r="F729" s="97"/>
      <c r="G729" s="97"/>
      <c r="H729" s="97"/>
      <c r="I729" s="97"/>
      <c r="J729" s="97"/>
      <c r="K729" s="97"/>
      <c r="L729" s="97"/>
      <c r="M729" s="97"/>
      <c r="N729" s="97"/>
      <c r="O729" s="97"/>
      <c r="P729" s="97"/>
      <c r="Q729" s="97"/>
      <c r="R729" s="97"/>
      <c r="S729" s="97"/>
      <c r="T729" s="97"/>
      <c r="U729" s="97"/>
      <c r="V729" s="97"/>
      <c r="W729" s="97"/>
      <c r="X729" s="97"/>
      <c r="Y729" s="97"/>
      <c r="Z729" s="97"/>
    </row>
    <row r="730" spans="1:26" ht="11.25" customHeight="1">
      <c r="A730" s="96"/>
      <c r="B730" s="97"/>
      <c r="C730" s="97"/>
      <c r="D730" s="97"/>
      <c r="E730" s="97"/>
      <c r="F730" s="97"/>
      <c r="G730" s="97"/>
      <c r="H730" s="97"/>
      <c r="I730" s="97"/>
      <c r="J730" s="97"/>
      <c r="K730" s="97"/>
      <c r="L730" s="97"/>
      <c r="M730" s="97"/>
      <c r="N730" s="97"/>
      <c r="O730" s="97"/>
      <c r="P730" s="97"/>
      <c r="Q730" s="97"/>
      <c r="R730" s="97"/>
      <c r="S730" s="97"/>
      <c r="T730" s="97"/>
      <c r="U730" s="97"/>
      <c r="V730" s="97"/>
      <c r="W730" s="97"/>
      <c r="X730" s="97"/>
      <c r="Y730" s="97"/>
      <c r="Z730" s="97"/>
    </row>
    <row r="731" spans="1:26" ht="11.25" customHeight="1">
      <c r="A731" s="96"/>
      <c r="B731" s="97"/>
      <c r="C731" s="97"/>
      <c r="D731" s="97"/>
      <c r="E731" s="97"/>
      <c r="F731" s="97"/>
      <c r="G731" s="97"/>
      <c r="H731" s="97"/>
      <c r="I731" s="97"/>
      <c r="J731" s="97"/>
      <c r="K731" s="97"/>
      <c r="L731" s="97"/>
      <c r="M731" s="97"/>
      <c r="N731" s="97"/>
      <c r="O731" s="97"/>
      <c r="P731" s="97"/>
      <c r="Q731" s="97"/>
      <c r="R731" s="97"/>
      <c r="S731" s="97"/>
      <c r="T731" s="97"/>
      <c r="U731" s="97"/>
      <c r="V731" s="97"/>
      <c r="W731" s="97"/>
      <c r="X731" s="97"/>
      <c r="Y731" s="97"/>
      <c r="Z731" s="97"/>
    </row>
    <row r="732" spans="1:26" ht="11.25" customHeight="1">
      <c r="A732" s="96"/>
      <c r="B732" s="97"/>
      <c r="C732" s="97"/>
      <c r="D732" s="97"/>
      <c r="E732" s="97"/>
      <c r="F732" s="97"/>
      <c r="G732" s="97"/>
      <c r="H732" s="97"/>
      <c r="I732" s="97"/>
      <c r="J732" s="97"/>
      <c r="K732" s="97"/>
      <c r="L732" s="97"/>
      <c r="M732" s="97"/>
      <c r="N732" s="97"/>
      <c r="O732" s="97"/>
      <c r="P732" s="97"/>
      <c r="Q732" s="97"/>
      <c r="R732" s="97"/>
      <c r="S732" s="97"/>
      <c r="T732" s="97"/>
      <c r="U732" s="97"/>
      <c r="V732" s="97"/>
      <c r="W732" s="97"/>
      <c r="X732" s="97"/>
      <c r="Y732" s="97"/>
      <c r="Z732" s="97"/>
    </row>
    <row r="733" spans="1:26" ht="11.25" customHeight="1">
      <c r="A733" s="96"/>
      <c r="B733" s="97"/>
      <c r="C733" s="97"/>
      <c r="D733" s="97"/>
      <c r="E733" s="97"/>
      <c r="F733" s="97"/>
      <c r="G733" s="97"/>
      <c r="H733" s="97"/>
      <c r="I733" s="97"/>
      <c r="J733" s="97"/>
      <c r="K733" s="97"/>
      <c r="L733" s="97"/>
      <c r="M733" s="97"/>
      <c r="N733" s="97"/>
      <c r="O733" s="97"/>
      <c r="P733" s="97"/>
      <c r="Q733" s="97"/>
      <c r="R733" s="97"/>
      <c r="S733" s="97"/>
      <c r="T733" s="97"/>
      <c r="U733" s="97"/>
      <c r="V733" s="97"/>
      <c r="W733" s="97"/>
      <c r="X733" s="97"/>
      <c r="Y733" s="97"/>
      <c r="Z733" s="97"/>
    </row>
    <row r="734" spans="1:26" ht="11.25" customHeight="1">
      <c r="A734" s="96"/>
      <c r="B734" s="97"/>
      <c r="C734" s="97"/>
      <c r="D734" s="97"/>
      <c r="E734" s="97"/>
      <c r="F734" s="97"/>
      <c r="G734" s="97"/>
      <c r="H734" s="97"/>
      <c r="I734" s="97"/>
      <c r="J734" s="97"/>
      <c r="K734" s="97"/>
      <c r="L734" s="97"/>
      <c r="M734" s="97"/>
      <c r="N734" s="97"/>
      <c r="O734" s="97"/>
      <c r="P734" s="97"/>
      <c r="Q734" s="97"/>
      <c r="R734" s="97"/>
      <c r="S734" s="97"/>
      <c r="T734" s="97"/>
      <c r="U734" s="97"/>
      <c r="V734" s="97"/>
      <c r="W734" s="97"/>
      <c r="X734" s="97"/>
      <c r="Y734" s="97"/>
      <c r="Z734" s="97"/>
    </row>
    <row r="735" spans="1:26" ht="11.25" customHeight="1">
      <c r="A735" s="96"/>
      <c r="B735" s="97"/>
      <c r="C735" s="97"/>
      <c r="D735" s="97"/>
      <c r="E735" s="97"/>
      <c r="F735" s="97"/>
      <c r="G735" s="97"/>
      <c r="H735" s="97"/>
      <c r="I735" s="97"/>
      <c r="J735" s="97"/>
      <c r="K735" s="97"/>
      <c r="L735" s="97"/>
      <c r="M735" s="97"/>
      <c r="N735" s="97"/>
      <c r="O735" s="97"/>
      <c r="P735" s="97"/>
      <c r="Q735" s="97"/>
      <c r="R735" s="97"/>
      <c r="S735" s="97"/>
      <c r="T735" s="97"/>
      <c r="U735" s="97"/>
      <c r="V735" s="97"/>
      <c r="W735" s="97"/>
      <c r="X735" s="97"/>
      <c r="Y735" s="97"/>
      <c r="Z735" s="97"/>
    </row>
    <row r="736" spans="1:26" ht="11.25" customHeight="1">
      <c r="A736" s="96"/>
      <c r="B736" s="97"/>
      <c r="C736" s="97"/>
      <c r="D736" s="97"/>
      <c r="E736" s="97"/>
      <c r="F736" s="97"/>
      <c r="G736" s="97"/>
      <c r="H736" s="97"/>
      <c r="I736" s="97"/>
      <c r="J736" s="97"/>
      <c r="K736" s="97"/>
      <c r="L736" s="97"/>
      <c r="M736" s="97"/>
      <c r="N736" s="97"/>
      <c r="O736" s="97"/>
      <c r="P736" s="97"/>
      <c r="Q736" s="97"/>
      <c r="R736" s="97"/>
      <c r="S736" s="97"/>
      <c r="T736" s="97"/>
      <c r="U736" s="97"/>
      <c r="V736" s="97"/>
      <c r="W736" s="97"/>
      <c r="X736" s="97"/>
      <c r="Y736" s="97"/>
      <c r="Z736" s="97"/>
    </row>
    <row r="737" spans="1:26" ht="11.25" customHeight="1">
      <c r="A737" s="96"/>
      <c r="B737" s="97"/>
      <c r="C737" s="97"/>
      <c r="D737" s="97"/>
      <c r="E737" s="97"/>
      <c r="F737" s="97"/>
      <c r="G737" s="97"/>
      <c r="H737" s="97"/>
      <c r="I737" s="97"/>
      <c r="J737" s="97"/>
      <c r="K737" s="97"/>
      <c r="L737" s="97"/>
      <c r="M737" s="97"/>
      <c r="N737" s="97"/>
      <c r="O737" s="97"/>
      <c r="P737" s="97"/>
      <c r="Q737" s="97"/>
      <c r="R737" s="97"/>
      <c r="S737" s="97"/>
      <c r="T737" s="97"/>
      <c r="U737" s="97"/>
      <c r="V737" s="97"/>
      <c r="W737" s="97"/>
      <c r="X737" s="97"/>
      <c r="Y737" s="97"/>
      <c r="Z737" s="97"/>
    </row>
    <row r="738" spans="1:26" ht="11.25" customHeight="1">
      <c r="A738" s="96"/>
      <c r="B738" s="97"/>
      <c r="C738" s="97"/>
      <c r="D738" s="97"/>
      <c r="E738" s="97"/>
      <c r="F738" s="97"/>
      <c r="G738" s="97"/>
      <c r="H738" s="97"/>
      <c r="I738" s="97"/>
      <c r="J738" s="97"/>
      <c r="K738" s="97"/>
      <c r="L738" s="97"/>
      <c r="M738" s="97"/>
      <c r="N738" s="97"/>
      <c r="O738" s="97"/>
      <c r="P738" s="97"/>
      <c r="Q738" s="97"/>
      <c r="R738" s="97"/>
      <c r="S738" s="97"/>
      <c r="T738" s="97"/>
      <c r="U738" s="97"/>
      <c r="V738" s="97"/>
      <c r="W738" s="97"/>
      <c r="X738" s="97"/>
      <c r="Y738" s="97"/>
      <c r="Z738" s="97"/>
    </row>
    <row r="739" spans="1:26" ht="11.25" customHeight="1">
      <c r="A739" s="96"/>
      <c r="B739" s="97"/>
      <c r="C739" s="97"/>
      <c r="D739" s="97"/>
      <c r="E739" s="97"/>
      <c r="F739" s="97"/>
      <c r="G739" s="97"/>
      <c r="H739" s="97"/>
      <c r="I739" s="97"/>
      <c r="J739" s="97"/>
      <c r="K739" s="97"/>
      <c r="L739" s="97"/>
      <c r="M739" s="97"/>
      <c r="N739" s="97"/>
      <c r="O739" s="97"/>
      <c r="P739" s="97"/>
      <c r="Q739" s="97"/>
      <c r="R739" s="97"/>
      <c r="S739" s="97"/>
      <c r="T739" s="97"/>
      <c r="U739" s="97"/>
      <c r="V739" s="97"/>
      <c r="W739" s="97"/>
      <c r="X739" s="97"/>
      <c r="Y739" s="97"/>
      <c r="Z739" s="97"/>
    </row>
    <row r="740" spans="1:26" ht="11.25" customHeight="1">
      <c r="A740" s="96"/>
      <c r="B740" s="97"/>
      <c r="C740" s="97"/>
      <c r="D740" s="97"/>
      <c r="E740" s="97"/>
      <c r="F740" s="97"/>
      <c r="G740" s="97"/>
      <c r="H740" s="97"/>
      <c r="I740" s="97"/>
      <c r="J740" s="97"/>
      <c r="K740" s="97"/>
      <c r="L740" s="97"/>
      <c r="M740" s="97"/>
      <c r="N740" s="97"/>
      <c r="O740" s="97"/>
      <c r="P740" s="97"/>
      <c r="Q740" s="97"/>
      <c r="R740" s="97"/>
      <c r="S740" s="97"/>
      <c r="T740" s="97"/>
      <c r="U740" s="97"/>
      <c r="V740" s="97"/>
      <c r="W740" s="97"/>
      <c r="X740" s="97"/>
      <c r="Y740" s="97"/>
      <c r="Z740" s="97"/>
    </row>
    <row r="741" spans="1:26" ht="11.25" customHeight="1">
      <c r="A741" s="96"/>
      <c r="B741" s="97"/>
      <c r="C741" s="97"/>
      <c r="D741" s="97"/>
      <c r="E741" s="97"/>
      <c r="F741" s="97"/>
      <c r="G741" s="97"/>
      <c r="H741" s="97"/>
      <c r="I741" s="97"/>
      <c r="J741" s="97"/>
      <c r="K741" s="97"/>
      <c r="L741" s="97"/>
      <c r="M741" s="97"/>
      <c r="N741" s="97"/>
      <c r="O741" s="97"/>
      <c r="P741" s="97"/>
      <c r="Q741" s="97"/>
      <c r="R741" s="97"/>
      <c r="S741" s="97"/>
      <c r="T741" s="97"/>
      <c r="U741" s="97"/>
      <c r="V741" s="97"/>
      <c r="W741" s="97"/>
      <c r="X741" s="97"/>
      <c r="Y741" s="97"/>
      <c r="Z741" s="97"/>
    </row>
    <row r="742" spans="1:26" ht="11.25" customHeight="1">
      <c r="A742" s="96"/>
      <c r="B742" s="97"/>
      <c r="C742" s="97"/>
      <c r="D742" s="97"/>
      <c r="E742" s="97"/>
      <c r="F742" s="97"/>
      <c r="G742" s="97"/>
      <c r="H742" s="97"/>
      <c r="I742" s="97"/>
      <c r="J742" s="97"/>
      <c r="K742" s="97"/>
      <c r="L742" s="97"/>
      <c r="M742" s="97"/>
      <c r="N742" s="97"/>
      <c r="O742" s="97"/>
      <c r="P742" s="97"/>
      <c r="Q742" s="97"/>
      <c r="R742" s="97"/>
      <c r="S742" s="97"/>
      <c r="T742" s="97"/>
      <c r="U742" s="97"/>
      <c r="V742" s="97"/>
      <c r="W742" s="97"/>
      <c r="X742" s="97"/>
      <c r="Y742" s="97"/>
      <c r="Z742" s="97"/>
    </row>
    <row r="743" spans="1:26" ht="11.25" customHeight="1">
      <c r="A743" s="96"/>
      <c r="B743" s="97"/>
      <c r="C743" s="97"/>
      <c r="D743" s="97"/>
      <c r="E743" s="97"/>
      <c r="F743" s="97"/>
      <c r="G743" s="97"/>
      <c r="H743" s="97"/>
      <c r="I743" s="97"/>
      <c r="J743" s="97"/>
      <c r="K743" s="97"/>
      <c r="L743" s="97"/>
      <c r="M743" s="97"/>
      <c r="N743" s="97"/>
      <c r="O743" s="97"/>
      <c r="P743" s="97"/>
      <c r="Q743" s="97"/>
      <c r="R743" s="97"/>
      <c r="S743" s="97"/>
      <c r="T743" s="97"/>
      <c r="U743" s="97"/>
      <c r="V743" s="97"/>
      <c r="W743" s="97"/>
      <c r="X743" s="97"/>
      <c r="Y743" s="97"/>
      <c r="Z743" s="97"/>
    </row>
    <row r="744" spans="1:26" ht="11.25" customHeight="1">
      <c r="A744" s="96"/>
      <c r="B744" s="97"/>
      <c r="C744" s="97"/>
      <c r="D744" s="97"/>
      <c r="E744" s="97"/>
      <c r="F744" s="97"/>
      <c r="G744" s="97"/>
      <c r="H744" s="97"/>
      <c r="I744" s="97"/>
      <c r="J744" s="97"/>
      <c r="K744" s="97"/>
      <c r="L744" s="97"/>
      <c r="M744" s="97"/>
      <c r="N744" s="97"/>
      <c r="O744" s="97"/>
      <c r="P744" s="97"/>
      <c r="Q744" s="97"/>
      <c r="R744" s="97"/>
      <c r="S744" s="97"/>
      <c r="T744" s="97"/>
      <c r="U744" s="97"/>
      <c r="V744" s="97"/>
      <c r="W744" s="97"/>
      <c r="X744" s="97"/>
      <c r="Y744" s="97"/>
      <c r="Z744" s="97"/>
    </row>
    <row r="745" spans="1:26" ht="11.25" customHeight="1">
      <c r="A745" s="96"/>
      <c r="B745" s="97"/>
      <c r="C745" s="97"/>
      <c r="D745" s="97"/>
      <c r="E745" s="97"/>
      <c r="F745" s="97"/>
      <c r="G745" s="97"/>
      <c r="H745" s="97"/>
      <c r="I745" s="97"/>
      <c r="J745" s="97"/>
      <c r="K745" s="97"/>
      <c r="L745" s="97"/>
      <c r="M745" s="97"/>
      <c r="N745" s="97"/>
      <c r="O745" s="97"/>
      <c r="P745" s="97"/>
      <c r="Q745" s="97"/>
      <c r="R745" s="97"/>
      <c r="S745" s="97"/>
      <c r="T745" s="97"/>
      <c r="U745" s="97"/>
      <c r="V745" s="97"/>
      <c r="W745" s="97"/>
      <c r="X745" s="97"/>
      <c r="Y745" s="97"/>
      <c r="Z745" s="97"/>
    </row>
    <row r="746" spans="1:26" ht="11.25" customHeight="1">
      <c r="A746" s="96"/>
      <c r="B746" s="97"/>
      <c r="C746" s="97"/>
      <c r="D746" s="97"/>
      <c r="E746" s="97"/>
      <c r="F746" s="97"/>
      <c r="G746" s="97"/>
      <c r="H746" s="97"/>
      <c r="I746" s="97"/>
      <c r="J746" s="97"/>
      <c r="K746" s="97"/>
      <c r="L746" s="97"/>
      <c r="M746" s="97"/>
      <c r="N746" s="97"/>
      <c r="O746" s="97"/>
      <c r="P746" s="97"/>
      <c r="Q746" s="97"/>
      <c r="R746" s="97"/>
      <c r="S746" s="97"/>
      <c r="T746" s="97"/>
      <c r="U746" s="97"/>
      <c r="V746" s="97"/>
      <c r="W746" s="97"/>
      <c r="X746" s="97"/>
      <c r="Y746" s="97"/>
      <c r="Z746" s="97"/>
    </row>
    <row r="747" spans="1:26" ht="11.25" customHeight="1">
      <c r="A747" s="96"/>
      <c r="B747" s="97"/>
      <c r="C747" s="97"/>
      <c r="D747" s="97"/>
      <c r="E747" s="97"/>
      <c r="F747" s="97"/>
      <c r="G747" s="97"/>
      <c r="H747" s="97"/>
      <c r="I747" s="97"/>
      <c r="J747" s="97"/>
      <c r="K747" s="97"/>
      <c r="L747" s="97"/>
      <c r="M747" s="97"/>
      <c r="N747" s="97"/>
      <c r="O747" s="97"/>
      <c r="P747" s="97"/>
      <c r="Q747" s="97"/>
      <c r="R747" s="97"/>
      <c r="S747" s="97"/>
      <c r="T747" s="97"/>
      <c r="U747" s="97"/>
      <c r="V747" s="97"/>
      <c r="W747" s="97"/>
      <c r="X747" s="97"/>
      <c r="Y747" s="97"/>
      <c r="Z747" s="97"/>
    </row>
    <row r="748" spans="1:26" ht="11.25" customHeight="1">
      <c r="A748" s="96"/>
      <c r="B748" s="97"/>
      <c r="C748" s="97"/>
      <c r="D748" s="97"/>
      <c r="E748" s="97"/>
      <c r="F748" s="97"/>
      <c r="G748" s="97"/>
      <c r="H748" s="97"/>
      <c r="I748" s="97"/>
      <c r="J748" s="97"/>
      <c r="K748" s="97"/>
      <c r="L748" s="97"/>
      <c r="M748" s="97"/>
      <c r="N748" s="97"/>
      <c r="O748" s="97"/>
      <c r="P748" s="97"/>
      <c r="Q748" s="97"/>
      <c r="R748" s="97"/>
      <c r="S748" s="97"/>
      <c r="T748" s="97"/>
      <c r="U748" s="97"/>
      <c r="V748" s="97"/>
      <c r="W748" s="97"/>
      <c r="X748" s="97"/>
      <c r="Y748" s="97"/>
      <c r="Z748" s="97"/>
    </row>
    <row r="749" spans="1:26" ht="11.25" customHeight="1">
      <c r="A749" s="96"/>
      <c r="B749" s="97"/>
      <c r="C749" s="97"/>
      <c r="D749" s="97"/>
      <c r="E749" s="97"/>
      <c r="F749" s="97"/>
      <c r="G749" s="97"/>
      <c r="H749" s="97"/>
      <c r="I749" s="97"/>
      <c r="J749" s="97"/>
      <c r="K749" s="97"/>
      <c r="L749" s="97"/>
      <c r="M749" s="97"/>
      <c r="N749" s="97"/>
      <c r="O749" s="97"/>
      <c r="P749" s="97"/>
      <c r="Q749" s="97"/>
      <c r="R749" s="97"/>
      <c r="S749" s="97"/>
      <c r="T749" s="97"/>
      <c r="U749" s="97"/>
      <c r="V749" s="97"/>
      <c r="W749" s="97"/>
      <c r="X749" s="97"/>
      <c r="Y749" s="97"/>
      <c r="Z749" s="97"/>
    </row>
    <row r="750" spans="1:26" ht="11.25" customHeight="1">
      <c r="A750" s="96"/>
      <c r="B750" s="97"/>
      <c r="C750" s="97"/>
      <c r="D750" s="97"/>
      <c r="E750" s="97"/>
      <c r="F750" s="97"/>
      <c r="G750" s="97"/>
      <c r="H750" s="97"/>
      <c r="I750" s="97"/>
      <c r="J750" s="97"/>
      <c r="K750" s="97"/>
      <c r="L750" s="97"/>
      <c r="M750" s="97"/>
      <c r="N750" s="97"/>
      <c r="O750" s="97"/>
      <c r="P750" s="97"/>
      <c r="Q750" s="97"/>
      <c r="R750" s="97"/>
      <c r="S750" s="97"/>
      <c r="T750" s="97"/>
      <c r="U750" s="97"/>
      <c r="V750" s="97"/>
      <c r="W750" s="97"/>
      <c r="X750" s="97"/>
      <c r="Y750" s="97"/>
      <c r="Z750" s="97"/>
    </row>
    <row r="751" spans="1:26" ht="11.25" customHeight="1">
      <c r="A751" s="96"/>
      <c r="B751" s="97"/>
      <c r="C751" s="97"/>
      <c r="D751" s="97"/>
      <c r="E751" s="97"/>
      <c r="F751" s="97"/>
      <c r="G751" s="97"/>
      <c r="H751" s="97"/>
      <c r="I751" s="97"/>
      <c r="J751" s="97"/>
      <c r="K751" s="97"/>
      <c r="L751" s="97"/>
      <c r="M751" s="97"/>
      <c r="N751" s="97"/>
      <c r="O751" s="97"/>
      <c r="P751" s="97"/>
      <c r="Q751" s="97"/>
      <c r="R751" s="97"/>
      <c r="S751" s="97"/>
      <c r="T751" s="97"/>
      <c r="U751" s="97"/>
      <c r="V751" s="97"/>
      <c r="W751" s="97"/>
      <c r="X751" s="97"/>
      <c r="Y751" s="97"/>
      <c r="Z751" s="97"/>
    </row>
    <row r="752" spans="1:26" ht="11.25" customHeight="1">
      <c r="A752" s="96"/>
      <c r="B752" s="97"/>
      <c r="C752" s="97"/>
      <c r="D752" s="97"/>
      <c r="E752" s="97"/>
      <c r="F752" s="97"/>
      <c r="G752" s="97"/>
      <c r="H752" s="97"/>
      <c r="I752" s="97"/>
      <c r="J752" s="97"/>
      <c r="K752" s="97"/>
      <c r="L752" s="97"/>
      <c r="M752" s="97"/>
      <c r="N752" s="97"/>
      <c r="O752" s="97"/>
      <c r="P752" s="97"/>
      <c r="Q752" s="97"/>
      <c r="R752" s="97"/>
      <c r="S752" s="97"/>
      <c r="T752" s="97"/>
      <c r="U752" s="97"/>
      <c r="V752" s="97"/>
      <c r="W752" s="97"/>
      <c r="X752" s="97"/>
      <c r="Y752" s="97"/>
      <c r="Z752" s="97"/>
    </row>
    <row r="753" spans="1:26" ht="11.25" customHeight="1">
      <c r="A753" s="96"/>
      <c r="B753" s="97"/>
      <c r="C753" s="97"/>
      <c r="D753" s="97"/>
      <c r="E753" s="97"/>
      <c r="F753" s="97"/>
      <c r="G753" s="97"/>
      <c r="H753" s="97"/>
      <c r="I753" s="97"/>
      <c r="J753" s="97"/>
      <c r="K753" s="97"/>
      <c r="L753" s="97"/>
      <c r="M753" s="97"/>
      <c r="N753" s="97"/>
      <c r="O753" s="97"/>
      <c r="P753" s="97"/>
      <c r="Q753" s="97"/>
      <c r="R753" s="97"/>
      <c r="S753" s="97"/>
      <c r="T753" s="97"/>
      <c r="U753" s="97"/>
      <c r="V753" s="97"/>
      <c r="W753" s="97"/>
      <c r="X753" s="97"/>
      <c r="Y753" s="97"/>
      <c r="Z753" s="97"/>
    </row>
    <row r="754" spans="1:26" ht="11.25" customHeight="1">
      <c r="A754" s="96"/>
      <c r="B754" s="97"/>
      <c r="C754" s="97"/>
      <c r="D754" s="97"/>
      <c r="E754" s="97"/>
      <c r="F754" s="97"/>
      <c r="G754" s="97"/>
      <c r="H754" s="97"/>
      <c r="I754" s="97"/>
      <c r="J754" s="97"/>
      <c r="K754" s="97"/>
      <c r="L754" s="97"/>
      <c r="M754" s="97"/>
      <c r="N754" s="97"/>
      <c r="O754" s="97"/>
      <c r="P754" s="97"/>
      <c r="Q754" s="97"/>
      <c r="R754" s="97"/>
      <c r="S754" s="97"/>
      <c r="T754" s="97"/>
      <c r="U754" s="97"/>
      <c r="V754" s="97"/>
      <c r="W754" s="97"/>
      <c r="X754" s="97"/>
      <c r="Y754" s="97"/>
      <c r="Z754" s="97"/>
    </row>
    <row r="755" spans="1:26" ht="11.25" customHeight="1">
      <c r="A755" s="96"/>
      <c r="B755" s="97"/>
      <c r="C755" s="97"/>
      <c r="D755" s="97"/>
      <c r="E755" s="97"/>
      <c r="F755" s="97"/>
      <c r="G755" s="97"/>
      <c r="H755" s="97"/>
      <c r="I755" s="97"/>
      <c r="J755" s="97"/>
      <c r="K755" s="97"/>
      <c r="L755" s="97"/>
      <c r="M755" s="97"/>
      <c r="N755" s="97"/>
      <c r="O755" s="97"/>
      <c r="P755" s="97"/>
      <c r="Q755" s="97"/>
      <c r="R755" s="97"/>
      <c r="S755" s="97"/>
      <c r="T755" s="97"/>
      <c r="U755" s="97"/>
      <c r="V755" s="97"/>
      <c r="W755" s="97"/>
      <c r="X755" s="97"/>
      <c r="Y755" s="97"/>
      <c r="Z755" s="97"/>
    </row>
    <row r="756" spans="1:26" ht="11.25" customHeight="1">
      <c r="A756" s="96"/>
      <c r="B756" s="97"/>
      <c r="C756" s="97"/>
      <c r="D756" s="97"/>
      <c r="E756" s="97"/>
      <c r="F756" s="97"/>
      <c r="G756" s="97"/>
      <c r="H756" s="97"/>
      <c r="I756" s="97"/>
      <c r="J756" s="97"/>
      <c r="K756" s="97"/>
      <c r="L756" s="97"/>
      <c r="M756" s="97"/>
      <c r="N756" s="97"/>
      <c r="O756" s="97"/>
      <c r="P756" s="97"/>
      <c r="Q756" s="97"/>
      <c r="R756" s="97"/>
      <c r="S756" s="97"/>
      <c r="T756" s="97"/>
      <c r="U756" s="97"/>
      <c r="V756" s="97"/>
      <c r="W756" s="97"/>
      <c r="X756" s="97"/>
      <c r="Y756" s="97"/>
      <c r="Z756" s="97"/>
    </row>
    <row r="757" spans="1:26" ht="11.25" customHeight="1">
      <c r="A757" s="96"/>
      <c r="B757" s="97"/>
      <c r="C757" s="97"/>
      <c r="D757" s="97"/>
      <c r="E757" s="97"/>
      <c r="F757" s="97"/>
      <c r="G757" s="97"/>
      <c r="H757" s="97"/>
      <c r="I757" s="97"/>
      <c r="J757" s="97"/>
      <c r="K757" s="97"/>
      <c r="L757" s="97"/>
      <c r="M757" s="97"/>
      <c r="N757" s="97"/>
      <c r="O757" s="97"/>
      <c r="P757" s="97"/>
      <c r="Q757" s="97"/>
      <c r="R757" s="97"/>
      <c r="S757" s="97"/>
      <c r="T757" s="97"/>
      <c r="U757" s="97"/>
      <c r="V757" s="97"/>
      <c r="W757" s="97"/>
      <c r="X757" s="97"/>
      <c r="Y757" s="97"/>
      <c r="Z757" s="97"/>
    </row>
    <row r="758" spans="1:26" ht="11.25" customHeight="1">
      <c r="A758" s="96"/>
      <c r="B758" s="97"/>
      <c r="C758" s="97"/>
      <c r="D758" s="97"/>
      <c r="E758" s="97"/>
      <c r="F758" s="97"/>
      <c r="G758" s="97"/>
      <c r="H758" s="97"/>
      <c r="I758" s="97"/>
      <c r="J758" s="97"/>
      <c r="K758" s="97"/>
      <c r="L758" s="97"/>
      <c r="M758" s="97"/>
      <c r="N758" s="97"/>
      <c r="O758" s="97"/>
      <c r="P758" s="97"/>
      <c r="Q758" s="97"/>
      <c r="R758" s="97"/>
      <c r="S758" s="97"/>
      <c r="T758" s="97"/>
      <c r="U758" s="97"/>
      <c r="V758" s="97"/>
      <c r="W758" s="97"/>
      <c r="X758" s="97"/>
      <c r="Y758" s="97"/>
      <c r="Z758" s="97"/>
    </row>
    <row r="759" spans="1:26" ht="11.25" customHeight="1">
      <c r="A759" s="96"/>
      <c r="B759" s="97"/>
      <c r="C759" s="97"/>
      <c r="D759" s="97"/>
      <c r="E759" s="97"/>
      <c r="F759" s="97"/>
      <c r="G759" s="97"/>
      <c r="H759" s="97"/>
      <c r="I759" s="97"/>
      <c r="J759" s="97"/>
      <c r="K759" s="97"/>
      <c r="L759" s="97"/>
      <c r="M759" s="97"/>
      <c r="N759" s="97"/>
      <c r="O759" s="97"/>
      <c r="P759" s="97"/>
      <c r="Q759" s="97"/>
      <c r="R759" s="97"/>
      <c r="S759" s="97"/>
      <c r="T759" s="97"/>
      <c r="U759" s="97"/>
      <c r="V759" s="97"/>
      <c r="W759" s="97"/>
      <c r="X759" s="97"/>
      <c r="Y759" s="97"/>
      <c r="Z759" s="97"/>
    </row>
    <row r="760" spans="1:26" ht="11.25" customHeight="1">
      <c r="A760" s="96"/>
      <c r="B760" s="97"/>
      <c r="C760" s="97"/>
      <c r="D760" s="97"/>
      <c r="E760" s="97"/>
      <c r="F760" s="97"/>
      <c r="G760" s="97"/>
      <c r="H760" s="97"/>
      <c r="I760" s="97"/>
      <c r="J760" s="97"/>
      <c r="K760" s="97"/>
      <c r="L760" s="97"/>
      <c r="M760" s="97"/>
      <c r="N760" s="97"/>
      <c r="O760" s="97"/>
      <c r="P760" s="97"/>
      <c r="Q760" s="97"/>
      <c r="R760" s="97"/>
      <c r="S760" s="97"/>
      <c r="T760" s="97"/>
      <c r="U760" s="97"/>
      <c r="V760" s="97"/>
      <c r="W760" s="97"/>
      <c r="X760" s="97"/>
      <c r="Y760" s="97"/>
      <c r="Z760" s="97"/>
    </row>
    <row r="761" spans="1:26" ht="11.25" customHeight="1">
      <c r="A761" s="96"/>
      <c r="B761" s="97"/>
      <c r="C761" s="97"/>
      <c r="D761" s="97"/>
      <c r="E761" s="97"/>
      <c r="F761" s="97"/>
      <c r="G761" s="97"/>
      <c r="H761" s="97"/>
      <c r="I761" s="97"/>
      <c r="J761" s="97"/>
      <c r="K761" s="97"/>
      <c r="L761" s="97"/>
      <c r="M761" s="97"/>
      <c r="N761" s="97"/>
      <c r="O761" s="97"/>
      <c r="P761" s="97"/>
      <c r="Q761" s="97"/>
      <c r="R761" s="97"/>
      <c r="S761" s="97"/>
      <c r="T761" s="97"/>
      <c r="U761" s="97"/>
      <c r="V761" s="97"/>
      <c r="W761" s="97"/>
      <c r="X761" s="97"/>
      <c r="Y761" s="97"/>
      <c r="Z761" s="97"/>
    </row>
    <row r="762" spans="1:26" ht="11.25" customHeight="1">
      <c r="A762" s="96"/>
      <c r="B762" s="97"/>
      <c r="C762" s="97"/>
      <c r="D762" s="97"/>
      <c r="E762" s="97"/>
      <c r="F762" s="97"/>
      <c r="G762" s="97"/>
      <c r="H762" s="97"/>
      <c r="I762" s="97"/>
      <c r="J762" s="97"/>
      <c r="K762" s="97"/>
      <c r="L762" s="97"/>
      <c r="M762" s="97"/>
      <c r="N762" s="97"/>
      <c r="O762" s="97"/>
      <c r="P762" s="97"/>
      <c r="Q762" s="97"/>
      <c r="R762" s="97"/>
      <c r="S762" s="97"/>
      <c r="T762" s="97"/>
      <c r="U762" s="97"/>
      <c r="V762" s="97"/>
      <c r="W762" s="97"/>
      <c r="X762" s="97"/>
      <c r="Y762" s="97"/>
      <c r="Z762" s="97"/>
    </row>
    <row r="763" spans="1:26" ht="11.25" customHeight="1">
      <c r="A763" s="96"/>
      <c r="B763" s="97"/>
      <c r="C763" s="97"/>
      <c r="D763" s="97"/>
      <c r="E763" s="97"/>
      <c r="F763" s="97"/>
      <c r="G763" s="97"/>
      <c r="H763" s="97"/>
      <c r="I763" s="97"/>
      <c r="J763" s="97"/>
      <c r="K763" s="97"/>
      <c r="L763" s="97"/>
      <c r="M763" s="97"/>
      <c r="N763" s="97"/>
      <c r="O763" s="97"/>
      <c r="P763" s="97"/>
      <c r="Q763" s="97"/>
      <c r="R763" s="97"/>
      <c r="S763" s="97"/>
      <c r="T763" s="97"/>
      <c r="U763" s="97"/>
      <c r="V763" s="97"/>
      <c r="W763" s="97"/>
      <c r="X763" s="97"/>
      <c r="Y763" s="97"/>
      <c r="Z763" s="97"/>
    </row>
    <row r="764" spans="1:26" ht="11.25" customHeight="1">
      <c r="A764" s="96"/>
      <c r="B764" s="97"/>
      <c r="C764" s="97"/>
      <c r="D764" s="97"/>
      <c r="E764" s="97"/>
      <c r="F764" s="97"/>
      <c r="G764" s="97"/>
      <c r="H764" s="97"/>
      <c r="I764" s="97"/>
      <c r="J764" s="97"/>
      <c r="K764" s="97"/>
      <c r="L764" s="97"/>
      <c r="M764" s="97"/>
      <c r="N764" s="97"/>
      <c r="O764" s="97"/>
      <c r="P764" s="97"/>
      <c r="Q764" s="97"/>
      <c r="R764" s="97"/>
      <c r="S764" s="97"/>
      <c r="T764" s="97"/>
      <c r="U764" s="97"/>
      <c r="V764" s="97"/>
      <c r="W764" s="97"/>
      <c r="X764" s="97"/>
      <c r="Y764" s="97"/>
      <c r="Z764" s="97"/>
    </row>
    <row r="765" spans="1:26" ht="11.25" customHeight="1">
      <c r="A765" s="96"/>
      <c r="B765" s="97"/>
      <c r="C765" s="97"/>
      <c r="D765" s="97"/>
      <c r="E765" s="97"/>
      <c r="F765" s="97"/>
      <c r="G765" s="97"/>
      <c r="H765" s="97"/>
      <c r="I765" s="97"/>
      <c r="J765" s="97"/>
      <c r="K765" s="97"/>
      <c r="L765" s="97"/>
      <c r="M765" s="97"/>
      <c r="N765" s="97"/>
      <c r="O765" s="97"/>
      <c r="P765" s="97"/>
      <c r="Q765" s="97"/>
      <c r="R765" s="97"/>
      <c r="S765" s="97"/>
      <c r="T765" s="97"/>
      <c r="U765" s="97"/>
      <c r="V765" s="97"/>
      <c r="W765" s="97"/>
      <c r="X765" s="97"/>
      <c r="Y765" s="97"/>
      <c r="Z765" s="97"/>
    </row>
    <row r="766" spans="1:26" ht="11.25" customHeight="1">
      <c r="A766" s="96"/>
      <c r="B766" s="97"/>
      <c r="C766" s="97"/>
      <c r="D766" s="97"/>
      <c r="E766" s="97"/>
      <c r="F766" s="97"/>
      <c r="G766" s="97"/>
      <c r="H766" s="97"/>
      <c r="I766" s="97"/>
      <c r="J766" s="97"/>
      <c r="K766" s="97"/>
      <c r="L766" s="97"/>
      <c r="M766" s="97"/>
      <c r="N766" s="97"/>
      <c r="O766" s="97"/>
      <c r="P766" s="97"/>
      <c r="Q766" s="97"/>
      <c r="R766" s="97"/>
      <c r="S766" s="97"/>
      <c r="T766" s="97"/>
      <c r="U766" s="97"/>
      <c r="V766" s="97"/>
      <c r="W766" s="97"/>
      <c r="X766" s="97"/>
      <c r="Y766" s="97"/>
      <c r="Z766" s="97"/>
    </row>
    <row r="767" spans="1:26" ht="11.25" customHeight="1">
      <c r="A767" s="96"/>
      <c r="B767" s="97"/>
      <c r="C767" s="97"/>
      <c r="D767" s="97"/>
      <c r="E767" s="97"/>
      <c r="F767" s="97"/>
      <c r="G767" s="97"/>
      <c r="H767" s="97"/>
      <c r="I767" s="97"/>
      <c r="J767" s="97"/>
      <c r="K767" s="97"/>
      <c r="L767" s="97"/>
      <c r="M767" s="97"/>
      <c r="N767" s="97"/>
      <c r="O767" s="97"/>
      <c r="P767" s="97"/>
      <c r="Q767" s="97"/>
      <c r="R767" s="97"/>
      <c r="S767" s="97"/>
      <c r="T767" s="97"/>
      <c r="U767" s="97"/>
      <c r="V767" s="97"/>
      <c r="W767" s="97"/>
      <c r="X767" s="97"/>
      <c r="Y767" s="97"/>
      <c r="Z767" s="97"/>
    </row>
    <row r="768" spans="1:26" ht="11.25" customHeight="1">
      <c r="A768" s="96"/>
      <c r="B768" s="97"/>
      <c r="C768" s="97"/>
      <c r="D768" s="97"/>
      <c r="E768" s="97"/>
      <c r="F768" s="97"/>
      <c r="G768" s="97"/>
      <c r="H768" s="97"/>
      <c r="I768" s="97"/>
      <c r="J768" s="97"/>
      <c r="K768" s="97"/>
      <c r="L768" s="97"/>
      <c r="M768" s="97"/>
      <c r="N768" s="97"/>
      <c r="O768" s="97"/>
      <c r="P768" s="97"/>
      <c r="Q768" s="97"/>
      <c r="R768" s="97"/>
      <c r="S768" s="97"/>
      <c r="T768" s="97"/>
      <c r="U768" s="97"/>
      <c r="V768" s="97"/>
      <c r="W768" s="97"/>
      <c r="X768" s="97"/>
      <c r="Y768" s="97"/>
      <c r="Z768" s="97"/>
    </row>
    <row r="769" spans="1:26" ht="11.25" customHeight="1">
      <c r="A769" s="96"/>
      <c r="B769" s="97"/>
      <c r="C769" s="97"/>
      <c r="D769" s="97"/>
      <c r="E769" s="97"/>
      <c r="F769" s="97"/>
      <c r="G769" s="97"/>
      <c r="H769" s="97"/>
      <c r="I769" s="97"/>
      <c r="J769" s="97"/>
      <c r="K769" s="97"/>
      <c r="L769" s="97"/>
      <c r="M769" s="97"/>
      <c r="N769" s="97"/>
      <c r="O769" s="97"/>
      <c r="P769" s="97"/>
      <c r="Q769" s="97"/>
      <c r="R769" s="97"/>
      <c r="S769" s="97"/>
      <c r="T769" s="97"/>
      <c r="U769" s="97"/>
      <c r="V769" s="97"/>
      <c r="W769" s="97"/>
      <c r="X769" s="97"/>
      <c r="Y769" s="97"/>
      <c r="Z769" s="97"/>
    </row>
    <row r="770" spans="1:26" ht="11.25" customHeight="1">
      <c r="A770" s="96"/>
      <c r="B770" s="97"/>
      <c r="C770" s="97"/>
      <c r="D770" s="97"/>
      <c r="E770" s="97"/>
      <c r="F770" s="97"/>
      <c r="G770" s="97"/>
      <c r="H770" s="97"/>
      <c r="I770" s="97"/>
      <c r="J770" s="97"/>
      <c r="K770" s="97"/>
      <c r="L770" s="97"/>
      <c r="M770" s="97"/>
      <c r="N770" s="97"/>
      <c r="O770" s="97"/>
      <c r="P770" s="97"/>
      <c r="Q770" s="97"/>
      <c r="R770" s="97"/>
      <c r="S770" s="97"/>
      <c r="T770" s="97"/>
      <c r="U770" s="97"/>
      <c r="V770" s="97"/>
      <c r="W770" s="97"/>
      <c r="X770" s="97"/>
      <c r="Y770" s="97"/>
      <c r="Z770" s="97"/>
    </row>
    <row r="771" spans="1:26" ht="11.25" customHeight="1">
      <c r="A771" s="96"/>
      <c r="B771" s="97"/>
      <c r="C771" s="97"/>
      <c r="D771" s="97"/>
      <c r="E771" s="97"/>
      <c r="F771" s="97"/>
      <c r="G771" s="97"/>
      <c r="H771" s="97"/>
      <c r="I771" s="97"/>
      <c r="J771" s="97"/>
      <c r="K771" s="97"/>
      <c r="L771" s="97"/>
      <c r="M771" s="97"/>
      <c r="N771" s="97"/>
      <c r="O771" s="97"/>
      <c r="P771" s="97"/>
      <c r="Q771" s="97"/>
      <c r="R771" s="97"/>
      <c r="S771" s="97"/>
      <c r="T771" s="97"/>
      <c r="U771" s="97"/>
      <c r="V771" s="97"/>
      <c r="W771" s="97"/>
      <c r="X771" s="97"/>
      <c r="Y771" s="97"/>
      <c r="Z771" s="97"/>
    </row>
    <row r="772" spans="1:26" ht="11.25" customHeight="1">
      <c r="A772" s="96"/>
      <c r="B772" s="97"/>
      <c r="C772" s="97"/>
      <c r="D772" s="97"/>
      <c r="E772" s="97"/>
      <c r="F772" s="97"/>
      <c r="G772" s="97"/>
      <c r="H772" s="97"/>
      <c r="I772" s="97"/>
      <c r="J772" s="97"/>
      <c r="K772" s="97"/>
      <c r="L772" s="97"/>
      <c r="M772" s="97"/>
      <c r="N772" s="97"/>
      <c r="O772" s="97"/>
      <c r="P772" s="97"/>
      <c r="Q772" s="97"/>
      <c r="R772" s="97"/>
      <c r="S772" s="97"/>
      <c r="T772" s="97"/>
      <c r="U772" s="97"/>
      <c r="V772" s="97"/>
      <c r="W772" s="97"/>
      <c r="X772" s="97"/>
      <c r="Y772" s="97"/>
      <c r="Z772" s="97"/>
    </row>
    <row r="773" spans="1:26" ht="11.25" customHeight="1">
      <c r="A773" s="96"/>
      <c r="B773" s="97"/>
      <c r="C773" s="97"/>
      <c r="D773" s="97"/>
      <c r="E773" s="97"/>
      <c r="F773" s="97"/>
      <c r="G773" s="97"/>
      <c r="H773" s="97"/>
      <c r="I773" s="97"/>
      <c r="J773" s="97"/>
      <c r="K773" s="97"/>
      <c r="L773" s="97"/>
      <c r="M773" s="97"/>
      <c r="N773" s="97"/>
      <c r="O773" s="97"/>
      <c r="P773" s="97"/>
      <c r="Q773" s="97"/>
      <c r="R773" s="97"/>
      <c r="S773" s="97"/>
      <c r="T773" s="97"/>
      <c r="U773" s="97"/>
      <c r="V773" s="97"/>
      <c r="W773" s="97"/>
      <c r="X773" s="97"/>
      <c r="Y773" s="97"/>
      <c r="Z773" s="97"/>
    </row>
    <row r="774" spans="1:26" ht="11.25" customHeight="1">
      <c r="A774" s="96"/>
      <c r="B774" s="97"/>
      <c r="C774" s="97"/>
      <c r="D774" s="97"/>
      <c r="E774" s="97"/>
      <c r="F774" s="97"/>
      <c r="G774" s="97"/>
      <c r="H774" s="97"/>
      <c r="I774" s="97"/>
      <c r="J774" s="97"/>
      <c r="K774" s="97"/>
      <c r="L774" s="97"/>
      <c r="M774" s="97"/>
      <c r="N774" s="97"/>
      <c r="O774" s="97"/>
      <c r="P774" s="97"/>
      <c r="Q774" s="97"/>
      <c r="R774" s="97"/>
      <c r="S774" s="97"/>
      <c r="T774" s="97"/>
      <c r="U774" s="97"/>
      <c r="V774" s="97"/>
      <c r="W774" s="97"/>
      <c r="X774" s="97"/>
      <c r="Y774" s="97"/>
      <c r="Z774" s="97"/>
    </row>
    <row r="775" spans="1:26" ht="11.25" customHeight="1">
      <c r="A775" s="96"/>
      <c r="B775" s="97"/>
      <c r="C775" s="97"/>
      <c r="D775" s="97"/>
      <c r="E775" s="97"/>
      <c r="F775" s="97"/>
      <c r="G775" s="97"/>
      <c r="H775" s="97"/>
      <c r="I775" s="97"/>
      <c r="J775" s="97"/>
      <c r="K775" s="97"/>
      <c r="L775" s="97"/>
      <c r="M775" s="97"/>
      <c r="N775" s="97"/>
      <c r="O775" s="97"/>
      <c r="P775" s="97"/>
      <c r="Q775" s="97"/>
      <c r="R775" s="97"/>
      <c r="S775" s="97"/>
      <c r="T775" s="97"/>
      <c r="U775" s="97"/>
      <c r="V775" s="97"/>
      <c r="W775" s="97"/>
      <c r="X775" s="97"/>
      <c r="Y775" s="97"/>
      <c r="Z775" s="97"/>
    </row>
    <row r="776" spans="1:26" ht="11.25" customHeight="1">
      <c r="A776" s="96"/>
      <c r="B776" s="97"/>
      <c r="C776" s="97"/>
      <c r="D776" s="97"/>
      <c r="E776" s="97"/>
      <c r="F776" s="97"/>
      <c r="G776" s="97"/>
      <c r="H776" s="97"/>
      <c r="I776" s="97"/>
      <c r="J776" s="97"/>
      <c r="K776" s="97"/>
      <c r="L776" s="97"/>
      <c r="M776" s="97"/>
      <c r="N776" s="97"/>
      <c r="O776" s="97"/>
      <c r="P776" s="97"/>
      <c r="Q776" s="97"/>
      <c r="R776" s="97"/>
      <c r="S776" s="97"/>
      <c r="T776" s="97"/>
      <c r="U776" s="97"/>
      <c r="V776" s="97"/>
      <c r="W776" s="97"/>
      <c r="X776" s="97"/>
      <c r="Y776" s="97"/>
      <c r="Z776" s="97"/>
    </row>
    <row r="777" spans="1:26" ht="11.25" customHeight="1">
      <c r="A777" s="96"/>
      <c r="B777" s="97"/>
      <c r="C777" s="97"/>
      <c r="D777" s="97"/>
      <c r="E777" s="97"/>
      <c r="F777" s="97"/>
      <c r="G777" s="97"/>
      <c r="H777" s="97"/>
      <c r="I777" s="97"/>
      <c r="J777" s="97"/>
      <c r="K777" s="97"/>
      <c r="L777" s="97"/>
      <c r="M777" s="97"/>
      <c r="N777" s="97"/>
      <c r="O777" s="97"/>
      <c r="P777" s="97"/>
      <c r="Q777" s="97"/>
      <c r="R777" s="97"/>
      <c r="S777" s="97"/>
      <c r="T777" s="97"/>
      <c r="U777" s="97"/>
      <c r="V777" s="97"/>
      <c r="W777" s="97"/>
      <c r="X777" s="97"/>
      <c r="Y777" s="97"/>
      <c r="Z777" s="97"/>
    </row>
    <row r="778" spans="1:26" ht="11.25" customHeight="1">
      <c r="A778" s="96"/>
      <c r="B778" s="97"/>
      <c r="C778" s="97"/>
      <c r="D778" s="97"/>
      <c r="E778" s="97"/>
      <c r="F778" s="97"/>
      <c r="G778" s="97"/>
      <c r="H778" s="97"/>
      <c r="I778" s="97"/>
      <c r="J778" s="97"/>
      <c r="K778" s="97"/>
      <c r="L778" s="97"/>
      <c r="M778" s="97"/>
      <c r="N778" s="97"/>
      <c r="O778" s="97"/>
      <c r="P778" s="97"/>
      <c r="Q778" s="97"/>
      <c r="R778" s="97"/>
      <c r="S778" s="97"/>
      <c r="T778" s="97"/>
      <c r="U778" s="97"/>
      <c r="V778" s="97"/>
      <c r="W778" s="97"/>
      <c r="X778" s="97"/>
      <c r="Y778" s="97"/>
      <c r="Z778" s="97"/>
    </row>
    <row r="779" spans="1:26" ht="11.25" customHeight="1">
      <c r="A779" s="96"/>
      <c r="B779" s="97"/>
      <c r="C779" s="97"/>
      <c r="D779" s="97"/>
      <c r="E779" s="97"/>
      <c r="F779" s="97"/>
      <c r="G779" s="97"/>
      <c r="H779" s="97"/>
      <c r="I779" s="97"/>
      <c r="J779" s="97"/>
      <c r="K779" s="97"/>
      <c r="L779" s="97"/>
      <c r="M779" s="97"/>
      <c r="N779" s="97"/>
      <c r="O779" s="97"/>
      <c r="P779" s="97"/>
      <c r="Q779" s="97"/>
      <c r="R779" s="97"/>
      <c r="S779" s="97"/>
      <c r="T779" s="97"/>
      <c r="U779" s="97"/>
      <c r="V779" s="97"/>
      <c r="W779" s="97"/>
      <c r="X779" s="97"/>
      <c r="Y779" s="97"/>
      <c r="Z779" s="97"/>
    </row>
    <row r="780" spans="1:26" ht="11.25" customHeight="1">
      <c r="A780" s="96"/>
      <c r="B780" s="97"/>
      <c r="C780" s="97"/>
      <c r="D780" s="97"/>
      <c r="E780" s="97"/>
      <c r="F780" s="97"/>
      <c r="G780" s="97"/>
      <c r="H780" s="97"/>
      <c r="I780" s="97"/>
      <c r="J780" s="97"/>
      <c r="K780" s="97"/>
      <c r="L780" s="97"/>
      <c r="M780" s="97"/>
      <c r="N780" s="97"/>
      <c r="O780" s="97"/>
      <c r="P780" s="97"/>
      <c r="Q780" s="97"/>
      <c r="R780" s="97"/>
      <c r="S780" s="97"/>
      <c r="T780" s="97"/>
      <c r="U780" s="97"/>
      <c r="V780" s="97"/>
      <c r="W780" s="97"/>
      <c r="X780" s="97"/>
      <c r="Y780" s="97"/>
      <c r="Z780" s="97"/>
    </row>
    <row r="781" spans="1:26" ht="11.25" customHeight="1">
      <c r="A781" s="96"/>
      <c r="B781" s="97"/>
      <c r="C781" s="97"/>
      <c r="D781" s="97"/>
      <c r="E781" s="97"/>
      <c r="F781" s="97"/>
      <c r="G781" s="97"/>
      <c r="H781" s="97"/>
      <c r="I781" s="97"/>
      <c r="J781" s="97"/>
      <c r="K781" s="97"/>
      <c r="L781" s="97"/>
      <c r="M781" s="97"/>
      <c r="N781" s="97"/>
      <c r="O781" s="97"/>
      <c r="P781" s="97"/>
      <c r="Q781" s="97"/>
      <c r="R781" s="97"/>
      <c r="S781" s="97"/>
      <c r="T781" s="97"/>
      <c r="U781" s="97"/>
      <c r="V781" s="97"/>
      <c r="W781" s="97"/>
      <c r="X781" s="97"/>
      <c r="Y781" s="97"/>
      <c r="Z781" s="97"/>
    </row>
    <row r="782" spans="1:26" ht="11.25" customHeight="1">
      <c r="A782" s="96"/>
      <c r="B782" s="97"/>
      <c r="C782" s="97"/>
      <c r="D782" s="97"/>
      <c r="E782" s="97"/>
      <c r="F782" s="97"/>
      <c r="G782" s="97"/>
      <c r="H782" s="97"/>
      <c r="I782" s="97"/>
      <c r="J782" s="97"/>
      <c r="K782" s="97"/>
      <c r="L782" s="97"/>
      <c r="M782" s="97"/>
      <c r="N782" s="97"/>
      <c r="O782" s="97"/>
      <c r="P782" s="97"/>
      <c r="Q782" s="97"/>
      <c r="R782" s="97"/>
      <c r="S782" s="97"/>
      <c r="T782" s="97"/>
      <c r="U782" s="97"/>
      <c r="V782" s="97"/>
      <c r="W782" s="97"/>
      <c r="X782" s="97"/>
      <c r="Y782" s="97"/>
      <c r="Z782" s="97"/>
    </row>
    <row r="783" spans="1:26" ht="11.25" customHeight="1">
      <c r="A783" s="96"/>
      <c r="B783" s="97"/>
      <c r="C783" s="97"/>
      <c r="D783" s="97"/>
      <c r="E783" s="97"/>
      <c r="F783" s="97"/>
      <c r="G783" s="97"/>
      <c r="H783" s="97"/>
      <c r="I783" s="97"/>
      <c r="J783" s="97"/>
      <c r="K783" s="97"/>
      <c r="L783" s="97"/>
      <c r="M783" s="97"/>
      <c r="N783" s="97"/>
      <c r="O783" s="97"/>
      <c r="P783" s="97"/>
      <c r="Q783" s="97"/>
      <c r="R783" s="97"/>
      <c r="S783" s="97"/>
      <c r="T783" s="97"/>
      <c r="U783" s="97"/>
      <c r="V783" s="97"/>
      <c r="W783" s="97"/>
      <c r="X783" s="97"/>
      <c r="Y783" s="97"/>
      <c r="Z783" s="97"/>
    </row>
    <row r="784" spans="1:26" ht="11.25" customHeight="1">
      <c r="A784" s="96"/>
      <c r="B784" s="97"/>
      <c r="C784" s="97"/>
      <c r="D784" s="97"/>
      <c r="E784" s="97"/>
      <c r="F784" s="97"/>
      <c r="G784" s="97"/>
      <c r="H784" s="97"/>
      <c r="I784" s="97"/>
      <c r="J784" s="97"/>
      <c r="K784" s="97"/>
      <c r="L784" s="97"/>
      <c r="M784" s="97"/>
      <c r="N784" s="97"/>
      <c r="O784" s="97"/>
      <c r="P784" s="97"/>
      <c r="Q784" s="97"/>
      <c r="R784" s="97"/>
      <c r="S784" s="97"/>
      <c r="T784" s="97"/>
      <c r="U784" s="97"/>
      <c r="V784" s="97"/>
      <c r="W784" s="97"/>
      <c r="X784" s="97"/>
      <c r="Y784" s="97"/>
      <c r="Z784" s="97"/>
    </row>
    <row r="785" spans="1:26" ht="11.25" customHeight="1">
      <c r="A785" s="96"/>
      <c r="B785" s="97"/>
      <c r="C785" s="97"/>
      <c r="D785" s="97"/>
      <c r="E785" s="97"/>
      <c r="F785" s="97"/>
      <c r="G785" s="97"/>
      <c r="H785" s="97"/>
      <c r="I785" s="97"/>
      <c r="J785" s="97"/>
      <c r="K785" s="97"/>
      <c r="L785" s="97"/>
      <c r="M785" s="97"/>
      <c r="N785" s="97"/>
      <c r="O785" s="97"/>
      <c r="P785" s="97"/>
      <c r="Q785" s="97"/>
      <c r="R785" s="97"/>
      <c r="S785" s="97"/>
      <c r="T785" s="97"/>
      <c r="U785" s="97"/>
      <c r="V785" s="97"/>
      <c r="W785" s="97"/>
      <c r="X785" s="97"/>
      <c r="Y785" s="97"/>
      <c r="Z785" s="97"/>
    </row>
    <row r="786" spans="1:26" ht="11.25" customHeight="1">
      <c r="A786" s="96"/>
      <c r="B786" s="97"/>
      <c r="C786" s="97"/>
      <c r="D786" s="97"/>
      <c r="E786" s="97"/>
      <c r="F786" s="97"/>
      <c r="G786" s="97"/>
      <c r="H786" s="97"/>
      <c r="I786" s="97"/>
      <c r="J786" s="97"/>
      <c r="K786" s="97"/>
      <c r="L786" s="97"/>
      <c r="M786" s="97"/>
      <c r="N786" s="97"/>
      <c r="O786" s="97"/>
      <c r="P786" s="97"/>
      <c r="Q786" s="97"/>
      <c r="R786" s="97"/>
      <c r="S786" s="97"/>
      <c r="T786" s="97"/>
      <c r="U786" s="97"/>
      <c r="V786" s="97"/>
      <c r="W786" s="97"/>
      <c r="X786" s="97"/>
      <c r="Y786" s="97"/>
      <c r="Z786" s="97"/>
    </row>
    <row r="787" spans="1:26" ht="11.25" customHeight="1">
      <c r="A787" s="96"/>
      <c r="B787" s="97"/>
      <c r="C787" s="97"/>
      <c r="D787" s="97"/>
      <c r="E787" s="97"/>
      <c r="F787" s="97"/>
      <c r="G787" s="97"/>
      <c r="H787" s="97"/>
      <c r="I787" s="97"/>
      <c r="J787" s="97"/>
      <c r="K787" s="97"/>
      <c r="L787" s="97"/>
      <c r="M787" s="97"/>
      <c r="N787" s="97"/>
      <c r="O787" s="97"/>
      <c r="P787" s="97"/>
      <c r="Q787" s="97"/>
      <c r="R787" s="97"/>
      <c r="S787" s="97"/>
      <c r="T787" s="97"/>
      <c r="U787" s="97"/>
      <c r="V787" s="97"/>
      <c r="W787" s="97"/>
      <c r="X787" s="97"/>
      <c r="Y787" s="97"/>
      <c r="Z787" s="97"/>
    </row>
    <row r="788" spans="1:26" ht="11.25" customHeight="1">
      <c r="A788" s="96"/>
      <c r="B788" s="97"/>
      <c r="C788" s="97"/>
      <c r="D788" s="97"/>
      <c r="E788" s="97"/>
      <c r="F788" s="97"/>
      <c r="G788" s="97"/>
      <c r="H788" s="97"/>
      <c r="I788" s="97"/>
      <c r="J788" s="97"/>
      <c r="K788" s="97"/>
      <c r="L788" s="97"/>
      <c r="M788" s="97"/>
      <c r="N788" s="97"/>
      <c r="O788" s="97"/>
      <c r="P788" s="97"/>
      <c r="Q788" s="97"/>
      <c r="R788" s="97"/>
      <c r="S788" s="97"/>
      <c r="T788" s="97"/>
      <c r="U788" s="97"/>
      <c r="V788" s="97"/>
      <c r="W788" s="97"/>
      <c r="X788" s="97"/>
      <c r="Y788" s="97"/>
      <c r="Z788" s="97"/>
    </row>
    <row r="789" spans="1:26" ht="11.25" customHeight="1">
      <c r="A789" s="96"/>
      <c r="B789" s="97"/>
      <c r="C789" s="97"/>
      <c r="D789" s="97"/>
      <c r="E789" s="97"/>
      <c r="F789" s="97"/>
      <c r="G789" s="97"/>
      <c r="H789" s="97"/>
      <c r="I789" s="97"/>
      <c r="J789" s="97"/>
      <c r="K789" s="97"/>
      <c r="L789" s="97"/>
      <c r="M789" s="97"/>
      <c r="N789" s="97"/>
      <c r="O789" s="97"/>
      <c r="P789" s="97"/>
      <c r="Q789" s="97"/>
      <c r="R789" s="97"/>
      <c r="S789" s="97"/>
      <c r="T789" s="97"/>
      <c r="U789" s="97"/>
      <c r="V789" s="97"/>
      <c r="W789" s="97"/>
      <c r="X789" s="97"/>
      <c r="Y789" s="97"/>
      <c r="Z789" s="97"/>
    </row>
    <row r="790" spans="1:26" ht="11.25" customHeight="1">
      <c r="A790" s="96"/>
      <c r="B790" s="97"/>
      <c r="C790" s="97"/>
      <c r="D790" s="97"/>
      <c r="E790" s="97"/>
      <c r="F790" s="97"/>
      <c r="G790" s="97"/>
      <c r="H790" s="97"/>
      <c r="I790" s="97"/>
      <c r="J790" s="97"/>
      <c r="K790" s="97"/>
      <c r="L790" s="97"/>
      <c r="M790" s="97"/>
      <c r="N790" s="97"/>
      <c r="O790" s="97"/>
      <c r="P790" s="97"/>
      <c r="Q790" s="97"/>
      <c r="R790" s="97"/>
      <c r="S790" s="97"/>
      <c r="T790" s="97"/>
      <c r="U790" s="97"/>
      <c r="V790" s="97"/>
      <c r="W790" s="97"/>
      <c r="X790" s="97"/>
      <c r="Y790" s="97"/>
      <c r="Z790" s="97"/>
    </row>
    <row r="791" spans="1:26" ht="11.25" customHeight="1">
      <c r="A791" s="96"/>
      <c r="B791" s="97"/>
      <c r="C791" s="97"/>
      <c r="D791" s="97"/>
      <c r="E791" s="97"/>
      <c r="F791" s="97"/>
      <c r="G791" s="97"/>
      <c r="H791" s="97"/>
      <c r="I791" s="97"/>
      <c r="J791" s="97"/>
      <c r="K791" s="97"/>
      <c r="L791" s="97"/>
      <c r="M791" s="97"/>
      <c r="N791" s="97"/>
      <c r="O791" s="97"/>
      <c r="P791" s="97"/>
      <c r="Q791" s="97"/>
      <c r="R791" s="97"/>
      <c r="S791" s="97"/>
      <c r="T791" s="97"/>
      <c r="U791" s="97"/>
      <c r="V791" s="97"/>
      <c r="W791" s="97"/>
      <c r="X791" s="97"/>
      <c r="Y791" s="97"/>
      <c r="Z791" s="97"/>
    </row>
    <row r="792" spans="1:26" ht="11.25" customHeight="1">
      <c r="A792" s="96"/>
      <c r="B792" s="97"/>
      <c r="C792" s="97"/>
      <c r="D792" s="97"/>
      <c r="E792" s="97"/>
      <c r="F792" s="97"/>
      <c r="G792" s="97"/>
      <c r="H792" s="97"/>
      <c r="I792" s="97"/>
      <c r="J792" s="97"/>
      <c r="K792" s="97"/>
      <c r="L792" s="97"/>
      <c r="M792" s="97"/>
      <c r="N792" s="97"/>
      <c r="O792" s="97"/>
      <c r="P792" s="97"/>
      <c r="Q792" s="97"/>
      <c r="R792" s="97"/>
      <c r="S792" s="97"/>
      <c r="T792" s="97"/>
      <c r="U792" s="97"/>
      <c r="V792" s="97"/>
      <c r="W792" s="97"/>
      <c r="X792" s="97"/>
      <c r="Y792" s="97"/>
      <c r="Z792" s="97"/>
    </row>
    <row r="793" spans="1:26" ht="11.25" customHeight="1">
      <c r="A793" s="96"/>
      <c r="B793" s="97"/>
      <c r="C793" s="97"/>
      <c r="D793" s="97"/>
      <c r="E793" s="97"/>
      <c r="F793" s="97"/>
      <c r="G793" s="97"/>
      <c r="H793" s="97"/>
      <c r="I793" s="97"/>
      <c r="J793" s="97"/>
      <c r="K793" s="97"/>
      <c r="L793" s="97"/>
      <c r="M793" s="97"/>
      <c r="N793" s="97"/>
      <c r="O793" s="97"/>
      <c r="P793" s="97"/>
      <c r="Q793" s="97"/>
      <c r="R793" s="97"/>
      <c r="S793" s="97"/>
      <c r="T793" s="97"/>
      <c r="U793" s="97"/>
      <c r="V793" s="97"/>
      <c r="W793" s="97"/>
      <c r="X793" s="97"/>
      <c r="Y793" s="97"/>
      <c r="Z793" s="97"/>
    </row>
    <row r="794" spans="1:26" ht="11.25" customHeight="1">
      <c r="A794" s="96"/>
      <c r="B794" s="97"/>
      <c r="C794" s="97"/>
      <c r="D794" s="97"/>
      <c r="E794" s="97"/>
      <c r="F794" s="97"/>
      <c r="G794" s="97"/>
      <c r="H794" s="97"/>
      <c r="I794" s="97"/>
      <c r="J794" s="97"/>
      <c r="K794" s="97"/>
      <c r="L794" s="97"/>
      <c r="M794" s="97"/>
      <c r="N794" s="97"/>
      <c r="O794" s="97"/>
      <c r="P794" s="97"/>
      <c r="Q794" s="97"/>
      <c r="R794" s="97"/>
      <c r="S794" s="97"/>
      <c r="T794" s="97"/>
      <c r="U794" s="97"/>
      <c r="V794" s="97"/>
      <c r="W794" s="97"/>
      <c r="X794" s="97"/>
      <c r="Y794" s="97"/>
      <c r="Z794" s="97"/>
    </row>
    <row r="795" spans="1:26" ht="11.25" customHeight="1">
      <c r="A795" s="96"/>
      <c r="B795" s="97"/>
      <c r="C795" s="97"/>
      <c r="D795" s="97"/>
      <c r="E795" s="97"/>
      <c r="F795" s="97"/>
      <c r="G795" s="97"/>
      <c r="H795" s="97"/>
      <c r="I795" s="97"/>
      <c r="J795" s="97"/>
      <c r="K795" s="97"/>
      <c r="L795" s="97"/>
      <c r="M795" s="97"/>
      <c r="N795" s="97"/>
      <c r="O795" s="97"/>
      <c r="P795" s="97"/>
      <c r="Q795" s="97"/>
      <c r="R795" s="97"/>
      <c r="S795" s="97"/>
      <c r="T795" s="97"/>
      <c r="U795" s="97"/>
      <c r="V795" s="97"/>
      <c r="W795" s="97"/>
      <c r="X795" s="97"/>
      <c r="Y795" s="97"/>
      <c r="Z795" s="97"/>
    </row>
    <row r="796" spans="1:26" ht="11.25" customHeight="1">
      <c r="A796" s="96"/>
      <c r="B796" s="97"/>
      <c r="C796" s="97"/>
      <c r="D796" s="97"/>
      <c r="E796" s="97"/>
      <c r="F796" s="97"/>
      <c r="G796" s="97"/>
      <c r="H796" s="97"/>
      <c r="I796" s="97"/>
      <c r="J796" s="97"/>
      <c r="K796" s="97"/>
      <c r="L796" s="97"/>
      <c r="M796" s="97"/>
      <c r="N796" s="97"/>
      <c r="O796" s="97"/>
      <c r="P796" s="97"/>
      <c r="Q796" s="97"/>
      <c r="R796" s="97"/>
      <c r="S796" s="97"/>
      <c r="T796" s="97"/>
      <c r="U796" s="97"/>
      <c r="V796" s="97"/>
      <c r="W796" s="97"/>
      <c r="X796" s="97"/>
      <c r="Y796" s="97"/>
      <c r="Z796" s="97"/>
    </row>
    <row r="797" spans="1:26" ht="11.25" customHeight="1">
      <c r="A797" s="96"/>
      <c r="B797" s="97"/>
      <c r="C797" s="97"/>
      <c r="D797" s="97"/>
      <c r="E797" s="97"/>
      <c r="F797" s="97"/>
      <c r="G797" s="97"/>
      <c r="H797" s="97"/>
      <c r="I797" s="97"/>
      <c r="J797" s="97"/>
      <c r="K797" s="97"/>
      <c r="L797" s="97"/>
      <c r="M797" s="97"/>
      <c r="N797" s="97"/>
      <c r="O797" s="97"/>
      <c r="P797" s="97"/>
      <c r="Q797" s="97"/>
      <c r="R797" s="97"/>
      <c r="S797" s="97"/>
      <c r="T797" s="97"/>
      <c r="U797" s="97"/>
      <c r="V797" s="97"/>
      <c r="W797" s="97"/>
      <c r="X797" s="97"/>
      <c r="Y797" s="97"/>
      <c r="Z797" s="97"/>
    </row>
    <row r="798" spans="1:26" ht="11.25" customHeight="1">
      <c r="A798" s="96"/>
      <c r="B798" s="97"/>
      <c r="C798" s="97"/>
      <c r="D798" s="97"/>
      <c r="E798" s="97"/>
      <c r="F798" s="97"/>
      <c r="G798" s="97"/>
      <c r="H798" s="97"/>
      <c r="I798" s="97"/>
      <c r="J798" s="97"/>
      <c r="K798" s="97"/>
      <c r="L798" s="97"/>
      <c r="M798" s="97"/>
      <c r="N798" s="97"/>
      <c r="O798" s="97"/>
      <c r="P798" s="97"/>
      <c r="Q798" s="97"/>
      <c r="R798" s="97"/>
      <c r="S798" s="97"/>
      <c r="T798" s="97"/>
      <c r="U798" s="97"/>
      <c r="V798" s="97"/>
      <c r="W798" s="97"/>
      <c r="X798" s="97"/>
      <c r="Y798" s="97"/>
      <c r="Z798" s="97"/>
    </row>
    <row r="799" spans="1:26" ht="11.25" customHeight="1">
      <c r="A799" s="96"/>
      <c r="B799" s="97"/>
      <c r="C799" s="97"/>
      <c r="D799" s="97"/>
      <c r="E799" s="97"/>
      <c r="F799" s="97"/>
      <c r="G799" s="97"/>
      <c r="H799" s="97"/>
      <c r="I799" s="97"/>
      <c r="J799" s="97"/>
      <c r="K799" s="97"/>
      <c r="L799" s="97"/>
      <c r="M799" s="97"/>
      <c r="N799" s="97"/>
      <c r="O799" s="97"/>
      <c r="P799" s="97"/>
      <c r="Q799" s="97"/>
      <c r="R799" s="97"/>
      <c r="S799" s="97"/>
      <c r="T799" s="97"/>
      <c r="U799" s="97"/>
      <c r="V799" s="97"/>
      <c r="W799" s="97"/>
      <c r="X799" s="97"/>
      <c r="Y799" s="97"/>
      <c r="Z799" s="97"/>
    </row>
    <row r="800" spans="1:26" ht="11.25" customHeight="1">
      <c r="A800" s="96"/>
      <c r="B800" s="97"/>
      <c r="C800" s="97"/>
      <c r="D800" s="97"/>
      <c r="E800" s="97"/>
      <c r="F800" s="97"/>
      <c r="G800" s="97"/>
      <c r="H800" s="97"/>
      <c r="I800" s="97"/>
      <c r="J800" s="97"/>
      <c r="K800" s="97"/>
      <c r="L800" s="97"/>
      <c r="M800" s="97"/>
      <c r="N800" s="97"/>
      <c r="O800" s="97"/>
      <c r="P800" s="97"/>
      <c r="Q800" s="97"/>
      <c r="R800" s="97"/>
      <c r="S800" s="97"/>
      <c r="T800" s="97"/>
      <c r="U800" s="97"/>
      <c r="V800" s="97"/>
      <c r="W800" s="97"/>
      <c r="X800" s="97"/>
      <c r="Y800" s="97"/>
      <c r="Z800" s="97"/>
    </row>
    <row r="801" spans="1:26" ht="11.25" customHeight="1">
      <c r="A801" s="96"/>
      <c r="B801" s="97"/>
      <c r="C801" s="97"/>
      <c r="D801" s="97"/>
      <c r="E801" s="97"/>
      <c r="F801" s="97"/>
      <c r="G801" s="97"/>
      <c r="H801" s="97"/>
      <c r="I801" s="97"/>
      <c r="J801" s="97"/>
      <c r="K801" s="97"/>
      <c r="L801" s="97"/>
      <c r="M801" s="97"/>
      <c r="N801" s="97"/>
      <c r="O801" s="97"/>
      <c r="P801" s="97"/>
      <c r="Q801" s="97"/>
      <c r="R801" s="97"/>
      <c r="S801" s="97"/>
      <c r="T801" s="97"/>
      <c r="U801" s="97"/>
      <c r="V801" s="97"/>
      <c r="W801" s="97"/>
      <c r="X801" s="97"/>
      <c r="Y801" s="97"/>
      <c r="Z801" s="97"/>
    </row>
    <row r="802" spans="1:26" ht="11.25" customHeight="1">
      <c r="A802" s="96"/>
      <c r="B802" s="97"/>
      <c r="C802" s="97"/>
      <c r="D802" s="97"/>
      <c r="E802" s="97"/>
      <c r="F802" s="97"/>
      <c r="G802" s="97"/>
      <c r="H802" s="97"/>
      <c r="I802" s="97"/>
      <c r="J802" s="97"/>
      <c r="K802" s="97"/>
      <c r="L802" s="97"/>
      <c r="M802" s="97"/>
      <c r="N802" s="97"/>
      <c r="O802" s="97"/>
      <c r="P802" s="97"/>
      <c r="Q802" s="97"/>
      <c r="R802" s="97"/>
      <c r="S802" s="97"/>
      <c r="T802" s="97"/>
      <c r="U802" s="97"/>
      <c r="V802" s="97"/>
      <c r="W802" s="97"/>
      <c r="X802" s="97"/>
      <c r="Y802" s="97"/>
      <c r="Z802" s="97"/>
    </row>
    <row r="803" spans="1:26" ht="11.25" customHeight="1">
      <c r="A803" s="96"/>
      <c r="B803" s="97"/>
      <c r="C803" s="97"/>
      <c r="D803" s="97"/>
      <c r="E803" s="97"/>
      <c r="F803" s="97"/>
      <c r="G803" s="97"/>
      <c r="H803" s="97"/>
      <c r="I803" s="97"/>
      <c r="J803" s="97"/>
      <c r="K803" s="97"/>
      <c r="L803" s="97"/>
      <c r="M803" s="97"/>
      <c r="N803" s="97"/>
      <c r="O803" s="97"/>
      <c r="P803" s="97"/>
      <c r="Q803" s="97"/>
      <c r="R803" s="97"/>
      <c r="S803" s="97"/>
      <c r="T803" s="97"/>
      <c r="U803" s="97"/>
      <c r="V803" s="97"/>
      <c r="W803" s="97"/>
      <c r="X803" s="97"/>
      <c r="Y803" s="97"/>
      <c r="Z803" s="97"/>
    </row>
    <row r="804" spans="1:26" ht="11.25" customHeight="1">
      <c r="A804" s="96"/>
      <c r="B804" s="97"/>
      <c r="C804" s="97"/>
      <c r="D804" s="97"/>
      <c r="E804" s="97"/>
      <c r="F804" s="97"/>
      <c r="G804" s="97"/>
      <c r="H804" s="97"/>
      <c r="I804" s="97"/>
      <c r="J804" s="97"/>
      <c r="K804" s="97"/>
      <c r="L804" s="97"/>
      <c r="M804" s="97"/>
      <c r="N804" s="97"/>
      <c r="O804" s="97"/>
      <c r="P804" s="97"/>
      <c r="Q804" s="97"/>
      <c r="R804" s="97"/>
      <c r="S804" s="97"/>
      <c r="T804" s="97"/>
      <c r="U804" s="97"/>
      <c r="V804" s="97"/>
      <c r="W804" s="97"/>
      <c r="X804" s="97"/>
      <c r="Y804" s="97"/>
      <c r="Z804" s="97"/>
    </row>
    <row r="805" spans="1:26" ht="11.25" customHeight="1">
      <c r="A805" s="96"/>
      <c r="B805" s="97"/>
      <c r="C805" s="97"/>
      <c r="D805" s="97"/>
      <c r="E805" s="97"/>
      <c r="F805" s="97"/>
      <c r="G805" s="97"/>
      <c r="H805" s="97"/>
      <c r="I805" s="97"/>
      <c r="J805" s="97"/>
      <c r="K805" s="97"/>
      <c r="L805" s="97"/>
      <c r="M805" s="97"/>
      <c r="N805" s="97"/>
      <c r="O805" s="97"/>
      <c r="P805" s="97"/>
      <c r="Q805" s="97"/>
      <c r="R805" s="97"/>
      <c r="S805" s="97"/>
      <c r="T805" s="97"/>
      <c r="U805" s="97"/>
      <c r="V805" s="97"/>
      <c r="W805" s="97"/>
      <c r="X805" s="97"/>
      <c r="Y805" s="97"/>
      <c r="Z805" s="97"/>
    </row>
    <row r="806" spans="1:26" ht="11.25" customHeight="1">
      <c r="A806" s="96"/>
      <c r="B806" s="97"/>
      <c r="C806" s="97"/>
      <c r="D806" s="97"/>
      <c r="E806" s="97"/>
      <c r="F806" s="97"/>
      <c r="G806" s="97"/>
      <c r="H806" s="97"/>
      <c r="I806" s="97"/>
      <c r="J806" s="97"/>
      <c r="K806" s="97"/>
      <c r="L806" s="97"/>
      <c r="M806" s="97"/>
      <c r="N806" s="97"/>
      <c r="O806" s="97"/>
      <c r="P806" s="97"/>
      <c r="Q806" s="97"/>
      <c r="R806" s="97"/>
      <c r="S806" s="97"/>
      <c r="T806" s="97"/>
      <c r="U806" s="97"/>
      <c r="V806" s="97"/>
      <c r="W806" s="97"/>
      <c r="X806" s="97"/>
      <c r="Y806" s="97"/>
      <c r="Z806" s="97"/>
    </row>
    <row r="807" spans="1:26" ht="11.25" customHeight="1">
      <c r="A807" s="96"/>
      <c r="B807" s="97"/>
      <c r="C807" s="97"/>
      <c r="D807" s="97"/>
      <c r="E807" s="97"/>
      <c r="F807" s="97"/>
      <c r="G807" s="97"/>
      <c r="H807" s="97"/>
      <c r="I807" s="97"/>
      <c r="J807" s="97"/>
      <c r="K807" s="97"/>
      <c r="L807" s="97"/>
      <c r="M807" s="97"/>
      <c r="N807" s="97"/>
      <c r="O807" s="97"/>
      <c r="P807" s="97"/>
      <c r="Q807" s="97"/>
      <c r="R807" s="97"/>
      <c r="S807" s="97"/>
      <c r="T807" s="97"/>
      <c r="U807" s="97"/>
      <c r="V807" s="97"/>
      <c r="W807" s="97"/>
      <c r="X807" s="97"/>
      <c r="Y807" s="97"/>
      <c r="Z807" s="97"/>
    </row>
    <row r="808" spans="1:26" ht="11.25" customHeight="1">
      <c r="A808" s="96"/>
      <c r="B808" s="97"/>
      <c r="C808" s="97"/>
      <c r="D808" s="97"/>
      <c r="E808" s="97"/>
      <c r="F808" s="97"/>
      <c r="G808" s="97"/>
      <c r="H808" s="97"/>
      <c r="I808" s="97"/>
      <c r="J808" s="97"/>
      <c r="K808" s="97"/>
      <c r="L808" s="97"/>
      <c r="M808" s="97"/>
      <c r="N808" s="97"/>
      <c r="O808" s="97"/>
      <c r="P808" s="97"/>
      <c r="Q808" s="97"/>
      <c r="R808" s="97"/>
      <c r="S808" s="97"/>
      <c r="T808" s="97"/>
      <c r="U808" s="97"/>
      <c r="V808" s="97"/>
      <c r="W808" s="97"/>
      <c r="X808" s="97"/>
      <c r="Y808" s="97"/>
      <c r="Z808" s="97"/>
    </row>
    <row r="809" spans="1:26" ht="11.25" customHeight="1">
      <c r="A809" s="96"/>
      <c r="B809" s="97"/>
      <c r="C809" s="97"/>
      <c r="D809" s="97"/>
      <c r="E809" s="97"/>
      <c r="F809" s="97"/>
      <c r="G809" s="97"/>
      <c r="H809" s="97"/>
      <c r="I809" s="97"/>
      <c r="J809" s="97"/>
      <c r="K809" s="97"/>
      <c r="L809" s="97"/>
      <c r="M809" s="97"/>
      <c r="N809" s="97"/>
      <c r="O809" s="97"/>
      <c r="P809" s="97"/>
      <c r="Q809" s="97"/>
      <c r="R809" s="97"/>
      <c r="S809" s="97"/>
      <c r="T809" s="97"/>
      <c r="U809" s="97"/>
      <c r="V809" s="97"/>
      <c r="W809" s="97"/>
      <c r="X809" s="97"/>
      <c r="Y809" s="97"/>
      <c r="Z809" s="97"/>
    </row>
    <row r="810" spans="1:26" ht="11.25" customHeight="1">
      <c r="A810" s="96"/>
      <c r="B810" s="97"/>
      <c r="C810" s="97"/>
      <c r="D810" s="97"/>
      <c r="E810" s="97"/>
      <c r="F810" s="97"/>
      <c r="G810" s="97"/>
      <c r="H810" s="97"/>
      <c r="I810" s="97"/>
      <c r="J810" s="97"/>
      <c r="K810" s="97"/>
      <c r="L810" s="97"/>
      <c r="M810" s="97"/>
      <c r="N810" s="97"/>
      <c r="O810" s="97"/>
      <c r="P810" s="97"/>
      <c r="Q810" s="97"/>
      <c r="R810" s="97"/>
      <c r="S810" s="97"/>
      <c r="T810" s="97"/>
      <c r="U810" s="97"/>
      <c r="V810" s="97"/>
      <c r="W810" s="97"/>
      <c r="X810" s="97"/>
      <c r="Y810" s="97"/>
      <c r="Z810" s="97"/>
    </row>
    <row r="811" spans="1:26" ht="11.25" customHeight="1">
      <c r="A811" s="96"/>
      <c r="B811" s="97"/>
      <c r="C811" s="97"/>
      <c r="D811" s="97"/>
      <c r="E811" s="97"/>
      <c r="F811" s="97"/>
      <c r="G811" s="97"/>
      <c r="H811" s="97"/>
      <c r="I811" s="97"/>
      <c r="J811" s="97"/>
      <c r="K811" s="97"/>
      <c r="L811" s="97"/>
      <c r="M811" s="97"/>
      <c r="N811" s="97"/>
      <c r="O811" s="97"/>
      <c r="P811" s="97"/>
      <c r="Q811" s="97"/>
      <c r="R811" s="97"/>
      <c r="S811" s="97"/>
      <c r="T811" s="97"/>
      <c r="U811" s="97"/>
      <c r="V811" s="97"/>
      <c r="W811" s="97"/>
      <c r="X811" s="97"/>
      <c r="Y811" s="97"/>
      <c r="Z811" s="97"/>
    </row>
    <row r="812" spans="1:26" ht="11.25" customHeight="1">
      <c r="A812" s="96"/>
      <c r="B812" s="97"/>
      <c r="C812" s="97"/>
      <c r="D812" s="97"/>
      <c r="E812" s="97"/>
      <c r="F812" s="97"/>
      <c r="G812" s="97"/>
      <c r="H812" s="97"/>
      <c r="I812" s="97"/>
      <c r="J812" s="97"/>
      <c r="K812" s="97"/>
      <c r="L812" s="97"/>
      <c r="M812" s="97"/>
      <c r="N812" s="97"/>
      <c r="O812" s="97"/>
      <c r="P812" s="97"/>
      <c r="Q812" s="97"/>
      <c r="R812" s="97"/>
      <c r="S812" s="97"/>
      <c r="T812" s="97"/>
      <c r="U812" s="97"/>
      <c r="V812" s="97"/>
      <c r="W812" s="97"/>
      <c r="X812" s="97"/>
      <c r="Y812" s="97"/>
      <c r="Z812" s="97"/>
    </row>
    <row r="813" spans="1:26" ht="11.25" customHeight="1">
      <c r="A813" s="96"/>
      <c r="B813" s="97"/>
      <c r="C813" s="97"/>
      <c r="D813" s="97"/>
      <c r="E813" s="97"/>
      <c r="F813" s="97"/>
      <c r="G813" s="97"/>
      <c r="H813" s="97"/>
      <c r="I813" s="97"/>
      <c r="J813" s="97"/>
      <c r="K813" s="97"/>
      <c r="L813" s="97"/>
      <c r="M813" s="97"/>
      <c r="N813" s="97"/>
      <c r="O813" s="97"/>
      <c r="P813" s="97"/>
      <c r="Q813" s="97"/>
      <c r="R813" s="97"/>
      <c r="S813" s="97"/>
      <c r="T813" s="97"/>
      <c r="U813" s="97"/>
      <c r="V813" s="97"/>
      <c r="W813" s="97"/>
      <c r="X813" s="97"/>
      <c r="Y813" s="97"/>
      <c r="Z813" s="97"/>
    </row>
    <row r="814" spans="1:26" ht="11.25" customHeight="1">
      <c r="A814" s="96"/>
      <c r="B814" s="97"/>
      <c r="C814" s="97"/>
      <c r="D814" s="97"/>
      <c r="E814" s="97"/>
      <c r="F814" s="97"/>
      <c r="G814" s="97"/>
      <c r="H814" s="97"/>
      <c r="I814" s="97"/>
      <c r="J814" s="97"/>
      <c r="K814" s="97"/>
      <c r="L814" s="97"/>
      <c r="M814" s="97"/>
      <c r="N814" s="97"/>
      <c r="O814" s="97"/>
      <c r="P814" s="97"/>
      <c r="Q814" s="97"/>
      <c r="R814" s="97"/>
      <c r="S814" s="97"/>
      <c r="T814" s="97"/>
      <c r="U814" s="97"/>
      <c r="V814" s="97"/>
      <c r="W814" s="97"/>
      <c r="X814" s="97"/>
      <c r="Y814" s="97"/>
      <c r="Z814" s="97"/>
    </row>
    <row r="815" spans="1:26" ht="11.25" customHeight="1">
      <c r="A815" s="96"/>
      <c r="B815" s="97"/>
      <c r="C815" s="97"/>
      <c r="D815" s="97"/>
      <c r="E815" s="97"/>
      <c r="F815" s="97"/>
      <c r="G815" s="97"/>
      <c r="H815" s="97"/>
      <c r="I815" s="97"/>
      <c r="J815" s="97"/>
      <c r="K815" s="97"/>
      <c r="L815" s="97"/>
      <c r="M815" s="97"/>
      <c r="N815" s="97"/>
      <c r="O815" s="97"/>
      <c r="P815" s="97"/>
      <c r="Q815" s="97"/>
      <c r="R815" s="97"/>
      <c r="S815" s="97"/>
      <c r="T815" s="97"/>
      <c r="U815" s="97"/>
      <c r="V815" s="97"/>
      <c r="W815" s="97"/>
      <c r="X815" s="97"/>
      <c r="Y815" s="97"/>
      <c r="Z815" s="97"/>
    </row>
    <row r="816" spans="1:26" ht="11.25" customHeight="1">
      <c r="A816" s="96"/>
      <c r="B816" s="97"/>
      <c r="C816" s="97"/>
      <c r="D816" s="97"/>
      <c r="E816" s="97"/>
      <c r="F816" s="97"/>
      <c r="G816" s="97"/>
      <c r="H816" s="97"/>
      <c r="I816" s="97"/>
      <c r="J816" s="97"/>
      <c r="K816" s="97"/>
      <c r="L816" s="97"/>
      <c r="M816" s="97"/>
      <c r="N816" s="97"/>
      <c r="O816" s="97"/>
      <c r="P816" s="97"/>
      <c r="Q816" s="97"/>
      <c r="R816" s="97"/>
      <c r="S816" s="97"/>
      <c r="T816" s="97"/>
      <c r="U816" s="97"/>
      <c r="V816" s="97"/>
      <c r="W816" s="97"/>
      <c r="X816" s="97"/>
      <c r="Y816" s="97"/>
      <c r="Z816" s="97"/>
    </row>
    <row r="817" spans="1:26" ht="11.25" customHeight="1">
      <c r="A817" s="96"/>
      <c r="B817" s="97"/>
      <c r="C817" s="97"/>
      <c r="D817" s="97"/>
      <c r="E817" s="97"/>
      <c r="F817" s="97"/>
      <c r="G817" s="97"/>
      <c r="H817" s="97"/>
      <c r="I817" s="97"/>
      <c r="J817" s="97"/>
      <c r="K817" s="97"/>
      <c r="L817" s="97"/>
      <c r="M817" s="97"/>
      <c r="N817" s="97"/>
      <c r="O817" s="97"/>
      <c r="P817" s="97"/>
      <c r="Q817" s="97"/>
      <c r="R817" s="97"/>
      <c r="S817" s="97"/>
      <c r="T817" s="97"/>
      <c r="U817" s="97"/>
      <c r="V817" s="97"/>
      <c r="W817" s="97"/>
      <c r="X817" s="97"/>
      <c r="Y817" s="97"/>
      <c r="Z817" s="97"/>
    </row>
    <row r="818" spans="1:26" ht="11.25" customHeight="1">
      <c r="A818" s="96"/>
      <c r="B818" s="97"/>
      <c r="C818" s="97"/>
      <c r="D818" s="97"/>
      <c r="E818" s="97"/>
      <c r="F818" s="97"/>
      <c r="G818" s="97"/>
      <c r="H818" s="97"/>
      <c r="I818" s="97"/>
      <c r="J818" s="97"/>
      <c r="K818" s="97"/>
      <c r="L818" s="97"/>
      <c r="M818" s="97"/>
      <c r="N818" s="97"/>
      <c r="O818" s="97"/>
      <c r="P818" s="97"/>
      <c r="Q818" s="97"/>
      <c r="R818" s="97"/>
      <c r="S818" s="97"/>
      <c r="T818" s="97"/>
      <c r="U818" s="97"/>
      <c r="V818" s="97"/>
      <c r="W818" s="97"/>
      <c r="X818" s="97"/>
      <c r="Y818" s="97"/>
      <c r="Z818" s="97"/>
    </row>
    <row r="819" spans="1:26" ht="11.25" customHeight="1">
      <c r="A819" s="96"/>
      <c r="B819" s="97"/>
      <c r="C819" s="97"/>
      <c r="D819" s="97"/>
      <c r="E819" s="97"/>
      <c r="F819" s="97"/>
      <c r="G819" s="97"/>
      <c r="H819" s="97"/>
      <c r="I819" s="97"/>
      <c r="J819" s="97"/>
      <c r="K819" s="97"/>
      <c r="L819" s="97"/>
      <c r="M819" s="97"/>
      <c r="N819" s="97"/>
      <c r="O819" s="97"/>
      <c r="P819" s="97"/>
      <c r="Q819" s="97"/>
      <c r="R819" s="97"/>
      <c r="S819" s="97"/>
      <c r="T819" s="97"/>
      <c r="U819" s="97"/>
      <c r="V819" s="97"/>
      <c r="W819" s="97"/>
      <c r="X819" s="97"/>
      <c r="Y819" s="97"/>
      <c r="Z819" s="97"/>
    </row>
    <row r="820" spans="1:26" ht="11.25" customHeight="1">
      <c r="A820" s="96"/>
      <c r="B820" s="97"/>
      <c r="C820" s="97"/>
      <c r="D820" s="97"/>
      <c r="E820" s="97"/>
      <c r="F820" s="97"/>
      <c r="G820" s="97"/>
      <c r="H820" s="97"/>
      <c r="I820" s="97"/>
      <c r="J820" s="97"/>
      <c r="K820" s="97"/>
      <c r="L820" s="97"/>
      <c r="M820" s="97"/>
      <c r="N820" s="97"/>
      <c r="O820" s="97"/>
      <c r="P820" s="97"/>
      <c r="Q820" s="97"/>
      <c r="R820" s="97"/>
      <c r="S820" s="97"/>
      <c r="T820" s="97"/>
      <c r="U820" s="97"/>
      <c r="V820" s="97"/>
      <c r="W820" s="97"/>
      <c r="X820" s="97"/>
      <c r="Y820" s="97"/>
      <c r="Z820" s="97"/>
    </row>
    <row r="821" spans="1:26" ht="11.25" customHeight="1">
      <c r="A821" s="96"/>
      <c r="B821" s="97"/>
      <c r="C821" s="97"/>
      <c r="D821" s="97"/>
      <c r="E821" s="97"/>
      <c r="F821" s="97"/>
      <c r="G821" s="97"/>
      <c r="H821" s="97"/>
      <c r="I821" s="97"/>
      <c r="J821" s="97"/>
      <c r="K821" s="97"/>
      <c r="L821" s="97"/>
      <c r="M821" s="97"/>
      <c r="N821" s="97"/>
      <c r="O821" s="97"/>
      <c r="P821" s="97"/>
      <c r="Q821" s="97"/>
      <c r="R821" s="97"/>
      <c r="S821" s="97"/>
      <c r="T821" s="97"/>
      <c r="U821" s="97"/>
      <c r="V821" s="97"/>
      <c r="W821" s="97"/>
      <c r="X821" s="97"/>
      <c r="Y821" s="97"/>
      <c r="Z821" s="97"/>
    </row>
    <row r="822" spans="1:26" ht="11.25" customHeight="1">
      <c r="A822" s="96"/>
      <c r="B822" s="97"/>
      <c r="C822" s="97"/>
      <c r="D822" s="97"/>
      <c r="E822" s="97"/>
      <c r="F822" s="97"/>
      <c r="G822" s="97"/>
      <c r="H822" s="97"/>
      <c r="I822" s="97"/>
      <c r="J822" s="97"/>
      <c r="K822" s="97"/>
      <c r="L822" s="97"/>
      <c r="M822" s="97"/>
      <c r="N822" s="97"/>
      <c r="O822" s="97"/>
      <c r="P822" s="97"/>
      <c r="Q822" s="97"/>
      <c r="R822" s="97"/>
      <c r="S822" s="97"/>
      <c r="T822" s="97"/>
      <c r="U822" s="97"/>
      <c r="V822" s="97"/>
      <c r="W822" s="97"/>
      <c r="X822" s="97"/>
      <c r="Y822" s="97"/>
      <c r="Z822" s="97"/>
    </row>
    <row r="823" spans="1:26" ht="11.25" customHeight="1">
      <c r="A823" s="96"/>
      <c r="B823" s="97"/>
      <c r="C823" s="97"/>
      <c r="D823" s="97"/>
      <c r="E823" s="97"/>
      <c r="F823" s="97"/>
      <c r="G823" s="97"/>
      <c r="H823" s="97"/>
      <c r="I823" s="97"/>
      <c r="J823" s="97"/>
      <c r="K823" s="97"/>
      <c r="L823" s="97"/>
      <c r="M823" s="97"/>
      <c r="N823" s="97"/>
      <c r="O823" s="97"/>
      <c r="P823" s="97"/>
      <c r="Q823" s="97"/>
      <c r="R823" s="97"/>
      <c r="S823" s="97"/>
      <c r="T823" s="97"/>
      <c r="U823" s="97"/>
      <c r="V823" s="97"/>
      <c r="W823" s="97"/>
      <c r="X823" s="97"/>
      <c r="Y823" s="97"/>
      <c r="Z823" s="97"/>
    </row>
    <row r="824" spans="1:26" ht="11.25" customHeight="1">
      <c r="A824" s="96"/>
      <c r="B824" s="97"/>
      <c r="C824" s="97"/>
      <c r="D824" s="97"/>
      <c r="E824" s="97"/>
      <c r="F824" s="97"/>
      <c r="G824" s="97"/>
      <c r="H824" s="97"/>
      <c r="I824" s="97"/>
      <c r="J824" s="97"/>
      <c r="K824" s="97"/>
      <c r="L824" s="97"/>
      <c r="M824" s="97"/>
      <c r="N824" s="97"/>
      <c r="O824" s="97"/>
      <c r="P824" s="97"/>
      <c r="Q824" s="97"/>
      <c r="R824" s="97"/>
      <c r="S824" s="97"/>
      <c r="T824" s="97"/>
      <c r="U824" s="97"/>
      <c r="V824" s="97"/>
      <c r="W824" s="97"/>
      <c r="X824" s="97"/>
      <c r="Y824" s="97"/>
      <c r="Z824" s="97"/>
    </row>
    <row r="825" spans="1:26" ht="11.25" customHeight="1">
      <c r="A825" s="96"/>
      <c r="B825" s="97"/>
      <c r="C825" s="97"/>
      <c r="D825" s="97"/>
      <c r="E825" s="97"/>
      <c r="F825" s="97"/>
      <c r="G825" s="97"/>
      <c r="H825" s="97"/>
      <c r="I825" s="97"/>
      <c r="J825" s="97"/>
      <c r="K825" s="97"/>
      <c r="L825" s="97"/>
      <c r="M825" s="97"/>
      <c r="N825" s="97"/>
      <c r="O825" s="97"/>
      <c r="P825" s="97"/>
      <c r="Q825" s="97"/>
      <c r="R825" s="97"/>
      <c r="S825" s="97"/>
      <c r="T825" s="97"/>
      <c r="U825" s="97"/>
      <c r="V825" s="97"/>
      <c r="W825" s="97"/>
      <c r="X825" s="97"/>
      <c r="Y825" s="97"/>
      <c r="Z825" s="97"/>
    </row>
    <row r="826" spans="1:26" ht="11.25" customHeight="1">
      <c r="A826" s="96"/>
      <c r="B826" s="97"/>
      <c r="C826" s="97"/>
      <c r="D826" s="97"/>
      <c r="E826" s="97"/>
      <c r="F826" s="97"/>
      <c r="G826" s="97"/>
      <c r="H826" s="97"/>
      <c r="I826" s="97"/>
      <c r="J826" s="97"/>
      <c r="K826" s="97"/>
      <c r="L826" s="97"/>
      <c r="M826" s="97"/>
      <c r="N826" s="97"/>
      <c r="O826" s="97"/>
      <c r="P826" s="97"/>
      <c r="Q826" s="97"/>
      <c r="R826" s="97"/>
      <c r="S826" s="97"/>
      <c r="T826" s="97"/>
      <c r="U826" s="97"/>
      <c r="V826" s="97"/>
      <c r="W826" s="97"/>
      <c r="X826" s="97"/>
      <c r="Y826" s="97"/>
      <c r="Z826" s="97"/>
    </row>
    <row r="827" spans="1:26" ht="11.25" customHeight="1">
      <c r="A827" s="96"/>
      <c r="B827" s="97"/>
      <c r="C827" s="97"/>
      <c r="D827" s="97"/>
      <c r="E827" s="97"/>
      <c r="F827" s="97"/>
      <c r="G827" s="97"/>
      <c r="H827" s="97"/>
      <c r="I827" s="97"/>
      <c r="J827" s="97"/>
      <c r="K827" s="97"/>
      <c r="L827" s="97"/>
      <c r="M827" s="97"/>
      <c r="N827" s="97"/>
      <c r="O827" s="97"/>
      <c r="P827" s="97"/>
      <c r="Q827" s="97"/>
      <c r="R827" s="97"/>
      <c r="S827" s="97"/>
      <c r="T827" s="97"/>
      <c r="U827" s="97"/>
      <c r="V827" s="97"/>
      <c r="W827" s="97"/>
      <c r="X827" s="97"/>
      <c r="Y827" s="97"/>
      <c r="Z827" s="97"/>
    </row>
    <row r="828" spans="1:26" ht="11.25" customHeight="1">
      <c r="A828" s="96"/>
      <c r="B828" s="97"/>
      <c r="C828" s="97"/>
      <c r="D828" s="97"/>
      <c r="E828" s="97"/>
      <c r="F828" s="97"/>
      <c r="G828" s="97"/>
      <c r="H828" s="97"/>
      <c r="I828" s="97"/>
      <c r="J828" s="97"/>
      <c r="K828" s="97"/>
      <c r="L828" s="97"/>
      <c r="M828" s="97"/>
      <c r="N828" s="97"/>
      <c r="O828" s="97"/>
      <c r="P828" s="97"/>
      <c r="Q828" s="97"/>
      <c r="R828" s="97"/>
      <c r="S828" s="97"/>
      <c r="T828" s="97"/>
      <c r="U828" s="97"/>
      <c r="V828" s="97"/>
      <c r="W828" s="97"/>
      <c r="X828" s="97"/>
      <c r="Y828" s="97"/>
      <c r="Z828" s="97"/>
    </row>
    <row r="829" spans="1:26" ht="11.25" customHeight="1">
      <c r="A829" s="96"/>
      <c r="B829" s="97"/>
      <c r="C829" s="97"/>
      <c r="D829" s="97"/>
      <c r="E829" s="97"/>
      <c r="F829" s="97"/>
      <c r="G829" s="97"/>
      <c r="H829" s="97"/>
      <c r="I829" s="97"/>
      <c r="J829" s="97"/>
      <c r="K829" s="97"/>
      <c r="L829" s="97"/>
      <c r="M829" s="97"/>
      <c r="N829" s="97"/>
      <c r="O829" s="97"/>
      <c r="P829" s="97"/>
      <c r="Q829" s="97"/>
      <c r="R829" s="97"/>
      <c r="S829" s="97"/>
      <c r="T829" s="97"/>
      <c r="U829" s="97"/>
      <c r="V829" s="97"/>
      <c r="W829" s="97"/>
      <c r="X829" s="97"/>
      <c r="Y829" s="97"/>
      <c r="Z829" s="97"/>
    </row>
    <row r="830" spans="1:26" ht="11.25" customHeight="1">
      <c r="A830" s="96"/>
      <c r="B830" s="97"/>
      <c r="C830" s="97"/>
      <c r="D830" s="97"/>
      <c r="E830" s="97"/>
      <c r="F830" s="97"/>
      <c r="G830" s="97"/>
      <c r="H830" s="97"/>
      <c r="I830" s="97"/>
      <c r="J830" s="97"/>
      <c r="K830" s="97"/>
      <c r="L830" s="97"/>
      <c r="M830" s="97"/>
      <c r="N830" s="97"/>
      <c r="O830" s="97"/>
      <c r="P830" s="97"/>
      <c r="Q830" s="97"/>
      <c r="R830" s="97"/>
      <c r="S830" s="97"/>
      <c r="T830" s="97"/>
      <c r="U830" s="97"/>
      <c r="V830" s="97"/>
      <c r="W830" s="97"/>
      <c r="X830" s="97"/>
      <c r="Y830" s="97"/>
      <c r="Z830" s="97"/>
    </row>
    <row r="831" spans="1:26" ht="11.25" customHeight="1">
      <c r="A831" s="96"/>
      <c r="B831" s="97"/>
      <c r="C831" s="97"/>
      <c r="D831" s="97"/>
      <c r="E831" s="97"/>
      <c r="F831" s="97"/>
      <c r="G831" s="97"/>
      <c r="H831" s="97"/>
      <c r="I831" s="97"/>
      <c r="J831" s="97"/>
      <c r="K831" s="97"/>
      <c r="L831" s="97"/>
      <c r="M831" s="97"/>
      <c r="N831" s="97"/>
      <c r="O831" s="97"/>
      <c r="P831" s="97"/>
      <c r="Q831" s="97"/>
      <c r="R831" s="97"/>
      <c r="S831" s="97"/>
      <c r="T831" s="97"/>
      <c r="U831" s="97"/>
      <c r="V831" s="97"/>
      <c r="W831" s="97"/>
      <c r="X831" s="97"/>
      <c r="Y831" s="97"/>
      <c r="Z831" s="97"/>
    </row>
    <row r="832" spans="1:26" ht="11.25" customHeight="1">
      <c r="A832" s="96"/>
      <c r="B832" s="97"/>
      <c r="C832" s="97"/>
      <c r="D832" s="97"/>
      <c r="E832" s="97"/>
      <c r="F832" s="97"/>
      <c r="G832" s="97"/>
      <c r="H832" s="97"/>
      <c r="I832" s="97"/>
      <c r="J832" s="97"/>
      <c r="K832" s="97"/>
      <c r="L832" s="97"/>
      <c r="M832" s="97"/>
      <c r="N832" s="97"/>
      <c r="O832" s="97"/>
      <c r="P832" s="97"/>
      <c r="Q832" s="97"/>
      <c r="R832" s="97"/>
      <c r="S832" s="97"/>
      <c r="T832" s="97"/>
      <c r="U832" s="97"/>
      <c r="V832" s="97"/>
      <c r="W832" s="97"/>
      <c r="X832" s="97"/>
      <c r="Y832" s="97"/>
      <c r="Z832" s="97"/>
    </row>
    <row r="833" spans="1:26" ht="11.25" customHeight="1">
      <c r="A833" s="96"/>
      <c r="B833" s="97"/>
      <c r="C833" s="97"/>
      <c r="D833" s="97"/>
      <c r="E833" s="97"/>
      <c r="F833" s="97"/>
      <c r="G833" s="97"/>
      <c r="H833" s="97"/>
      <c r="I833" s="97"/>
      <c r="J833" s="97"/>
      <c r="K833" s="97"/>
      <c r="L833" s="97"/>
      <c r="M833" s="97"/>
      <c r="N833" s="97"/>
      <c r="O833" s="97"/>
      <c r="P833" s="97"/>
      <c r="Q833" s="97"/>
      <c r="R833" s="97"/>
      <c r="S833" s="97"/>
      <c r="T833" s="97"/>
      <c r="U833" s="97"/>
      <c r="V833" s="97"/>
      <c r="W833" s="97"/>
      <c r="X833" s="97"/>
      <c r="Y833" s="97"/>
      <c r="Z833" s="97"/>
    </row>
    <row r="834" spans="1:26" ht="11.25" customHeight="1">
      <c r="A834" s="96"/>
      <c r="B834" s="97"/>
      <c r="C834" s="97"/>
      <c r="D834" s="97"/>
      <c r="E834" s="97"/>
      <c r="F834" s="97"/>
      <c r="G834" s="97"/>
      <c r="H834" s="97"/>
      <c r="I834" s="97"/>
      <c r="J834" s="97"/>
      <c r="K834" s="97"/>
      <c r="L834" s="97"/>
      <c r="M834" s="97"/>
      <c r="N834" s="97"/>
      <c r="O834" s="97"/>
      <c r="P834" s="97"/>
      <c r="Q834" s="97"/>
      <c r="R834" s="97"/>
      <c r="S834" s="97"/>
      <c r="T834" s="97"/>
      <c r="U834" s="97"/>
      <c r="V834" s="97"/>
      <c r="W834" s="97"/>
      <c r="X834" s="97"/>
      <c r="Y834" s="97"/>
      <c r="Z834" s="97"/>
    </row>
    <row r="835" spans="1:26" ht="11.25" customHeight="1">
      <c r="A835" s="96"/>
      <c r="B835" s="97"/>
      <c r="C835" s="97"/>
      <c r="D835" s="97"/>
      <c r="E835" s="97"/>
      <c r="F835" s="97"/>
      <c r="G835" s="97"/>
      <c r="H835" s="97"/>
      <c r="I835" s="97"/>
      <c r="J835" s="97"/>
      <c r="K835" s="97"/>
      <c r="L835" s="97"/>
      <c r="M835" s="97"/>
      <c r="N835" s="97"/>
      <c r="O835" s="97"/>
      <c r="P835" s="97"/>
      <c r="Q835" s="97"/>
      <c r="R835" s="97"/>
      <c r="S835" s="97"/>
      <c r="T835" s="97"/>
      <c r="U835" s="97"/>
      <c r="V835" s="97"/>
      <c r="W835" s="97"/>
      <c r="X835" s="97"/>
      <c r="Y835" s="97"/>
      <c r="Z835" s="97"/>
    </row>
    <row r="836" spans="1:26" ht="11.25" customHeight="1">
      <c r="A836" s="96"/>
      <c r="B836" s="97"/>
      <c r="C836" s="97"/>
      <c r="D836" s="97"/>
      <c r="E836" s="97"/>
      <c r="F836" s="97"/>
      <c r="G836" s="97"/>
      <c r="H836" s="97"/>
      <c r="I836" s="97"/>
      <c r="J836" s="97"/>
      <c r="K836" s="97"/>
      <c r="L836" s="97"/>
      <c r="M836" s="97"/>
      <c r="N836" s="97"/>
      <c r="O836" s="97"/>
      <c r="P836" s="97"/>
      <c r="Q836" s="97"/>
      <c r="R836" s="97"/>
      <c r="S836" s="97"/>
      <c r="T836" s="97"/>
      <c r="U836" s="97"/>
      <c r="V836" s="97"/>
      <c r="W836" s="97"/>
      <c r="X836" s="97"/>
      <c r="Y836" s="97"/>
      <c r="Z836" s="97"/>
    </row>
    <row r="837" spans="1:26" ht="11.25" customHeight="1">
      <c r="A837" s="96"/>
      <c r="B837" s="97"/>
      <c r="C837" s="97"/>
      <c r="D837" s="97"/>
      <c r="E837" s="97"/>
      <c r="F837" s="97"/>
      <c r="G837" s="97"/>
      <c r="H837" s="97"/>
      <c r="I837" s="97"/>
      <c r="J837" s="97"/>
      <c r="K837" s="97"/>
      <c r="L837" s="97"/>
      <c r="M837" s="97"/>
      <c r="N837" s="97"/>
      <c r="O837" s="97"/>
      <c r="P837" s="97"/>
      <c r="Q837" s="97"/>
      <c r="R837" s="97"/>
      <c r="S837" s="97"/>
      <c r="T837" s="97"/>
      <c r="U837" s="97"/>
      <c r="V837" s="97"/>
      <c r="W837" s="97"/>
      <c r="X837" s="97"/>
      <c r="Y837" s="97"/>
      <c r="Z837" s="97"/>
    </row>
    <row r="838" spans="1:26" ht="11.25" customHeight="1">
      <c r="A838" s="96"/>
      <c r="B838" s="97"/>
      <c r="C838" s="97"/>
      <c r="D838" s="97"/>
      <c r="E838" s="97"/>
      <c r="F838" s="97"/>
      <c r="G838" s="97"/>
      <c r="H838" s="97"/>
      <c r="I838" s="97"/>
      <c r="J838" s="97"/>
      <c r="K838" s="97"/>
      <c r="L838" s="97"/>
      <c r="M838" s="97"/>
      <c r="N838" s="97"/>
      <c r="O838" s="97"/>
      <c r="P838" s="97"/>
      <c r="Q838" s="97"/>
      <c r="R838" s="97"/>
      <c r="S838" s="97"/>
      <c r="T838" s="97"/>
      <c r="U838" s="97"/>
      <c r="V838" s="97"/>
      <c r="W838" s="97"/>
      <c r="X838" s="97"/>
      <c r="Y838" s="97"/>
      <c r="Z838" s="97"/>
    </row>
    <row r="839" spans="1:26" ht="11.25" customHeight="1">
      <c r="A839" s="96"/>
      <c r="B839" s="97"/>
      <c r="C839" s="97"/>
      <c r="D839" s="97"/>
      <c r="E839" s="97"/>
      <c r="F839" s="97"/>
      <c r="G839" s="97"/>
      <c r="H839" s="97"/>
      <c r="I839" s="97"/>
      <c r="J839" s="97"/>
      <c r="K839" s="97"/>
      <c r="L839" s="97"/>
      <c r="M839" s="97"/>
      <c r="N839" s="97"/>
      <c r="O839" s="97"/>
      <c r="P839" s="97"/>
      <c r="Q839" s="97"/>
      <c r="R839" s="97"/>
      <c r="S839" s="97"/>
      <c r="T839" s="97"/>
      <c r="U839" s="97"/>
      <c r="V839" s="97"/>
      <c r="W839" s="97"/>
      <c r="X839" s="97"/>
      <c r="Y839" s="97"/>
      <c r="Z839" s="97"/>
    </row>
    <row r="840" spans="1:26" ht="11.25" customHeight="1">
      <c r="A840" s="96"/>
      <c r="B840" s="97"/>
      <c r="C840" s="97"/>
      <c r="D840" s="97"/>
      <c r="E840" s="97"/>
      <c r="F840" s="97"/>
      <c r="G840" s="97"/>
      <c r="H840" s="97"/>
      <c r="I840" s="97"/>
      <c r="J840" s="97"/>
      <c r="K840" s="97"/>
      <c r="L840" s="97"/>
      <c r="M840" s="97"/>
      <c r="N840" s="97"/>
      <c r="O840" s="97"/>
      <c r="P840" s="97"/>
      <c r="Q840" s="97"/>
      <c r="R840" s="97"/>
      <c r="S840" s="97"/>
      <c r="T840" s="97"/>
      <c r="U840" s="97"/>
      <c r="V840" s="97"/>
      <c r="W840" s="97"/>
      <c r="X840" s="97"/>
      <c r="Y840" s="97"/>
      <c r="Z840" s="97"/>
    </row>
    <row r="841" spans="1:26" ht="11.25" customHeight="1">
      <c r="A841" s="96"/>
      <c r="B841" s="97"/>
      <c r="C841" s="97"/>
      <c r="D841" s="97"/>
      <c r="E841" s="97"/>
      <c r="F841" s="97"/>
      <c r="G841" s="97"/>
      <c r="H841" s="97"/>
      <c r="I841" s="97"/>
      <c r="J841" s="97"/>
      <c r="K841" s="97"/>
      <c r="L841" s="97"/>
      <c r="M841" s="97"/>
      <c r="N841" s="97"/>
      <c r="O841" s="97"/>
      <c r="P841" s="97"/>
      <c r="Q841" s="97"/>
      <c r="R841" s="97"/>
      <c r="S841" s="97"/>
      <c r="T841" s="97"/>
      <c r="U841" s="97"/>
      <c r="V841" s="97"/>
      <c r="W841" s="97"/>
      <c r="X841" s="97"/>
      <c r="Y841" s="97"/>
      <c r="Z841" s="97"/>
    </row>
    <row r="842" spans="1:26" ht="11.25" customHeight="1">
      <c r="A842" s="96"/>
      <c r="B842" s="97"/>
      <c r="C842" s="97"/>
      <c r="D842" s="97"/>
      <c r="E842" s="97"/>
      <c r="F842" s="97"/>
      <c r="G842" s="97"/>
      <c r="H842" s="97"/>
      <c r="I842" s="97"/>
      <c r="J842" s="97"/>
      <c r="K842" s="97"/>
      <c r="L842" s="97"/>
      <c r="M842" s="97"/>
      <c r="N842" s="97"/>
      <c r="O842" s="97"/>
      <c r="P842" s="97"/>
      <c r="Q842" s="97"/>
      <c r="R842" s="97"/>
      <c r="S842" s="97"/>
      <c r="T842" s="97"/>
      <c r="U842" s="97"/>
      <c r="V842" s="97"/>
      <c r="W842" s="97"/>
      <c r="X842" s="97"/>
      <c r="Y842" s="97"/>
      <c r="Z842" s="97"/>
    </row>
    <row r="843" spans="1:26" ht="11.25" customHeight="1">
      <c r="A843" s="96"/>
      <c r="B843" s="97"/>
      <c r="C843" s="97"/>
      <c r="D843" s="97"/>
      <c r="E843" s="97"/>
      <c r="F843" s="97"/>
      <c r="G843" s="97"/>
      <c r="H843" s="97"/>
      <c r="I843" s="97"/>
      <c r="J843" s="97"/>
      <c r="K843" s="97"/>
      <c r="L843" s="97"/>
      <c r="M843" s="97"/>
      <c r="N843" s="97"/>
      <c r="O843" s="97"/>
      <c r="P843" s="97"/>
      <c r="Q843" s="97"/>
      <c r="R843" s="97"/>
      <c r="S843" s="97"/>
      <c r="T843" s="97"/>
      <c r="U843" s="97"/>
      <c r="V843" s="97"/>
      <c r="W843" s="97"/>
      <c r="X843" s="97"/>
      <c r="Y843" s="97"/>
      <c r="Z843" s="97"/>
    </row>
    <row r="844" spans="1:26" ht="11.25" customHeight="1">
      <c r="A844" s="96"/>
      <c r="B844" s="97"/>
      <c r="C844" s="97"/>
      <c r="D844" s="97"/>
      <c r="E844" s="97"/>
      <c r="F844" s="97"/>
      <c r="G844" s="97"/>
      <c r="H844" s="97"/>
      <c r="I844" s="97"/>
      <c r="J844" s="97"/>
      <c r="K844" s="97"/>
      <c r="L844" s="97"/>
      <c r="M844" s="97"/>
      <c r="N844" s="97"/>
      <c r="O844" s="97"/>
      <c r="P844" s="97"/>
      <c r="Q844" s="97"/>
      <c r="R844" s="97"/>
      <c r="S844" s="97"/>
      <c r="T844" s="97"/>
      <c r="U844" s="97"/>
      <c r="V844" s="97"/>
      <c r="W844" s="97"/>
      <c r="X844" s="97"/>
      <c r="Y844" s="97"/>
      <c r="Z844" s="97"/>
    </row>
    <row r="845" spans="1:26" ht="11.25" customHeight="1">
      <c r="A845" s="96"/>
      <c r="B845" s="97"/>
      <c r="C845" s="97"/>
      <c r="D845" s="97"/>
      <c r="E845" s="97"/>
      <c r="F845" s="97"/>
      <c r="G845" s="97"/>
      <c r="H845" s="97"/>
      <c r="I845" s="97"/>
      <c r="J845" s="97"/>
      <c r="K845" s="97"/>
      <c r="L845" s="97"/>
      <c r="M845" s="97"/>
      <c r="N845" s="97"/>
      <c r="O845" s="97"/>
      <c r="P845" s="97"/>
      <c r="Q845" s="97"/>
      <c r="R845" s="97"/>
      <c r="S845" s="97"/>
      <c r="T845" s="97"/>
      <c r="U845" s="97"/>
      <c r="V845" s="97"/>
      <c r="W845" s="97"/>
      <c r="X845" s="97"/>
      <c r="Y845" s="97"/>
      <c r="Z845" s="97"/>
    </row>
    <row r="846" spans="1:26" ht="11.25" customHeight="1">
      <c r="A846" s="96"/>
      <c r="B846" s="97"/>
      <c r="C846" s="97"/>
      <c r="D846" s="97"/>
      <c r="E846" s="97"/>
      <c r="F846" s="97"/>
      <c r="G846" s="97"/>
      <c r="H846" s="97"/>
      <c r="I846" s="97"/>
      <c r="J846" s="97"/>
      <c r="K846" s="97"/>
      <c r="L846" s="97"/>
      <c r="M846" s="97"/>
      <c r="N846" s="97"/>
      <c r="O846" s="97"/>
      <c r="P846" s="97"/>
      <c r="Q846" s="97"/>
      <c r="R846" s="97"/>
      <c r="S846" s="97"/>
      <c r="T846" s="97"/>
      <c r="U846" s="97"/>
      <c r="V846" s="97"/>
      <c r="W846" s="97"/>
      <c r="X846" s="97"/>
      <c r="Y846" s="97"/>
      <c r="Z846" s="97"/>
    </row>
    <row r="847" spans="1:26" ht="11.25" customHeight="1">
      <c r="A847" s="96"/>
      <c r="B847" s="97"/>
      <c r="C847" s="97"/>
      <c r="D847" s="97"/>
      <c r="E847" s="97"/>
      <c r="F847" s="97"/>
      <c r="G847" s="97"/>
      <c r="H847" s="97"/>
      <c r="I847" s="97"/>
      <c r="J847" s="97"/>
      <c r="K847" s="97"/>
      <c r="L847" s="97"/>
      <c r="M847" s="97"/>
      <c r="N847" s="97"/>
      <c r="O847" s="97"/>
      <c r="P847" s="97"/>
      <c r="Q847" s="97"/>
      <c r="R847" s="97"/>
      <c r="S847" s="97"/>
      <c r="T847" s="97"/>
      <c r="U847" s="97"/>
      <c r="V847" s="97"/>
      <c r="W847" s="97"/>
      <c r="X847" s="97"/>
      <c r="Y847" s="97"/>
      <c r="Z847" s="97"/>
    </row>
    <row r="848" spans="1:26" ht="11.25" customHeight="1">
      <c r="A848" s="96"/>
      <c r="B848" s="97"/>
      <c r="C848" s="97"/>
      <c r="D848" s="97"/>
      <c r="E848" s="97"/>
      <c r="F848" s="97"/>
      <c r="G848" s="97"/>
      <c r="H848" s="97"/>
      <c r="I848" s="97"/>
      <c r="J848" s="97"/>
      <c r="K848" s="97"/>
      <c r="L848" s="97"/>
      <c r="M848" s="97"/>
      <c r="N848" s="97"/>
      <c r="O848" s="97"/>
      <c r="P848" s="97"/>
      <c r="Q848" s="97"/>
      <c r="R848" s="97"/>
      <c r="S848" s="97"/>
      <c r="T848" s="97"/>
      <c r="U848" s="97"/>
      <c r="V848" s="97"/>
      <c r="W848" s="97"/>
      <c r="X848" s="97"/>
      <c r="Y848" s="97"/>
      <c r="Z848" s="97"/>
    </row>
    <row r="849" spans="1:26" ht="11.25" customHeight="1">
      <c r="A849" s="96"/>
      <c r="B849" s="97"/>
      <c r="C849" s="97"/>
      <c r="D849" s="97"/>
      <c r="E849" s="97"/>
      <c r="F849" s="97"/>
      <c r="G849" s="97"/>
      <c r="H849" s="97"/>
      <c r="I849" s="97"/>
      <c r="J849" s="97"/>
      <c r="K849" s="97"/>
      <c r="L849" s="97"/>
      <c r="M849" s="97"/>
      <c r="N849" s="97"/>
      <c r="O849" s="97"/>
      <c r="P849" s="97"/>
      <c r="Q849" s="97"/>
      <c r="R849" s="97"/>
      <c r="S849" s="97"/>
      <c r="T849" s="97"/>
      <c r="U849" s="97"/>
      <c r="V849" s="97"/>
      <c r="W849" s="97"/>
      <c r="X849" s="97"/>
      <c r="Y849" s="97"/>
      <c r="Z849" s="97"/>
    </row>
    <row r="850" spans="1:26" ht="11.25" customHeight="1">
      <c r="A850" s="96"/>
      <c r="B850" s="97"/>
      <c r="C850" s="97"/>
      <c r="D850" s="97"/>
      <c r="E850" s="97"/>
      <c r="F850" s="97"/>
      <c r="G850" s="97"/>
      <c r="H850" s="97"/>
      <c r="I850" s="97"/>
      <c r="J850" s="97"/>
      <c r="K850" s="97"/>
      <c r="L850" s="97"/>
      <c r="M850" s="97"/>
      <c r="N850" s="97"/>
      <c r="O850" s="97"/>
      <c r="P850" s="97"/>
      <c r="Q850" s="97"/>
      <c r="R850" s="97"/>
      <c r="S850" s="97"/>
      <c r="T850" s="97"/>
      <c r="U850" s="97"/>
      <c r="V850" s="97"/>
      <c r="W850" s="97"/>
      <c r="X850" s="97"/>
      <c r="Y850" s="97"/>
      <c r="Z850" s="97"/>
    </row>
    <row r="851" spans="1:26" ht="11.25" customHeight="1">
      <c r="A851" s="96"/>
      <c r="B851" s="97"/>
      <c r="C851" s="97"/>
      <c r="D851" s="97"/>
      <c r="E851" s="97"/>
      <c r="F851" s="97"/>
      <c r="G851" s="97"/>
      <c r="H851" s="97"/>
      <c r="I851" s="97"/>
      <c r="J851" s="97"/>
      <c r="K851" s="97"/>
      <c r="L851" s="97"/>
      <c r="M851" s="97"/>
      <c r="N851" s="97"/>
      <c r="O851" s="97"/>
      <c r="P851" s="97"/>
      <c r="Q851" s="97"/>
      <c r="R851" s="97"/>
      <c r="S851" s="97"/>
      <c r="T851" s="97"/>
      <c r="U851" s="97"/>
      <c r="V851" s="97"/>
      <c r="W851" s="97"/>
      <c r="X851" s="97"/>
      <c r="Y851" s="97"/>
      <c r="Z851" s="97"/>
    </row>
    <row r="852" spans="1:26" ht="11.25" customHeight="1">
      <c r="A852" s="96"/>
      <c r="B852" s="97"/>
      <c r="C852" s="97"/>
      <c r="D852" s="97"/>
      <c r="E852" s="97"/>
      <c r="F852" s="97"/>
      <c r="G852" s="97"/>
      <c r="H852" s="97"/>
      <c r="I852" s="97"/>
      <c r="J852" s="97"/>
      <c r="K852" s="97"/>
      <c r="L852" s="97"/>
      <c r="M852" s="97"/>
      <c r="N852" s="97"/>
      <c r="O852" s="97"/>
      <c r="P852" s="97"/>
      <c r="Q852" s="97"/>
      <c r="R852" s="97"/>
      <c r="S852" s="97"/>
      <c r="T852" s="97"/>
      <c r="U852" s="97"/>
      <c r="V852" s="97"/>
      <c r="W852" s="97"/>
      <c r="X852" s="97"/>
      <c r="Y852" s="97"/>
      <c r="Z852" s="97"/>
    </row>
    <row r="853" spans="1:26" ht="11.25" customHeight="1">
      <c r="A853" s="96"/>
      <c r="B853" s="97"/>
      <c r="C853" s="97"/>
      <c r="D853" s="97"/>
      <c r="E853" s="97"/>
      <c r="F853" s="97"/>
      <c r="G853" s="97"/>
      <c r="H853" s="97"/>
      <c r="I853" s="97"/>
      <c r="J853" s="97"/>
      <c r="K853" s="97"/>
      <c r="L853" s="97"/>
      <c r="M853" s="97"/>
      <c r="N853" s="97"/>
      <c r="O853" s="97"/>
      <c r="P853" s="97"/>
      <c r="Q853" s="97"/>
      <c r="R853" s="97"/>
      <c r="S853" s="97"/>
      <c r="T853" s="97"/>
      <c r="U853" s="97"/>
      <c r="V853" s="97"/>
      <c r="W853" s="97"/>
      <c r="X853" s="97"/>
      <c r="Y853" s="97"/>
      <c r="Z853" s="97"/>
    </row>
    <row r="854" spans="1:26" ht="11.25" customHeight="1">
      <c r="A854" s="96"/>
      <c r="B854" s="97"/>
      <c r="C854" s="97"/>
      <c r="D854" s="97"/>
      <c r="E854" s="97"/>
      <c r="F854" s="97"/>
      <c r="G854" s="97"/>
      <c r="H854" s="97"/>
      <c r="I854" s="97"/>
      <c r="J854" s="97"/>
      <c r="K854" s="97"/>
      <c r="L854" s="97"/>
      <c r="M854" s="97"/>
      <c r="N854" s="97"/>
      <c r="O854" s="97"/>
      <c r="P854" s="97"/>
      <c r="Q854" s="97"/>
      <c r="R854" s="97"/>
      <c r="S854" s="97"/>
      <c r="T854" s="97"/>
      <c r="U854" s="97"/>
      <c r="V854" s="97"/>
      <c r="W854" s="97"/>
      <c r="X854" s="97"/>
      <c r="Y854" s="97"/>
      <c r="Z854" s="97"/>
    </row>
    <row r="855" spans="1:26" ht="11.25" customHeight="1">
      <c r="A855" s="96"/>
      <c r="B855" s="97"/>
      <c r="C855" s="97"/>
      <c r="D855" s="97"/>
      <c r="E855" s="97"/>
      <c r="F855" s="97"/>
      <c r="G855" s="97"/>
      <c r="H855" s="97"/>
      <c r="I855" s="97"/>
      <c r="J855" s="97"/>
      <c r="K855" s="97"/>
      <c r="L855" s="97"/>
      <c r="M855" s="97"/>
      <c r="N855" s="97"/>
      <c r="O855" s="97"/>
      <c r="P855" s="97"/>
      <c r="Q855" s="97"/>
      <c r="R855" s="97"/>
      <c r="S855" s="97"/>
      <c r="T855" s="97"/>
      <c r="U855" s="97"/>
      <c r="V855" s="97"/>
      <c r="W855" s="97"/>
      <c r="X855" s="97"/>
      <c r="Y855" s="97"/>
      <c r="Z855" s="97"/>
    </row>
    <row r="856" spans="1:26" ht="11.25" customHeight="1">
      <c r="A856" s="96"/>
      <c r="B856" s="97"/>
      <c r="C856" s="97"/>
      <c r="D856" s="97"/>
      <c r="E856" s="97"/>
      <c r="F856" s="97"/>
      <c r="G856" s="97"/>
      <c r="H856" s="97"/>
      <c r="I856" s="97"/>
      <c r="J856" s="97"/>
      <c r="K856" s="97"/>
      <c r="L856" s="97"/>
      <c r="M856" s="97"/>
      <c r="N856" s="97"/>
      <c r="O856" s="97"/>
      <c r="P856" s="97"/>
      <c r="Q856" s="97"/>
      <c r="R856" s="97"/>
      <c r="S856" s="97"/>
      <c r="T856" s="97"/>
      <c r="U856" s="97"/>
      <c r="V856" s="97"/>
      <c r="W856" s="97"/>
      <c r="X856" s="97"/>
      <c r="Y856" s="97"/>
      <c r="Z856" s="97"/>
    </row>
    <row r="857" spans="1:26" ht="11.25" customHeight="1">
      <c r="A857" s="96"/>
      <c r="B857" s="97"/>
      <c r="C857" s="97"/>
      <c r="D857" s="97"/>
      <c r="E857" s="97"/>
      <c r="F857" s="97"/>
      <c r="G857" s="97"/>
      <c r="H857" s="97"/>
      <c r="I857" s="97"/>
      <c r="J857" s="97"/>
      <c r="K857" s="97"/>
      <c r="L857" s="97"/>
      <c r="M857" s="97"/>
      <c r="N857" s="97"/>
      <c r="O857" s="97"/>
      <c r="P857" s="97"/>
      <c r="Q857" s="97"/>
      <c r="R857" s="97"/>
      <c r="S857" s="97"/>
      <c r="T857" s="97"/>
      <c r="U857" s="97"/>
      <c r="V857" s="97"/>
      <c r="W857" s="97"/>
      <c r="X857" s="97"/>
      <c r="Y857" s="97"/>
      <c r="Z857" s="97"/>
    </row>
    <row r="858" spans="1:26" ht="11.25" customHeight="1">
      <c r="A858" s="96"/>
      <c r="B858" s="97"/>
      <c r="C858" s="97"/>
      <c r="D858" s="97"/>
      <c r="E858" s="97"/>
      <c r="F858" s="97"/>
      <c r="G858" s="97"/>
      <c r="H858" s="97"/>
      <c r="I858" s="97"/>
      <c r="J858" s="97"/>
      <c r="K858" s="97"/>
      <c r="L858" s="97"/>
      <c r="M858" s="97"/>
      <c r="N858" s="97"/>
      <c r="O858" s="97"/>
      <c r="P858" s="97"/>
      <c r="Q858" s="97"/>
      <c r="R858" s="97"/>
      <c r="S858" s="97"/>
      <c r="T858" s="97"/>
      <c r="U858" s="97"/>
      <c r="V858" s="97"/>
      <c r="W858" s="97"/>
      <c r="X858" s="97"/>
      <c r="Y858" s="97"/>
      <c r="Z858" s="97"/>
    </row>
    <row r="859" spans="1:26" ht="11.25" customHeight="1">
      <c r="A859" s="96"/>
      <c r="B859" s="97"/>
      <c r="C859" s="97"/>
      <c r="D859" s="97"/>
      <c r="E859" s="97"/>
      <c r="F859" s="97"/>
      <c r="G859" s="97"/>
      <c r="H859" s="97"/>
      <c r="I859" s="97"/>
      <c r="J859" s="97"/>
      <c r="K859" s="97"/>
      <c r="L859" s="97"/>
      <c r="M859" s="97"/>
      <c r="N859" s="97"/>
      <c r="O859" s="97"/>
      <c r="P859" s="97"/>
      <c r="Q859" s="97"/>
      <c r="R859" s="97"/>
      <c r="S859" s="97"/>
      <c r="T859" s="97"/>
      <c r="U859" s="97"/>
      <c r="V859" s="97"/>
      <c r="W859" s="97"/>
      <c r="X859" s="97"/>
      <c r="Y859" s="97"/>
      <c r="Z859" s="97"/>
    </row>
    <row r="860" spans="1:26" ht="11.25" customHeight="1">
      <c r="A860" s="96"/>
      <c r="B860" s="97"/>
      <c r="C860" s="97"/>
      <c r="D860" s="97"/>
      <c r="E860" s="97"/>
      <c r="F860" s="97"/>
      <c r="G860" s="97"/>
      <c r="H860" s="97"/>
      <c r="I860" s="97"/>
      <c r="J860" s="97"/>
      <c r="K860" s="97"/>
      <c r="L860" s="97"/>
      <c r="M860" s="97"/>
      <c r="N860" s="97"/>
      <c r="O860" s="97"/>
      <c r="P860" s="97"/>
      <c r="Q860" s="97"/>
      <c r="R860" s="97"/>
      <c r="S860" s="97"/>
      <c r="T860" s="97"/>
      <c r="U860" s="97"/>
      <c r="V860" s="97"/>
      <c r="W860" s="97"/>
      <c r="X860" s="97"/>
      <c r="Y860" s="97"/>
      <c r="Z860" s="97"/>
    </row>
    <row r="861" spans="1:26" ht="11.25" customHeight="1">
      <c r="A861" s="96"/>
      <c r="B861" s="97"/>
      <c r="C861" s="97"/>
      <c r="D861" s="97"/>
      <c r="E861" s="97"/>
      <c r="F861" s="97"/>
      <c r="G861" s="97"/>
      <c r="H861" s="97"/>
      <c r="I861" s="97"/>
      <c r="J861" s="97"/>
      <c r="K861" s="97"/>
      <c r="L861" s="97"/>
      <c r="M861" s="97"/>
      <c r="N861" s="97"/>
      <c r="O861" s="97"/>
      <c r="P861" s="97"/>
      <c r="Q861" s="97"/>
      <c r="R861" s="97"/>
      <c r="S861" s="97"/>
      <c r="T861" s="97"/>
      <c r="U861" s="97"/>
      <c r="V861" s="97"/>
      <c r="W861" s="97"/>
      <c r="X861" s="97"/>
      <c r="Y861" s="97"/>
      <c r="Z861" s="97"/>
    </row>
    <row r="862" spans="1:26" ht="11.25" customHeight="1">
      <c r="A862" s="96"/>
      <c r="B862" s="97"/>
      <c r="C862" s="97"/>
      <c r="D862" s="97"/>
      <c r="E862" s="97"/>
      <c r="F862" s="97"/>
      <c r="G862" s="97"/>
      <c r="H862" s="97"/>
      <c r="I862" s="97"/>
      <c r="J862" s="97"/>
      <c r="K862" s="97"/>
      <c r="L862" s="97"/>
      <c r="M862" s="97"/>
      <c r="N862" s="97"/>
      <c r="O862" s="97"/>
      <c r="P862" s="97"/>
      <c r="Q862" s="97"/>
      <c r="R862" s="97"/>
      <c r="S862" s="97"/>
      <c r="T862" s="97"/>
      <c r="U862" s="97"/>
      <c r="V862" s="97"/>
      <c r="W862" s="97"/>
      <c r="X862" s="97"/>
      <c r="Y862" s="97"/>
      <c r="Z862" s="97"/>
    </row>
    <row r="863" spans="1:26" ht="11.25" customHeight="1">
      <c r="A863" s="96"/>
      <c r="B863" s="97"/>
      <c r="C863" s="97"/>
      <c r="D863" s="97"/>
      <c r="E863" s="97"/>
      <c r="F863" s="97"/>
      <c r="G863" s="97"/>
      <c r="H863" s="97"/>
      <c r="I863" s="97"/>
      <c r="J863" s="97"/>
      <c r="K863" s="97"/>
      <c r="L863" s="97"/>
      <c r="M863" s="97"/>
      <c r="N863" s="97"/>
      <c r="O863" s="97"/>
      <c r="P863" s="97"/>
      <c r="Q863" s="97"/>
      <c r="R863" s="97"/>
      <c r="S863" s="97"/>
      <c r="T863" s="97"/>
      <c r="U863" s="97"/>
      <c r="V863" s="97"/>
      <c r="W863" s="97"/>
      <c r="X863" s="97"/>
      <c r="Y863" s="97"/>
      <c r="Z863" s="97"/>
    </row>
    <row r="864" spans="1:26" ht="11.25" customHeight="1">
      <c r="A864" s="96"/>
      <c r="B864" s="97"/>
      <c r="C864" s="97"/>
      <c r="D864" s="97"/>
      <c r="E864" s="97"/>
      <c r="F864" s="97"/>
      <c r="G864" s="97"/>
      <c r="H864" s="97"/>
      <c r="I864" s="97"/>
      <c r="J864" s="97"/>
      <c r="K864" s="97"/>
      <c r="L864" s="97"/>
      <c r="M864" s="97"/>
      <c r="N864" s="97"/>
      <c r="O864" s="97"/>
      <c r="P864" s="97"/>
      <c r="Q864" s="97"/>
      <c r="R864" s="97"/>
      <c r="S864" s="97"/>
      <c r="T864" s="97"/>
      <c r="U864" s="97"/>
      <c r="V864" s="97"/>
      <c r="W864" s="97"/>
      <c r="X864" s="97"/>
      <c r="Y864" s="97"/>
      <c r="Z864" s="97"/>
    </row>
    <row r="865" spans="1:26" ht="11.25" customHeight="1">
      <c r="A865" s="96"/>
      <c r="B865" s="97"/>
      <c r="C865" s="97"/>
      <c r="D865" s="97"/>
      <c r="E865" s="97"/>
      <c r="F865" s="97"/>
      <c r="G865" s="97"/>
      <c r="H865" s="97"/>
      <c r="I865" s="97"/>
      <c r="J865" s="97"/>
      <c r="K865" s="97"/>
      <c r="L865" s="97"/>
      <c r="M865" s="97"/>
      <c r="N865" s="97"/>
      <c r="O865" s="97"/>
      <c r="P865" s="97"/>
      <c r="Q865" s="97"/>
      <c r="R865" s="97"/>
      <c r="S865" s="97"/>
      <c r="T865" s="97"/>
      <c r="U865" s="97"/>
      <c r="V865" s="97"/>
      <c r="W865" s="97"/>
      <c r="X865" s="97"/>
      <c r="Y865" s="97"/>
      <c r="Z865" s="97"/>
    </row>
    <row r="866" spans="1:26" ht="11.25" customHeight="1">
      <c r="A866" s="96"/>
      <c r="B866" s="97"/>
      <c r="C866" s="97"/>
      <c r="D866" s="97"/>
      <c r="E866" s="97"/>
      <c r="F866" s="97"/>
      <c r="G866" s="97"/>
      <c r="H866" s="97"/>
      <c r="I866" s="97"/>
      <c r="J866" s="97"/>
      <c r="K866" s="97"/>
      <c r="L866" s="97"/>
      <c r="M866" s="97"/>
      <c r="N866" s="97"/>
      <c r="O866" s="97"/>
      <c r="P866" s="97"/>
      <c r="Q866" s="97"/>
      <c r="R866" s="97"/>
      <c r="S866" s="97"/>
      <c r="T866" s="97"/>
      <c r="U866" s="97"/>
      <c r="V866" s="97"/>
      <c r="W866" s="97"/>
      <c r="X866" s="97"/>
      <c r="Y866" s="97"/>
      <c r="Z866" s="97"/>
    </row>
    <row r="867" spans="1:26" ht="11.25" customHeight="1">
      <c r="A867" s="96"/>
      <c r="B867" s="97"/>
      <c r="C867" s="97"/>
      <c r="D867" s="97"/>
      <c r="E867" s="97"/>
      <c r="F867" s="97"/>
      <c r="G867" s="97"/>
      <c r="H867" s="97"/>
      <c r="I867" s="97"/>
      <c r="J867" s="97"/>
      <c r="K867" s="97"/>
      <c r="L867" s="97"/>
      <c r="M867" s="97"/>
      <c r="N867" s="97"/>
      <c r="O867" s="97"/>
      <c r="P867" s="97"/>
      <c r="Q867" s="97"/>
      <c r="R867" s="97"/>
      <c r="S867" s="97"/>
      <c r="T867" s="97"/>
      <c r="U867" s="97"/>
      <c r="V867" s="97"/>
      <c r="W867" s="97"/>
      <c r="X867" s="97"/>
      <c r="Y867" s="97"/>
      <c r="Z867" s="97"/>
    </row>
    <row r="868" spans="1:26" ht="11.25" customHeight="1">
      <c r="A868" s="96"/>
      <c r="B868" s="97"/>
      <c r="C868" s="97"/>
      <c r="D868" s="97"/>
      <c r="E868" s="97"/>
      <c r="F868" s="97"/>
      <c r="G868" s="97"/>
      <c r="H868" s="97"/>
      <c r="I868" s="97"/>
      <c r="J868" s="97"/>
      <c r="K868" s="97"/>
      <c r="L868" s="97"/>
      <c r="M868" s="97"/>
      <c r="N868" s="97"/>
      <c r="O868" s="97"/>
      <c r="P868" s="97"/>
      <c r="Q868" s="97"/>
      <c r="R868" s="97"/>
      <c r="S868" s="97"/>
      <c r="T868" s="97"/>
      <c r="U868" s="97"/>
      <c r="V868" s="97"/>
      <c r="W868" s="97"/>
      <c r="X868" s="97"/>
      <c r="Y868" s="97"/>
      <c r="Z868" s="97"/>
    </row>
    <row r="869" spans="1:26" ht="11.25" customHeight="1">
      <c r="A869" s="96"/>
      <c r="B869" s="97"/>
      <c r="C869" s="97"/>
      <c r="D869" s="97"/>
      <c r="E869" s="97"/>
      <c r="F869" s="97"/>
      <c r="G869" s="97"/>
      <c r="H869" s="97"/>
      <c r="I869" s="97"/>
      <c r="J869" s="97"/>
      <c r="K869" s="97"/>
      <c r="L869" s="97"/>
      <c r="M869" s="97"/>
      <c r="N869" s="97"/>
      <c r="O869" s="97"/>
      <c r="P869" s="97"/>
      <c r="Q869" s="97"/>
      <c r="R869" s="97"/>
      <c r="S869" s="97"/>
      <c r="T869" s="97"/>
      <c r="U869" s="97"/>
      <c r="V869" s="97"/>
      <c r="W869" s="97"/>
      <c r="X869" s="97"/>
      <c r="Y869" s="97"/>
      <c r="Z869" s="97"/>
    </row>
    <row r="870" spans="1:26" ht="11.25" customHeight="1">
      <c r="A870" s="96"/>
      <c r="B870" s="97"/>
      <c r="C870" s="97"/>
      <c r="D870" s="97"/>
      <c r="E870" s="97"/>
      <c r="F870" s="97"/>
      <c r="G870" s="97"/>
      <c r="H870" s="97"/>
      <c r="I870" s="97"/>
      <c r="J870" s="97"/>
      <c r="K870" s="97"/>
      <c r="L870" s="97"/>
      <c r="M870" s="97"/>
      <c r="N870" s="97"/>
      <c r="O870" s="97"/>
      <c r="P870" s="97"/>
      <c r="Q870" s="97"/>
      <c r="R870" s="97"/>
      <c r="S870" s="97"/>
      <c r="T870" s="97"/>
      <c r="U870" s="97"/>
      <c r="V870" s="97"/>
      <c r="W870" s="97"/>
      <c r="X870" s="97"/>
      <c r="Y870" s="97"/>
      <c r="Z870" s="97"/>
    </row>
    <row r="871" spans="1:26" ht="11.25" customHeight="1">
      <c r="A871" s="96"/>
      <c r="B871" s="97"/>
      <c r="C871" s="97"/>
      <c r="D871" s="97"/>
      <c r="E871" s="97"/>
      <c r="F871" s="97"/>
      <c r="G871" s="97"/>
      <c r="H871" s="97"/>
      <c r="I871" s="97"/>
      <c r="J871" s="97"/>
      <c r="K871" s="97"/>
      <c r="L871" s="97"/>
      <c r="M871" s="97"/>
      <c r="N871" s="97"/>
      <c r="O871" s="97"/>
      <c r="P871" s="97"/>
      <c r="Q871" s="97"/>
      <c r="R871" s="97"/>
      <c r="S871" s="97"/>
      <c r="T871" s="97"/>
      <c r="U871" s="97"/>
      <c r="V871" s="97"/>
      <c r="W871" s="97"/>
      <c r="X871" s="97"/>
      <c r="Y871" s="97"/>
      <c r="Z871" s="97"/>
    </row>
    <row r="872" spans="1:26" ht="11.25" customHeight="1">
      <c r="A872" s="96"/>
      <c r="B872" s="97"/>
      <c r="C872" s="97"/>
      <c r="D872" s="97"/>
      <c r="E872" s="97"/>
      <c r="F872" s="97"/>
      <c r="G872" s="97"/>
      <c r="H872" s="97"/>
      <c r="I872" s="97"/>
      <c r="J872" s="97"/>
      <c r="K872" s="97"/>
      <c r="L872" s="97"/>
      <c r="M872" s="97"/>
      <c r="N872" s="97"/>
      <c r="O872" s="97"/>
      <c r="P872" s="97"/>
      <c r="Q872" s="97"/>
      <c r="R872" s="97"/>
      <c r="S872" s="97"/>
      <c r="T872" s="97"/>
      <c r="U872" s="97"/>
      <c r="V872" s="97"/>
      <c r="W872" s="97"/>
      <c r="X872" s="97"/>
      <c r="Y872" s="97"/>
      <c r="Z872" s="97"/>
    </row>
    <row r="873" spans="1:26" ht="11.25" customHeight="1">
      <c r="A873" s="96"/>
      <c r="B873" s="97"/>
      <c r="C873" s="97"/>
      <c r="D873" s="97"/>
      <c r="E873" s="97"/>
      <c r="F873" s="97"/>
      <c r="G873" s="97"/>
      <c r="H873" s="97"/>
      <c r="I873" s="97"/>
      <c r="J873" s="97"/>
      <c r="K873" s="97"/>
      <c r="L873" s="97"/>
      <c r="M873" s="97"/>
      <c r="N873" s="97"/>
      <c r="O873" s="97"/>
      <c r="P873" s="97"/>
      <c r="Q873" s="97"/>
      <c r="R873" s="97"/>
      <c r="S873" s="97"/>
      <c r="T873" s="97"/>
      <c r="U873" s="97"/>
      <c r="V873" s="97"/>
      <c r="W873" s="97"/>
      <c r="X873" s="97"/>
      <c r="Y873" s="97"/>
      <c r="Z873" s="97"/>
    </row>
    <row r="874" spans="1:26" ht="11.25" customHeight="1">
      <c r="A874" s="96"/>
      <c r="B874" s="97"/>
      <c r="C874" s="97"/>
      <c r="D874" s="97"/>
      <c r="E874" s="97"/>
      <c r="F874" s="97"/>
      <c r="G874" s="97"/>
      <c r="H874" s="97"/>
      <c r="I874" s="97"/>
      <c r="J874" s="97"/>
      <c r="K874" s="97"/>
      <c r="L874" s="97"/>
      <c r="M874" s="97"/>
      <c r="N874" s="97"/>
      <c r="O874" s="97"/>
      <c r="P874" s="97"/>
      <c r="Q874" s="97"/>
      <c r="R874" s="97"/>
      <c r="S874" s="97"/>
      <c r="T874" s="97"/>
      <c r="U874" s="97"/>
      <c r="V874" s="97"/>
      <c r="W874" s="97"/>
      <c r="X874" s="97"/>
      <c r="Y874" s="97"/>
      <c r="Z874" s="97"/>
    </row>
    <row r="875" spans="1:26" ht="11.25" customHeight="1">
      <c r="A875" s="96"/>
      <c r="B875" s="97"/>
      <c r="C875" s="97"/>
      <c r="D875" s="97"/>
      <c r="E875" s="97"/>
      <c r="F875" s="97"/>
      <c r="G875" s="97"/>
      <c r="H875" s="97"/>
      <c r="I875" s="97"/>
      <c r="J875" s="97"/>
      <c r="K875" s="97"/>
      <c r="L875" s="97"/>
      <c r="M875" s="97"/>
      <c r="N875" s="97"/>
      <c r="O875" s="97"/>
      <c r="P875" s="97"/>
      <c r="Q875" s="97"/>
      <c r="R875" s="97"/>
      <c r="S875" s="97"/>
      <c r="T875" s="97"/>
      <c r="U875" s="97"/>
      <c r="V875" s="97"/>
      <c r="W875" s="97"/>
      <c r="X875" s="97"/>
      <c r="Y875" s="97"/>
      <c r="Z875" s="97"/>
    </row>
    <row r="876" spans="1:26" ht="11.25" customHeight="1">
      <c r="A876" s="96"/>
      <c r="B876" s="97"/>
      <c r="C876" s="97"/>
      <c r="D876" s="97"/>
      <c r="E876" s="97"/>
      <c r="F876" s="97"/>
      <c r="G876" s="97"/>
      <c r="H876" s="97"/>
      <c r="I876" s="97"/>
      <c r="J876" s="97"/>
      <c r="K876" s="97"/>
      <c r="L876" s="97"/>
      <c r="M876" s="97"/>
      <c r="N876" s="97"/>
      <c r="O876" s="97"/>
      <c r="P876" s="97"/>
      <c r="Q876" s="97"/>
      <c r="R876" s="97"/>
      <c r="S876" s="97"/>
      <c r="T876" s="97"/>
      <c r="U876" s="97"/>
      <c r="V876" s="97"/>
      <c r="W876" s="97"/>
      <c r="X876" s="97"/>
      <c r="Y876" s="97"/>
      <c r="Z876" s="97"/>
    </row>
    <row r="877" spans="1:26" ht="11.25" customHeight="1">
      <c r="A877" s="96"/>
      <c r="B877" s="97"/>
      <c r="C877" s="97"/>
      <c r="D877" s="97"/>
      <c r="E877" s="97"/>
      <c r="F877" s="97"/>
      <c r="G877" s="97"/>
      <c r="H877" s="97"/>
      <c r="I877" s="97"/>
      <c r="J877" s="97"/>
      <c r="K877" s="97"/>
      <c r="L877" s="97"/>
      <c r="M877" s="97"/>
      <c r="N877" s="97"/>
      <c r="O877" s="97"/>
      <c r="P877" s="97"/>
      <c r="Q877" s="97"/>
      <c r="R877" s="97"/>
      <c r="S877" s="97"/>
      <c r="T877" s="97"/>
      <c r="U877" s="97"/>
      <c r="V877" s="97"/>
      <c r="W877" s="97"/>
      <c r="X877" s="97"/>
      <c r="Y877" s="97"/>
      <c r="Z877" s="97"/>
    </row>
    <row r="878" spans="1:26" ht="11.25" customHeight="1">
      <c r="A878" s="96"/>
      <c r="B878" s="97"/>
      <c r="C878" s="97"/>
      <c r="D878" s="97"/>
      <c r="E878" s="97"/>
      <c r="F878" s="97"/>
      <c r="G878" s="97"/>
      <c r="H878" s="97"/>
      <c r="I878" s="97"/>
      <c r="J878" s="97"/>
      <c r="K878" s="97"/>
      <c r="L878" s="97"/>
      <c r="M878" s="97"/>
      <c r="N878" s="97"/>
      <c r="O878" s="97"/>
      <c r="P878" s="97"/>
      <c r="Q878" s="97"/>
      <c r="R878" s="97"/>
      <c r="S878" s="97"/>
      <c r="T878" s="97"/>
      <c r="U878" s="97"/>
      <c r="V878" s="97"/>
      <c r="W878" s="97"/>
      <c r="X878" s="97"/>
      <c r="Y878" s="97"/>
      <c r="Z878" s="97"/>
    </row>
    <row r="879" spans="1:26" ht="11.25" customHeight="1">
      <c r="A879" s="96"/>
      <c r="B879" s="97"/>
      <c r="C879" s="97"/>
      <c r="D879" s="97"/>
      <c r="E879" s="97"/>
      <c r="F879" s="97"/>
      <c r="G879" s="97"/>
      <c r="H879" s="97"/>
      <c r="I879" s="97"/>
      <c r="J879" s="97"/>
      <c r="K879" s="97"/>
      <c r="L879" s="97"/>
      <c r="M879" s="97"/>
      <c r="N879" s="97"/>
      <c r="O879" s="97"/>
      <c r="P879" s="97"/>
      <c r="Q879" s="97"/>
      <c r="R879" s="97"/>
      <c r="S879" s="97"/>
      <c r="T879" s="97"/>
      <c r="U879" s="97"/>
      <c r="V879" s="97"/>
      <c r="W879" s="97"/>
      <c r="X879" s="97"/>
      <c r="Y879" s="97"/>
      <c r="Z879" s="97"/>
    </row>
    <row r="880" spans="1:26" ht="11.25" customHeight="1">
      <c r="A880" s="96"/>
      <c r="B880" s="97"/>
      <c r="C880" s="97"/>
      <c r="D880" s="97"/>
      <c r="E880" s="97"/>
      <c r="F880" s="97"/>
      <c r="G880" s="97"/>
      <c r="H880" s="97"/>
      <c r="I880" s="97"/>
      <c r="J880" s="97"/>
      <c r="K880" s="97"/>
      <c r="L880" s="97"/>
      <c r="M880" s="97"/>
      <c r="N880" s="97"/>
      <c r="O880" s="97"/>
      <c r="P880" s="97"/>
      <c r="Q880" s="97"/>
      <c r="R880" s="97"/>
      <c r="S880" s="97"/>
      <c r="T880" s="97"/>
      <c r="U880" s="97"/>
      <c r="V880" s="97"/>
      <c r="W880" s="97"/>
      <c r="X880" s="97"/>
      <c r="Y880" s="97"/>
      <c r="Z880" s="97"/>
    </row>
    <row r="881" spans="1:26" ht="11.25" customHeight="1">
      <c r="A881" s="96"/>
      <c r="B881" s="97"/>
      <c r="C881" s="97"/>
      <c r="D881" s="97"/>
      <c r="E881" s="97"/>
      <c r="F881" s="97"/>
      <c r="G881" s="97"/>
      <c r="H881" s="97"/>
      <c r="I881" s="97"/>
      <c r="J881" s="97"/>
      <c r="K881" s="97"/>
      <c r="L881" s="97"/>
      <c r="M881" s="97"/>
      <c r="N881" s="97"/>
      <c r="O881" s="97"/>
      <c r="P881" s="97"/>
      <c r="Q881" s="97"/>
      <c r="R881" s="97"/>
      <c r="S881" s="97"/>
      <c r="T881" s="97"/>
      <c r="U881" s="97"/>
      <c r="V881" s="97"/>
      <c r="W881" s="97"/>
      <c r="X881" s="97"/>
      <c r="Y881" s="97"/>
      <c r="Z881" s="97"/>
    </row>
    <row r="882" spans="1:26" ht="11.25" customHeight="1">
      <c r="A882" s="96"/>
      <c r="B882" s="97"/>
      <c r="C882" s="97"/>
      <c r="D882" s="97"/>
      <c r="E882" s="97"/>
      <c r="F882" s="97"/>
      <c r="G882" s="97"/>
      <c r="H882" s="97"/>
      <c r="I882" s="97"/>
      <c r="J882" s="97"/>
      <c r="K882" s="97"/>
      <c r="L882" s="97"/>
      <c r="M882" s="97"/>
      <c r="N882" s="97"/>
      <c r="O882" s="97"/>
      <c r="P882" s="97"/>
      <c r="Q882" s="97"/>
      <c r="R882" s="97"/>
      <c r="S882" s="97"/>
      <c r="T882" s="97"/>
      <c r="U882" s="97"/>
      <c r="V882" s="97"/>
      <c r="W882" s="97"/>
      <c r="X882" s="97"/>
      <c r="Y882" s="97"/>
      <c r="Z882" s="97"/>
    </row>
    <row r="883" spans="1:26" ht="11.25" customHeight="1">
      <c r="A883" s="96"/>
      <c r="B883" s="97"/>
      <c r="C883" s="97"/>
      <c r="D883" s="97"/>
      <c r="E883" s="97"/>
      <c r="F883" s="97"/>
      <c r="G883" s="97"/>
      <c r="H883" s="97"/>
      <c r="I883" s="97"/>
      <c r="J883" s="97"/>
      <c r="K883" s="97"/>
      <c r="L883" s="97"/>
      <c r="M883" s="97"/>
      <c r="N883" s="97"/>
      <c r="O883" s="97"/>
      <c r="P883" s="97"/>
      <c r="Q883" s="97"/>
      <c r="R883" s="97"/>
      <c r="S883" s="97"/>
      <c r="T883" s="97"/>
      <c r="U883" s="97"/>
      <c r="V883" s="97"/>
      <c r="W883" s="97"/>
      <c r="X883" s="97"/>
      <c r="Y883" s="97"/>
      <c r="Z883" s="97"/>
    </row>
    <row r="884" spans="1:26" ht="11.25" customHeight="1">
      <c r="A884" s="96"/>
      <c r="B884" s="97"/>
      <c r="C884" s="97"/>
      <c r="D884" s="97"/>
      <c r="E884" s="97"/>
      <c r="F884" s="97"/>
      <c r="G884" s="97"/>
      <c r="H884" s="97"/>
      <c r="I884" s="97"/>
      <c r="J884" s="97"/>
      <c r="K884" s="97"/>
      <c r="L884" s="97"/>
      <c r="M884" s="97"/>
      <c r="N884" s="97"/>
      <c r="O884" s="97"/>
      <c r="P884" s="97"/>
      <c r="Q884" s="97"/>
      <c r="R884" s="97"/>
      <c r="S884" s="97"/>
      <c r="T884" s="97"/>
      <c r="U884" s="97"/>
      <c r="V884" s="97"/>
      <c r="W884" s="97"/>
      <c r="X884" s="97"/>
      <c r="Y884" s="97"/>
      <c r="Z884" s="97"/>
    </row>
    <row r="885" spans="1:26" ht="11.25" customHeight="1">
      <c r="A885" s="96"/>
      <c r="B885" s="97"/>
      <c r="C885" s="97"/>
      <c r="D885" s="97"/>
      <c r="E885" s="97"/>
      <c r="F885" s="97"/>
      <c r="G885" s="97"/>
      <c r="H885" s="97"/>
      <c r="I885" s="97"/>
      <c r="J885" s="97"/>
      <c r="K885" s="97"/>
      <c r="L885" s="97"/>
      <c r="M885" s="97"/>
      <c r="N885" s="97"/>
      <c r="O885" s="97"/>
      <c r="P885" s="97"/>
      <c r="Q885" s="97"/>
      <c r="R885" s="97"/>
      <c r="S885" s="97"/>
      <c r="T885" s="97"/>
      <c r="U885" s="97"/>
      <c r="V885" s="97"/>
      <c r="W885" s="97"/>
      <c r="X885" s="97"/>
      <c r="Y885" s="97"/>
      <c r="Z885" s="97"/>
    </row>
    <row r="886" spans="1:26" ht="11.25" customHeight="1">
      <c r="A886" s="96"/>
      <c r="B886" s="97"/>
      <c r="C886" s="97"/>
      <c r="D886" s="97"/>
      <c r="E886" s="97"/>
      <c r="F886" s="97"/>
      <c r="G886" s="97"/>
      <c r="H886" s="97"/>
      <c r="I886" s="97"/>
      <c r="J886" s="97"/>
      <c r="K886" s="97"/>
      <c r="L886" s="97"/>
      <c r="M886" s="97"/>
      <c r="N886" s="97"/>
      <c r="O886" s="97"/>
      <c r="P886" s="97"/>
      <c r="Q886" s="97"/>
      <c r="R886" s="97"/>
      <c r="S886" s="97"/>
      <c r="T886" s="97"/>
      <c r="U886" s="97"/>
      <c r="V886" s="97"/>
      <c r="W886" s="97"/>
      <c r="X886" s="97"/>
      <c r="Y886" s="97"/>
      <c r="Z886" s="97"/>
    </row>
    <row r="887" spans="1:26" ht="11.25" customHeight="1">
      <c r="A887" s="96"/>
      <c r="B887" s="97"/>
      <c r="C887" s="97"/>
      <c r="D887" s="97"/>
      <c r="E887" s="97"/>
      <c r="F887" s="97"/>
      <c r="G887" s="97"/>
      <c r="H887" s="97"/>
      <c r="I887" s="97"/>
      <c r="J887" s="97"/>
      <c r="K887" s="97"/>
      <c r="L887" s="97"/>
      <c r="M887" s="97"/>
      <c r="N887" s="97"/>
      <c r="O887" s="97"/>
      <c r="P887" s="97"/>
      <c r="Q887" s="97"/>
      <c r="R887" s="97"/>
      <c r="S887" s="97"/>
      <c r="T887" s="97"/>
      <c r="U887" s="97"/>
      <c r="V887" s="97"/>
      <c r="W887" s="97"/>
      <c r="X887" s="97"/>
      <c r="Y887" s="97"/>
      <c r="Z887" s="97"/>
    </row>
    <row r="888" spans="1:26" ht="11.25" customHeight="1">
      <c r="A888" s="96"/>
      <c r="B888" s="97"/>
      <c r="C888" s="97"/>
      <c r="D888" s="97"/>
      <c r="E888" s="97"/>
      <c r="F888" s="97"/>
      <c r="G888" s="97"/>
      <c r="H888" s="97"/>
      <c r="I888" s="97"/>
      <c r="J888" s="97"/>
      <c r="K888" s="97"/>
      <c r="L888" s="97"/>
      <c r="M888" s="97"/>
      <c r="N888" s="97"/>
      <c r="O888" s="97"/>
      <c r="P888" s="97"/>
      <c r="Q888" s="97"/>
      <c r="R888" s="97"/>
      <c r="S888" s="97"/>
      <c r="T888" s="97"/>
      <c r="U888" s="97"/>
      <c r="V888" s="97"/>
      <c r="W888" s="97"/>
      <c r="X888" s="97"/>
      <c r="Y888" s="97"/>
      <c r="Z888" s="97"/>
    </row>
    <row r="889" spans="1:26" ht="11.25" customHeight="1">
      <c r="A889" s="96"/>
      <c r="B889" s="97"/>
      <c r="C889" s="97"/>
      <c r="D889" s="97"/>
      <c r="E889" s="97"/>
      <c r="F889" s="97"/>
      <c r="G889" s="97"/>
      <c r="H889" s="97"/>
      <c r="I889" s="97"/>
      <c r="J889" s="97"/>
      <c r="K889" s="97"/>
      <c r="L889" s="97"/>
      <c r="M889" s="97"/>
      <c r="N889" s="97"/>
      <c r="O889" s="97"/>
      <c r="P889" s="97"/>
      <c r="Q889" s="97"/>
      <c r="R889" s="97"/>
      <c r="S889" s="97"/>
      <c r="T889" s="97"/>
      <c r="U889" s="97"/>
      <c r="V889" s="97"/>
      <c r="W889" s="97"/>
      <c r="X889" s="97"/>
      <c r="Y889" s="97"/>
      <c r="Z889" s="97"/>
    </row>
    <row r="890" spans="1:26" ht="11.25" customHeight="1">
      <c r="A890" s="96"/>
      <c r="B890" s="97"/>
      <c r="C890" s="97"/>
      <c r="D890" s="97"/>
      <c r="E890" s="97"/>
      <c r="F890" s="97"/>
      <c r="G890" s="97"/>
      <c r="H890" s="97"/>
      <c r="I890" s="97"/>
      <c r="J890" s="97"/>
      <c r="K890" s="97"/>
      <c r="L890" s="97"/>
      <c r="M890" s="97"/>
      <c r="N890" s="97"/>
      <c r="O890" s="97"/>
      <c r="P890" s="97"/>
      <c r="Q890" s="97"/>
      <c r="R890" s="97"/>
      <c r="S890" s="97"/>
      <c r="T890" s="97"/>
      <c r="U890" s="97"/>
      <c r="V890" s="97"/>
      <c r="W890" s="97"/>
      <c r="X890" s="97"/>
      <c r="Y890" s="97"/>
      <c r="Z890" s="97"/>
    </row>
    <row r="891" spans="1:26" ht="11.25" customHeight="1">
      <c r="A891" s="96"/>
      <c r="B891" s="97"/>
      <c r="C891" s="97"/>
      <c r="D891" s="97"/>
      <c r="E891" s="97"/>
      <c r="F891" s="97"/>
      <c r="G891" s="97"/>
      <c r="H891" s="97"/>
      <c r="I891" s="97"/>
      <c r="J891" s="97"/>
      <c r="K891" s="97"/>
      <c r="L891" s="97"/>
      <c r="M891" s="97"/>
      <c r="N891" s="97"/>
      <c r="O891" s="97"/>
      <c r="P891" s="97"/>
      <c r="Q891" s="97"/>
      <c r="R891" s="97"/>
      <c r="S891" s="97"/>
      <c r="T891" s="97"/>
      <c r="U891" s="97"/>
      <c r="V891" s="97"/>
      <c r="W891" s="97"/>
      <c r="X891" s="97"/>
      <c r="Y891" s="97"/>
      <c r="Z891" s="97"/>
    </row>
    <row r="892" spans="1:26" ht="11.25" customHeight="1">
      <c r="A892" s="96"/>
      <c r="B892" s="97"/>
      <c r="C892" s="97"/>
      <c r="D892" s="97"/>
      <c r="E892" s="97"/>
      <c r="F892" s="97"/>
      <c r="G892" s="97"/>
      <c r="H892" s="97"/>
      <c r="I892" s="97"/>
      <c r="J892" s="97"/>
      <c r="K892" s="97"/>
      <c r="L892" s="97"/>
      <c r="M892" s="97"/>
      <c r="N892" s="97"/>
      <c r="O892" s="97"/>
      <c r="P892" s="97"/>
      <c r="Q892" s="97"/>
      <c r="R892" s="97"/>
      <c r="S892" s="97"/>
      <c r="T892" s="97"/>
      <c r="U892" s="97"/>
      <c r="V892" s="97"/>
      <c r="W892" s="97"/>
      <c r="X892" s="97"/>
      <c r="Y892" s="97"/>
      <c r="Z892" s="97"/>
    </row>
    <row r="893" spans="1:26" ht="11.25" customHeight="1">
      <c r="A893" s="96"/>
      <c r="B893" s="97"/>
      <c r="C893" s="97"/>
      <c r="D893" s="97"/>
      <c r="E893" s="97"/>
      <c r="F893" s="97"/>
      <c r="G893" s="97"/>
      <c r="H893" s="97"/>
      <c r="I893" s="97"/>
      <c r="J893" s="97"/>
      <c r="K893" s="97"/>
      <c r="L893" s="97"/>
      <c r="M893" s="97"/>
      <c r="N893" s="97"/>
      <c r="O893" s="97"/>
      <c r="P893" s="97"/>
      <c r="Q893" s="97"/>
      <c r="R893" s="97"/>
      <c r="S893" s="97"/>
      <c r="T893" s="97"/>
      <c r="U893" s="97"/>
      <c r="V893" s="97"/>
      <c r="W893" s="97"/>
      <c r="X893" s="97"/>
      <c r="Y893" s="97"/>
      <c r="Z893" s="97"/>
    </row>
    <row r="894" spans="1:26" ht="11.25" customHeight="1">
      <c r="A894" s="96"/>
      <c r="B894" s="97"/>
      <c r="C894" s="97"/>
      <c r="D894" s="97"/>
      <c r="E894" s="97"/>
      <c r="F894" s="97"/>
      <c r="G894" s="97"/>
      <c r="H894" s="97"/>
      <c r="I894" s="97"/>
      <c r="J894" s="97"/>
      <c r="K894" s="97"/>
      <c r="L894" s="97"/>
      <c r="M894" s="97"/>
      <c r="N894" s="97"/>
      <c r="O894" s="97"/>
      <c r="P894" s="97"/>
      <c r="Q894" s="97"/>
      <c r="R894" s="97"/>
      <c r="S894" s="97"/>
      <c r="T894" s="97"/>
      <c r="U894" s="97"/>
      <c r="V894" s="97"/>
      <c r="W894" s="97"/>
      <c r="X894" s="97"/>
      <c r="Y894" s="97"/>
      <c r="Z894" s="97"/>
    </row>
    <row r="895" spans="1:26" ht="11.25" customHeight="1">
      <c r="A895" s="96"/>
      <c r="B895" s="97"/>
      <c r="C895" s="97"/>
      <c r="D895" s="97"/>
      <c r="E895" s="97"/>
      <c r="F895" s="97"/>
      <c r="G895" s="97"/>
      <c r="H895" s="97"/>
      <c r="I895" s="97"/>
      <c r="J895" s="97"/>
      <c r="K895" s="97"/>
      <c r="L895" s="97"/>
      <c r="M895" s="97"/>
      <c r="N895" s="97"/>
      <c r="O895" s="97"/>
      <c r="P895" s="97"/>
      <c r="Q895" s="97"/>
      <c r="R895" s="97"/>
      <c r="S895" s="97"/>
      <c r="T895" s="97"/>
      <c r="U895" s="97"/>
      <c r="V895" s="97"/>
      <c r="W895" s="97"/>
      <c r="X895" s="97"/>
      <c r="Y895" s="97"/>
      <c r="Z895" s="97"/>
    </row>
    <row r="896" spans="1:26" ht="11.25" customHeight="1">
      <c r="A896" s="96"/>
      <c r="B896" s="97"/>
      <c r="C896" s="97"/>
      <c r="D896" s="97"/>
      <c r="E896" s="97"/>
      <c r="F896" s="97"/>
      <c r="G896" s="97"/>
      <c r="H896" s="97"/>
      <c r="I896" s="97"/>
      <c r="J896" s="97"/>
      <c r="K896" s="97"/>
      <c r="L896" s="97"/>
      <c r="M896" s="97"/>
      <c r="N896" s="97"/>
      <c r="O896" s="97"/>
      <c r="P896" s="97"/>
      <c r="Q896" s="97"/>
      <c r="R896" s="97"/>
      <c r="S896" s="97"/>
      <c r="T896" s="97"/>
      <c r="U896" s="97"/>
      <c r="V896" s="97"/>
      <c r="W896" s="97"/>
      <c r="X896" s="97"/>
      <c r="Y896" s="97"/>
      <c r="Z896" s="97"/>
    </row>
    <row r="897" spans="1:26" ht="11.25" customHeight="1">
      <c r="A897" s="96"/>
      <c r="B897" s="97"/>
      <c r="C897" s="97"/>
      <c r="D897" s="97"/>
      <c r="E897" s="97"/>
      <c r="F897" s="97"/>
      <c r="G897" s="97"/>
      <c r="H897" s="97"/>
      <c r="I897" s="97"/>
      <c r="J897" s="97"/>
      <c r="K897" s="97"/>
      <c r="L897" s="97"/>
      <c r="M897" s="97"/>
      <c r="N897" s="97"/>
      <c r="O897" s="97"/>
      <c r="P897" s="97"/>
      <c r="Q897" s="97"/>
      <c r="R897" s="97"/>
      <c r="S897" s="97"/>
      <c r="T897" s="97"/>
      <c r="U897" s="97"/>
      <c r="V897" s="97"/>
      <c r="W897" s="97"/>
      <c r="X897" s="97"/>
      <c r="Y897" s="97"/>
      <c r="Z897" s="97"/>
    </row>
    <row r="898" spans="1:26" ht="11.25" customHeight="1">
      <c r="A898" s="96"/>
      <c r="B898" s="97"/>
      <c r="C898" s="97"/>
      <c r="D898" s="97"/>
      <c r="E898" s="97"/>
      <c r="F898" s="97"/>
      <c r="G898" s="97"/>
      <c r="H898" s="97"/>
      <c r="I898" s="97"/>
      <c r="J898" s="97"/>
      <c r="K898" s="97"/>
      <c r="L898" s="97"/>
      <c r="M898" s="97"/>
      <c r="N898" s="97"/>
      <c r="O898" s="97"/>
      <c r="P898" s="97"/>
      <c r="Q898" s="97"/>
      <c r="R898" s="97"/>
      <c r="S898" s="97"/>
      <c r="T898" s="97"/>
      <c r="U898" s="97"/>
      <c r="V898" s="97"/>
      <c r="W898" s="97"/>
      <c r="X898" s="97"/>
      <c r="Y898" s="97"/>
      <c r="Z898" s="97"/>
    </row>
    <row r="899" spans="1:26" ht="11.25" customHeight="1">
      <c r="A899" s="96"/>
      <c r="B899" s="97"/>
      <c r="C899" s="97"/>
      <c r="D899" s="97"/>
      <c r="E899" s="97"/>
      <c r="F899" s="97"/>
      <c r="G899" s="97"/>
      <c r="H899" s="97"/>
      <c r="I899" s="97"/>
      <c r="J899" s="97"/>
      <c r="K899" s="97"/>
      <c r="L899" s="97"/>
      <c r="M899" s="97"/>
      <c r="N899" s="97"/>
      <c r="O899" s="97"/>
      <c r="P899" s="97"/>
      <c r="Q899" s="97"/>
      <c r="R899" s="97"/>
      <c r="S899" s="97"/>
      <c r="T899" s="97"/>
      <c r="U899" s="97"/>
      <c r="V899" s="97"/>
      <c r="W899" s="97"/>
      <c r="X899" s="97"/>
      <c r="Y899" s="97"/>
      <c r="Z899" s="97"/>
    </row>
    <row r="900" spans="1:26" ht="11.25" customHeight="1">
      <c r="A900" s="96"/>
      <c r="B900" s="97"/>
      <c r="C900" s="97"/>
      <c r="D900" s="97"/>
      <c r="E900" s="97"/>
      <c r="F900" s="97"/>
      <c r="G900" s="97"/>
      <c r="H900" s="97"/>
      <c r="I900" s="97"/>
      <c r="J900" s="97"/>
      <c r="K900" s="97"/>
      <c r="L900" s="97"/>
      <c r="M900" s="97"/>
      <c r="N900" s="97"/>
      <c r="O900" s="97"/>
      <c r="P900" s="97"/>
      <c r="Q900" s="97"/>
      <c r="R900" s="97"/>
      <c r="S900" s="97"/>
      <c r="T900" s="97"/>
      <c r="U900" s="97"/>
      <c r="V900" s="97"/>
      <c r="W900" s="97"/>
      <c r="X900" s="97"/>
      <c r="Y900" s="97"/>
      <c r="Z900" s="97"/>
    </row>
    <row r="901" spans="1:26" ht="11.25" customHeight="1">
      <c r="A901" s="96"/>
      <c r="B901" s="97"/>
      <c r="C901" s="97"/>
      <c r="D901" s="97"/>
      <c r="E901" s="97"/>
      <c r="F901" s="97"/>
      <c r="G901" s="97"/>
      <c r="H901" s="97"/>
      <c r="I901" s="97"/>
      <c r="J901" s="97"/>
      <c r="K901" s="97"/>
      <c r="L901" s="97"/>
      <c r="M901" s="97"/>
      <c r="N901" s="97"/>
      <c r="O901" s="97"/>
      <c r="P901" s="97"/>
      <c r="Q901" s="97"/>
      <c r="R901" s="97"/>
      <c r="S901" s="97"/>
      <c r="T901" s="97"/>
      <c r="U901" s="97"/>
      <c r="V901" s="97"/>
      <c r="W901" s="97"/>
      <c r="X901" s="97"/>
      <c r="Y901" s="97"/>
      <c r="Z901" s="97"/>
    </row>
    <row r="902" spans="1:26" ht="11.25" customHeight="1">
      <c r="A902" s="96"/>
      <c r="B902" s="97"/>
      <c r="C902" s="97"/>
      <c r="D902" s="97"/>
      <c r="E902" s="97"/>
      <c r="F902" s="97"/>
      <c r="G902" s="97"/>
      <c r="H902" s="97"/>
      <c r="I902" s="97"/>
      <c r="J902" s="97"/>
      <c r="K902" s="97"/>
      <c r="L902" s="97"/>
      <c r="M902" s="97"/>
      <c r="N902" s="97"/>
      <c r="O902" s="97"/>
      <c r="P902" s="97"/>
      <c r="Q902" s="97"/>
      <c r="R902" s="97"/>
      <c r="S902" s="97"/>
      <c r="T902" s="97"/>
      <c r="U902" s="97"/>
      <c r="V902" s="97"/>
      <c r="W902" s="97"/>
      <c r="X902" s="97"/>
      <c r="Y902" s="97"/>
      <c r="Z902" s="97"/>
    </row>
    <row r="903" spans="1:26" ht="11.25" customHeight="1">
      <c r="A903" s="96"/>
      <c r="B903" s="97"/>
      <c r="C903" s="97"/>
      <c r="D903" s="97"/>
      <c r="E903" s="97"/>
      <c r="F903" s="97"/>
      <c r="G903" s="97"/>
      <c r="H903" s="97"/>
      <c r="I903" s="97"/>
      <c r="J903" s="97"/>
      <c r="K903" s="97"/>
      <c r="L903" s="97"/>
      <c r="M903" s="97"/>
      <c r="N903" s="97"/>
      <c r="O903" s="97"/>
      <c r="P903" s="97"/>
      <c r="Q903" s="97"/>
      <c r="R903" s="97"/>
      <c r="S903" s="97"/>
      <c r="T903" s="97"/>
      <c r="U903" s="97"/>
      <c r="V903" s="97"/>
      <c r="W903" s="97"/>
      <c r="X903" s="97"/>
      <c r="Y903" s="97"/>
      <c r="Z903" s="97"/>
    </row>
    <row r="904" spans="1:26" ht="11.25" customHeight="1">
      <c r="A904" s="96"/>
      <c r="B904" s="97"/>
      <c r="C904" s="97"/>
      <c r="D904" s="97"/>
      <c r="E904" s="97"/>
      <c r="F904" s="97"/>
      <c r="G904" s="97"/>
      <c r="H904" s="97"/>
      <c r="I904" s="97"/>
      <c r="J904" s="97"/>
      <c r="K904" s="97"/>
      <c r="L904" s="97"/>
      <c r="M904" s="97"/>
      <c r="N904" s="97"/>
      <c r="O904" s="97"/>
      <c r="P904" s="97"/>
      <c r="Q904" s="97"/>
      <c r="R904" s="97"/>
      <c r="S904" s="97"/>
      <c r="T904" s="97"/>
      <c r="U904" s="97"/>
      <c r="V904" s="97"/>
      <c r="W904" s="97"/>
      <c r="X904" s="97"/>
      <c r="Y904" s="97"/>
      <c r="Z904" s="97"/>
    </row>
    <row r="905" spans="1:26" ht="11.25" customHeight="1">
      <c r="A905" s="96"/>
      <c r="B905" s="97"/>
      <c r="C905" s="97"/>
      <c r="D905" s="97"/>
      <c r="E905" s="97"/>
      <c r="F905" s="97"/>
      <c r="G905" s="97"/>
      <c r="H905" s="97"/>
      <c r="I905" s="97"/>
      <c r="J905" s="97"/>
      <c r="K905" s="97"/>
      <c r="L905" s="97"/>
      <c r="M905" s="97"/>
      <c r="N905" s="97"/>
      <c r="O905" s="97"/>
      <c r="P905" s="97"/>
      <c r="Q905" s="97"/>
      <c r="R905" s="97"/>
      <c r="S905" s="97"/>
      <c r="T905" s="97"/>
      <c r="U905" s="97"/>
      <c r="V905" s="97"/>
      <c r="W905" s="97"/>
      <c r="X905" s="97"/>
      <c r="Y905" s="97"/>
      <c r="Z905" s="97"/>
    </row>
    <row r="906" spans="1:26" ht="11.25" customHeight="1">
      <c r="A906" s="96"/>
      <c r="B906" s="97"/>
      <c r="C906" s="97"/>
      <c r="D906" s="97"/>
      <c r="E906" s="97"/>
      <c r="F906" s="97"/>
      <c r="G906" s="97"/>
      <c r="H906" s="97"/>
      <c r="I906" s="97"/>
      <c r="J906" s="97"/>
      <c r="K906" s="97"/>
      <c r="L906" s="97"/>
      <c r="M906" s="97"/>
      <c r="N906" s="97"/>
      <c r="O906" s="97"/>
      <c r="P906" s="97"/>
      <c r="Q906" s="97"/>
      <c r="R906" s="97"/>
      <c r="S906" s="97"/>
      <c r="T906" s="97"/>
      <c r="U906" s="97"/>
      <c r="V906" s="97"/>
      <c r="W906" s="97"/>
      <c r="X906" s="97"/>
      <c r="Y906" s="97"/>
      <c r="Z906" s="97"/>
    </row>
    <row r="907" spans="1:26" ht="11.25" customHeight="1">
      <c r="A907" s="96"/>
      <c r="B907" s="97"/>
      <c r="C907" s="97"/>
      <c r="D907" s="97"/>
      <c r="E907" s="97"/>
      <c r="F907" s="97"/>
      <c r="G907" s="97"/>
      <c r="H907" s="97"/>
      <c r="I907" s="97"/>
      <c r="J907" s="97"/>
      <c r="K907" s="97"/>
      <c r="L907" s="97"/>
      <c r="M907" s="97"/>
      <c r="N907" s="97"/>
      <c r="O907" s="97"/>
      <c r="P907" s="97"/>
      <c r="Q907" s="97"/>
      <c r="R907" s="97"/>
      <c r="S907" s="97"/>
      <c r="T907" s="97"/>
      <c r="U907" s="97"/>
      <c r="V907" s="97"/>
      <c r="W907" s="97"/>
      <c r="X907" s="97"/>
      <c r="Y907" s="97"/>
      <c r="Z907" s="97"/>
    </row>
    <row r="908" spans="1:26" ht="11.25" customHeight="1">
      <c r="A908" s="96"/>
      <c r="B908" s="97"/>
      <c r="C908" s="97"/>
      <c r="D908" s="97"/>
      <c r="E908" s="97"/>
      <c r="F908" s="97"/>
      <c r="G908" s="97"/>
      <c r="H908" s="97"/>
      <c r="I908" s="97"/>
      <c r="J908" s="97"/>
      <c r="K908" s="97"/>
      <c r="L908" s="97"/>
      <c r="M908" s="97"/>
      <c r="N908" s="97"/>
      <c r="O908" s="97"/>
      <c r="P908" s="97"/>
      <c r="Q908" s="97"/>
      <c r="R908" s="97"/>
      <c r="S908" s="97"/>
      <c r="T908" s="97"/>
      <c r="U908" s="97"/>
      <c r="V908" s="97"/>
      <c r="W908" s="97"/>
      <c r="X908" s="97"/>
      <c r="Y908" s="97"/>
      <c r="Z908" s="97"/>
    </row>
    <row r="909" spans="1:26" ht="11.25" customHeight="1">
      <c r="A909" s="96"/>
      <c r="B909" s="97"/>
      <c r="C909" s="97"/>
      <c r="D909" s="97"/>
      <c r="E909" s="97"/>
      <c r="F909" s="97"/>
      <c r="G909" s="97"/>
      <c r="H909" s="97"/>
      <c r="I909" s="97"/>
      <c r="J909" s="97"/>
      <c r="K909" s="97"/>
      <c r="L909" s="97"/>
      <c r="M909" s="97"/>
      <c r="N909" s="97"/>
      <c r="O909" s="97"/>
      <c r="P909" s="97"/>
      <c r="Q909" s="97"/>
      <c r="R909" s="97"/>
      <c r="S909" s="97"/>
      <c r="T909" s="97"/>
      <c r="U909" s="97"/>
      <c r="V909" s="97"/>
      <c r="W909" s="97"/>
      <c r="X909" s="97"/>
      <c r="Y909" s="97"/>
      <c r="Z909" s="97"/>
    </row>
    <row r="910" spans="1:26" ht="11.25" customHeight="1">
      <c r="A910" s="96"/>
      <c r="B910" s="97"/>
      <c r="C910" s="97"/>
      <c r="D910" s="97"/>
      <c r="E910" s="97"/>
      <c r="F910" s="97"/>
      <c r="G910" s="97"/>
      <c r="H910" s="97"/>
      <c r="I910" s="97"/>
      <c r="J910" s="97"/>
      <c r="K910" s="97"/>
      <c r="L910" s="97"/>
      <c r="M910" s="97"/>
      <c r="N910" s="97"/>
      <c r="O910" s="97"/>
      <c r="P910" s="97"/>
      <c r="Q910" s="97"/>
      <c r="R910" s="97"/>
      <c r="S910" s="97"/>
      <c r="T910" s="97"/>
      <c r="U910" s="97"/>
      <c r="V910" s="97"/>
      <c r="W910" s="97"/>
      <c r="X910" s="97"/>
      <c r="Y910" s="97"/>
      <c r="Z910" s="97"/>
    </row>
    <row r="911" spans="1:26" ht="11.25" customHeight="1">
      <c r="A911" s="96"/>
      <c r="B911" s="97"/>
      <c r="C911" s="97"/>
      <c r="D911" s="97"/>
      <c r="E911" s="97"/>
      <c r="F911" s="97"/>
      <c r="G911" s="97"/>
      <c r="H911" s="97"/>
      <c r="I911" s="97"/>
      <c r="J911" s="97"/>
      <c r="K911" s="97"/>
      <c r="L911" s="97"/>
      <c r="M911" s="97"/>
      <c r="N911" s="97"/>
      <c r="O911" s="97"/>
      <c r="P911" s="97"/>
      <c r="Q911" s="97"/>
      <c r="R911" s="97"/>
      <c r="S911" s="97"/>
      <c r="T911" s="97"/>
      <c r="U911" s="97"/>
      <c r="V911" s="97"/>
      <c r="W911" s="97"/>
      <c r="X911" s="97"/>
      <c r="Y911" s="97"/>
      <c r="Z911" s="97"/>
    </row>
    <row r="912" spans="1:26" ht="11.25" customHeight="1">
      <c r="A912" s="96"/>
      <c r="B912" s="97"/>
      <c r="C912" s="97"/>
      <c r="D912" s="97"/>
      <c r="E912" s="97"/>
      <c r="F912" s="97"/>
      <c r="G912" s="97"/>
      <c r="H912" s="97"/>
      <c r="I912" s="97"/>
      <c r="J912" s="97"/>
      <c r="K912" s="97"/>
      <c r="L912" s="97"/>
      <c r="M912" s="97"/>
      <c r="N912" s="97"/>
      <c r="O912" s="97"/>
      <c r="P912" s="97"/>
      <c r="Q912" s="97"/>
      <c r="R912" s="97"/>
      <c r="S912" s="97"/>
      <c r="T912" s="97"/>
      <c r="U912" s="97"/>
      <c r="V912" s="97"/>
      <c r="W912" s="97"/>
      <c r="X912" s="97"/>
      <c r="Y912" s="97"/>
      <c r="Z912" s="97"/>
    </row>
    <row r="913" spans="1:26" ht="11.25" customHeight="1">
      <c r="A913" s="96"/>
      <c r="B913" s="97"/>
      <c r="C913" s="97"/>
      <c r="D913" s="97"/>
      <c r="E913" s="97"/>
      <c r="F913" s="97"/>
      <c r="G913" s="97"/>
      <c r="H913" s="97"/>
      <c r="I913" s="97"/>
      <c r="J913" s="97"/>
      <c r="K913" s="97"/>
      <c r="L913" s="97"/>
      <c r="M913" s="97"/>
      <c r="N913" s="97"/>
      <c r="O913" s="97"/>
      <c r="P913" s="97"/>
      <c r="Q913" s="97"/>
      <c r="R913" s="97"/>
      <c r="S913" s="97"/>
      <c r="T913" s="97"/>
      <c r="U913" s="97"/>
      <c r="V913" s="97"/>
      <c r="W913" s="97"/>
      <c r="X913" s="97"/>
      <c r="Y913" s="97"/>
      <c r="Z913" s="97"/>
    </row>
    <row r="914" spans="1:26" ht="11.25" customHeight="1">
      <c r="A914" s="96"/>
      <c r="B914" s="97"/>
      <c r="C914" s="97"/>
      <c r="D914" s="97"/>
      <c r="E914" s="97"/>
      <c r="F914" s="97"/>
      <c r="G914" s="97"/>
      <c r="H914" s="97"/>
      <c r="I914" s="97"/>
      <c r="J914" s="97"/>
      <c r="K914" s="97"/>
      <c r="L914" s="97"/>
      <c r="M914" s="97"/>
      <c r="N914" s="97"/>
      <c r="O914" s="97"/>
      <c r="P914" s="97"/>
      <c r="Q914" s="97"/>
      <c r="R914" s="97"/>
      <c r="S914" s="97"/>
      <c r="T914" s="97"/>
      <c r="U914" s="97"/>
      <c r="V914" s="97"/>
      <c r="W914" s="97"/>
      <c r="X914" s="97"/>
      <c r="Y914" s="97"/>
      <c r="Z914" s="97"/>
    </row>
    <row r="915" spans="1:26" ht="11.25" customHeight="1">
      <c r="A915" s="96"/>
      <c r="B915" s="97"/>
      <c r="C915" s="97"/>
      <c r="D915" s="97"/>
      <c r="E915" s="97"/>
      <c r="F915" s="97"/>
      <c r="G915" s="97"/>
      <c r="H915" s="97"/>
      <c r="I915" s="97"/>
      <c r="J915" s="97"/>
      <c r="K915" s="97"/>
      <c r="L915" s="97"/>
      <c r="M915" s="97"/>
      <c r="N915" s="97"/>
      <c r="O915" s="97"/>
      <c r="P915" s="97"/>
      <c r="Q915" s="97"/>
      <c r="R915" s="97"/>
      <c r="S915" s="97"/>
      <c r="T915" s="97"/>
      <c r="U915" s="97"/>
      <c r="V915" s="97"/>
      <c r="W915" s="97"/>
      <c r="X915" s="97"/>
      <c r="Y915" s="97"/>
      <c r="Z915" s="97"/>
    </row>
    <row r="916" spans="1:26" ht="11.25" customHeight="1">
      <c r="A916" s="96"/>
      <c r="B916" s="97"/>
      <c r="C916" s="97"/>
      <c r="D916" s="97"/>
      <c r="E916" s="97"/>
      <c r="F916" s="97"/>
      <c r="G916" s="97"/>
      <c r="H916" s="97"/>
      <c r="I916" s="97"/>
      <c r="J916" s="97"/>
      <c r="K916" s="97"/>
      <c r="L916" s="97"/>
      <c r="M916" s="97"/>
      <c r="N916" s="97"/>
      <c r="O916" s="97"/>
      <c r="P916" s="97"/>
      <c r="Q916" s="97"/>
      <c r="R916" s="97"/>
      <c r="S916" s="97"/>
      <c r="T916" s="97"/>
      <c r="U916" s="97"/>
      <c r="V916" s="97"/>
      <c r="W916" s="97"/>
      <c r="X916" s="97"/>
      <c r="Y916" s="97"/>
      <c r="Z916" s="97"/>
    </row>
    <row r="917" spans="1:26" ht="11.25" customHeight="1">
      <c r="A917" s="96"/>
      <c r="B917" s="97"/>
      <c r="C917" s="97"/>
      <c r="D917" s="97"/>
      <c r="E917" s="97"/>
      <c r="F917" s="97"/>
      <c r="G917" s="97"/>
      <c r="H917" s="97"/>
      <c r="I917" s="97"/>
      <c r="J917" s="97"/>
      <c r="K917" s="97"/>
      <c r="L917" s="97"/>
      <c r="M917" s="97"/>
      <c r="N917" s="97"/>
      <c r="O917" s="97"/>
      <c r="P917" s="97"/>
      <c r="Q917" s="97"/>
      <c r="R917" s="97"/>
      <c r="S917" s="97"/>
      <c r="T917" s="97"/>
      <c r="U917" s="97"/>
      <c r="V917" s="97"/>
      <c r="W917" s="97"/>
      <c r="X917" s="97"/>
      <c r="Y917" s="97"/>
      <c r="Z917" s="97"/>
    </row>
    <row r="918" spans="1:26" ht="11.25" customHeight="1">
      <c r="A918" s="96"/>
      <c r="B918" s="97"/>
      <c r="C918" s="97"/>
      <c r="D918" s="97"/>
      <c r="E918" s="97"/>
      <c r="F918" s="97"/>
      <c r="G918" s="97"/>
      <c r="H918" s="97"/>
      <c r="I918" s="97"/>
      <c r="J918" s="97"/>
      <c r="K918" s="97"/>
      <c r="L918" s="97"/>
      <c r="M918" s="97"/>
      <c r="N918" s="97"/>
      <c r="O918" s="97"/>
      <c r="P918" s="97"/>
      <c r="Q918" s="97"/>
      <c r="R918" s="97"/>
      <c r="S918" s="97"/>
      <c r="T918" s="97"/>
      <c r="U918" s="97"/>
      <c r="V918" s="97"/>
      <c r="W918" s="97"/>
      <c r="X918" s="97"/>
      <c r="Y918" s="97"/>
      <c r="Z918" s="97"/>
    </row>
    <row r="919" spans="1:26" ht="11.25" customHeight="1">
      <c r="A919" s="96"/>
      <c r="B919" s="97"/>
      <c r="C919" s="97"/>
      <c r="D919" s="97"/>
      <c r="E919" s="97"/>
      <c r="F919" s="97"/>
      <c r="G919" s="97"/>
      <c r="H919" s="97"/>
      <c r="I919" s="97"/>
      <c r="J919" s="97"/>
      <c r="K919" s="97"/>
      <c r="L919" s="97"/>
      <c r="M919" s="97"/>
      <c r="N919" s="97"/>
      <c r="O919" s="97"/>
      <c r="P919" s="97"/>
      <c r="Q919" s="97"/>
      <c r="R919" s="97"/>
      <c r="S919" s="97"/>
      <c r="T919" s="97"/>
      <c r="U919" s="97"/>
      <c r="V919" s="97"/>
      <c r="W919" s="97"/>
      <c r="X919" s="97"/>
      <c r="Y919" s="97"/>
      <c r="Z919" s="97"/>
    </row>
    <row r="920" spans="1:26" ht="11.25" customHeight="1">
      <c r="A920" s="96"/>
      <c r="B920" s="97"/>
      <c r="C920" s="97"/>
      <c r="D920" s="97"/>
      <c r="E920" s="97"/>
      <c r="F920" s="97"/>
      <c r="G920" s="97"/>
      <c r="H920" s="97"/>
      <c r="I920" s="97"/>
      <c r="J920" s="97"/>
      <c r="K920" s="97"/>
      <c r="L920" s="97"/>
      <c r="M920" s="97"/>
      <c r="N920" s="97"/>
      <c r="O920" s="97"/>
      <c r="P920" s="97"/>
      <c r="Q920" s="97"/>
      <c r="R920" s="97"/>
      <c r="S920" s="97"/>
      <c r="T920" s="97"/>
      <c r="U920" s="97"/>
      <c r="V920" s="97"/>
      <c r="W920" s="97"/>
      <c r="X920" s="97"/>
      <c r="Y920" s="97"/>
      <c r="Z920" s="97"/>
    </row>
    <row r="921" spans="1:26" ht="11.25" customHeight="1">
      <c r="A921" s="96"/>
      <c r="B921" s="97"/>
      <c r="C921" s="97"/>
      <c r="D921" s="97"/>
      <c r="E921" s="97"/>
      <c r="F921" s="97"/>
      <c r="G921" s="97"/>
      <c r="H921" s="97"/>
      <c r="I921" s="97"/>
      <c r="J921" s="97"/>
      <c r="K921" s="97"/>
      <c r="L921" s="97"/>
      <c r="M921" s="97"/>
      <c r="N921" s="97"/>
      <c r="O921" s="97"/>
      <c r="P921" s="97"/>
      <c r="Q921" s="97"/>
      <c r="R921" s="97"/>
      <c r="S921" s="97"/>
      <c r="T921" s="97"/>
      <c r="U921" s="97"/>
      <c r="V921" s="97"/>
      <c r="W921" s="97"/>
      <c r="X921" s="97"/>
      <c r="Y921" s="97"/>
      <c r="Z921" s="97"/>
    </row>
    <row r="922" spans="1:26" ht="11.25" customHeight="1">
      <c r="A922" s="96"/>
      <c r="B922" s="97"/>
      <c r="C922" s="97"/>
      <c r="D922" s="97"/>
      <c r="E922" s="97"/>
      <c r="F922" s="97"/>
      <c r="G922" s="97"/>
      <c r="H922" s="97"/>
      <c r="I922" s="97"/>
      <c r="J922" s="97"/>
      <c r="K922" s="97"/>
      <c r="L922" s="97"/>
      <c r="M922" s="97"/>
      <c r="N922" s="97"/>
      <c r="O922" s="97"/>
      <c r="P922" s="97"/>
      <c r="Q922" s="97"/>
      <c r="R922" s="97"/>
      <c r="S922" s="97"/>
      <c r="T922" s="97"/>
      <c r="U922" s="97"/>
      <c r="V922" s="97"/>
      <c r="W922" s="97"/>
      <c r="X922" s="97"/>
      <c r="Y922" s="97"/>
      <c r="Z922" s="97"/>
    </row>
    <row r="923" spans="1:26" ht="11.25" customHeight="1">
      <c r="A923" s="96"/>
      <c r="B923" s="97"/>
      <c r="C923" s="97"/>
      <c r="D923" s="97"/>
      <c r="E923" s="97"/>
      <c r="F923" s="97"/>
      <c r="G923" s="97"/>
      <c r="H923" s="97"/>
      <c r="I923" s="97"/>
      <c r="J923" s="97"/>
      <c r="K923" s="97"/>
      <c r="L923" s="97"/>
      <c r="M923" s="97"/>
      <c r="N923" s="97"/>
      <c r="O923" s="97"/>
      <c r="P923" s="97"/>
      <c r="Q923" s="97"/>
      <c r="R923" s="97"/>
      <c r="S923" s="97"/>
      <c r="T923" s="97"/>
      <c r="U923" s="97"/>
      <c r="V923" s="97"/>
      <c r="W923" s="97"/>
      <c r="X923" s="97"/>
      <c r="Y923" s="97"/>
      <c r="Z923" s="97"/>
    </row>
    <row r="924" spans="1:26" ht="11.25" customHeight="1">
      <c r="A924" s="96"/>
      <c r="B924" s="97"/>
      <c r="C924" s="97"/>
      <c r="D924" s="97"/>
      <c r="E924" s="97"/>
      <c r="F924" s="97"/>
      <c r="G924" s="97"/>
      <c r="H924" s="97"/>
      <c r="I924" s="97"/>
      <c r="J924" s="97"/>
      <c r="K924" s="97"/>
      <c r="L924" s="97"/>
      <c r="M924" s="97"/>
      <c r="N924" s="97"/>
      <c r="O924" s="97"/>
      <c r="P924" s="97"/>
      <c r="Q924" s="97"/>
      <c r="R924" s="97"/>
      <c r="S924" s="97"/>
      <c r="T924" s="97"/>
      <c r="U924" s="97"/>
      <c r="V924" s="97"/>
      <c r="W924" s="97"/>
      <c r="X924" s="97"/>
      <c r="Y924" s="97"/>
      <c r="Z924" s="97"/>
    </row>
    <row r="925" spans="1:26" ht="11.25" customHeight="1">
      <c r="A925" s="96"/>
      <c r="B925" s="97"/>
      <c r="C925" s="97"/>
      <c r="D925" s="97"/>
      <c r="E925" s="97"/>
      <c r="F925" s="97"/>
      <c r="G925" s="97"/>
      <c r="H925" s="97"/>
      <c r="I925" s="97"/>
      <c r="J925" s="97"/>
      <c r="K925" s="97"/>
      <c r="L925" s="97"/>
      <c r="M925" s="97"/>
      <c r="N925" s="97"/>
      <c r="O925" s="97"/>
      <c r="P925" s="97"/>
      <c r="Q925" s="97"/>
      <c r="R925" s="97"/>
      <c r="S925" s="97"/>
      <c r="T925" s="97"/>
      <c r="U925" s="97"/>
      <c r="V925" s="97"/>
      <c r="W925" s="97"/>
      <c r="X925" s="97"/>
      <c r="Y925" s="97"/>
      <c r="Z925" s="97"/>
    </row>
    <row r="926" spans="1:26" ht="11.25" customHeight="1">
      <c r="A926" s="96"/>
      <c r="B926" s="97"/>
      <c r="C926" s="97"/>
      <c r="D926" s="97"/>
      <c r="E926" s="97"/>
      <c r="F926" s="97"/>
      <c r="G926" s="97"/>
      <c r="H926" s="97"/>
      <c r="I926" s="97"/>
      <c r="J926" s="97"/>
      <c r="K926" s="97"/>
      <c r="L926" s="97"/>
      <c r="M926" s="97"/>
      <c r="N926" s="97"/>
      <c r="O926" s="97"/>
      <c r="P926" s="97"/>
      <c r="Q926" s="97"/>
      <c r="R926" s="97"/>
      <c r="S926" s="97"/>
      <c r="T926" s="97"/>
      <c r="U926" s="97"/>
      <c r="V926" s="97"/>
      <c r="W926" s="97"/>
      <c r="X926" s="97"/>
      <c r="Y926" s="97"/>
      <c r="Z926" s="97"/>
    </row>
    <row r="927" spans="1:26" ht="11.25" customHeight="1">
      <c r="A927" s="96"/>
      <c r="B927" s="97"/>
      <c r="C927" s="97"/>
      <c r="D927" s="97"/>
      <c r="E927" s="97"/>
      <c r="F927" s="97"/>
      <c r="G927" s="97"/>
      <c r="H927" s="97"/>
      <c r="I927" s="97"/>
      <c r="J927" s="97"/>
      <c r="K927" s="97"/>
      <c r="L927" s="97"/>
      <c r="M927" s="97"/>
      <c r="N927" s="97"/>
      <c r="O927" s="97"/>
      <c r="P927" s="97"/>
      <c r="Q927" s="97"/>
      <c r="R927" s="97"/>
      <c r="S927" s="97"/>
      <c r="T927" s="97"/>
      <c r="U927" s="97"/>
      <c r="V927" s="97"/>
      <c r="W927" s="97"/>
      <c r="X927" s="97"/>
      <c r="Y927" s="97"/>
      <c r="Z927" s="97"/>
    </row>
    <row r="928" spans="1:26" ht="11.25" customHeight="1">
      <c r="A928" s="96"/>
      <c r="B928" s="97"/>
      <c r="C928" s="97"/>
      <c r="D928" s="97"/>
      <c r="E928" s="97"/>
      <c r="F928" s="97"/>
      <c r="G928" s="97"/>
      <c r="H928" s="97"/>
      <c r="I928" s="97"/>
      <c r="J928" s="97"/>
      <c r="K928" s="97"/>
      <c r="L928" s="97"/>
      <c r="M928" s="97"/>
      <c r="N928" s="97"/>
      <c r="O928" s="97"/>
      <c r="P928" s="97"/>
      <c r="Q928" s="97"/>
      <c r="R928" s="97"/>
      <c r="S928" s="97"/>
      <c r="T928" s="97"/>
      <c r="U928" s="97"/>
      <c r="V928" s="97"/>
      <c r="W928" s="97"/>
      <c r="X928" s="97"/>
      <c r="Y928" s="97"/>
      <c r="Z928" s="97"/>
    </row>
    <row r="929" spans="1:26" ht="11.25" customHeight="1">
      <c r="A929" s="96"/>
      <c r="B929" s="97"/>
      <c r="C929" s="97"/>
      <c r="D929" s="97"/>
      <c r="E929" s="97"/>
      <c r="F929" s="97"/>
      <c r="G929" s="97"/>
      <c r="H929" s="97"/>
      <c r="I929" s="97"/>
      <c r="J929" s="97"/>
      <c r="K929" s="97"/>
      <c r="L929" s="97"/>
      <c r="M929" s="97"/>
      <c r="N929" s="97"/>
      <c r="O929" s="97"/>
      <c r="P929" s="97"/>
      <c r="Q929" s="97"/>
      <c r="R929" s="97"/>
      <c r="S929" s="97"/>
      <c r="T929" s="97"/>
      <c r="U929" s="97"/>
      <c r="V929" s="97"/>
      <c r="W929" s="97"/>
      <c r="X929" s="97"/>
      <c r="Y929" s="97"/>
      <c r="Z929" s="97"/>
    </row>
    <row r="930" spans="1:26" ht="11.25" customHeight="1">
      <c r="A930" s="96"/>
      <c r="B930" s="97"/>
      <c r="C930" s="97"/>
      <c r="D930" s="97"/>
      <c r="E930" s="97"/>
      <c r="F930" s="97"/>
      <c r="G930" s="97"/>
      <c r="H930" s="97"/>
      <c r="I930" s="97"/>
      <c r="J930" s="97"/>
      <c r="K930" s="97"/>
      <c r="L930" s="97"/>
      <c r="M930" s="97"/>
      <c r="N930" s="97"/>
      <c r="O930" s="97"/>
      <c r="P930" s="97"/>
      <c r="Q930" s="97"/>
      <c r="R930" s="97"/>
      <c r="S930" s="97"/>
      <c r="T930" s="97"/>
      <c r="U930" s="97"/>
      <c r="V930" s="97"/>
      <c r="W930" s="97"/>
      <c r="X930" s="97"/>
      <c r="Y930" s="97"/>
      <c r="Z930" s="97"/>
    </row>
    <row r="931" spans="1:26" ht="11.25" customHeight="1">
      <c r="A931" s="96"/>
      <c r="B931" s="97"/>
      <c r="C931" s="97"/>
      <c r="D931" s="97"/>
      <c r="E931" s="97"/>
      <c r="F931" s="97"/>
      <c r="G931" s="97"/>
      <c r="H931" s="97"/>
      <c r="I931" s="97"/>
      <c r="J931" s="97"/>
      <c r="K931" s="97"/>
      <c r="L931" s="97"/>
      <c r="M931" s="97"/>
      <c r="N931" s="97"/>
      <c r="O931" s="97"/>
      <c r="P931" s="97"/>
      <c r="Q931" s="97"/>
      <c r="R931" s="97"/>
      <c r="S931" s="97"/>
      <c r="T931" s="97"/>
      <c r="U931" s="97"/>
      <c r="V931" s="97"/>
      <c r="W931" s="97"/>
      <c r="X931" s="97"/>
      <c r="Y931" s="97"/>
      <c r="Z931" s="97"/>
    </row>
    <row r="932" spans="1:26" ht="11.25" customHeight="1">
      <c r="A932" s="96"/>
      <c r="B932" s="97"/>
      <c r="C932" s="97"/>
      <c r="D932" s="97"/>
      <c r="E932" s="97"/>
      <c r="F932" s="97"/>
      <c r="G932" s="97"/>
      <c r="H932" s="97"/>
      <c r="I932" s="97"/>
      <c r="J932" s="97"/>
      <c r="K932" s="97"/>
      <c r="L932" s="97"/>
      <c r="M932" s="97"/>
      <c r="N932" s="97"/>
      <c r="O932" s="97"/>
      <c r="P932" s="97"/>
      <c r="Q932" s="97"/>
      <c r="R932" s="97"/>
      <c r="S932" s="97"/>
      <c r="T932" s="97"/>
      <c r="U932" s="97"/>
      <c r="V932" s="97"/>
      <c r="W932" s="97"/>
      <c r="X932" s="97"/>
      <c r="Y932" s="97"/>
      <c r="Z932" s="97"/>
    </row>
    <row r="933" spans="1:26" ht="11.25" customHeight="1">
      <c r="A933" s="96"/>
      <c r="B933" s="97"/>
      <c r="C933" s="97"/>
      <c r="D933" s="97"/>
      <c r="E933" s="97"/>
      <c r="F933" s="97"/>
      <c r="G933" s="97"/>
      <c r="H933" s="97"/>
      <c r="I933" s="97"/>
      <c r="J933" s="97"/>
      <c r="K933" s="97"/>
      <c r="L933" s="97"/>
      <c r="M933" s="97"/>
      <c r="N933" s="97"/>
      <c r="O933" s="97"/>
      <c r="P933" s="97"/>
      <c r="Q933" s="97"/>
      <c r="R933" s="97"/>
      <c r="S933" s="97"/>
      <c r="T933" s="97"/>
      <c r="U933" s="97"/>
      <c r="V933" s="97"/>
      <c r="W933" s="97"/>
      <c r="X933" s="97"/>
      <c r="Y933" s="97"/>
      <c r="Z933" s="97"/>
    </row>
    <row r="934" spans="1:26" ht="11.25" customHeight="1">
      <c r="A934" s="96"/>
      <c r="B934" s="97"/>
      <c r="C934" s="97"/>
      <c r="D934" s="97"/>
      <c r="E934" s="97"/>
      <c r="F934" s="97"/>
      <c r="G934" s="97"/>
      <c r="H934" s="97"/>
      <c r="I934" s="97"/>
      <c r="J934" s="97"/>
      <c r="K934" s="97"/>
      <c r="L934" s="97"/>
      <c r="M934" s="97"/>
      <c r="N934" s="97"/>
      <c r="O934" s="97"/>
      <c r="P934" s="97"/>
      <c r="Q934" s="97"/>
      <c r="R934" s="97"/>
      <c r="S934" s="97"/>
      <c r="T934" s="97"/>
      <c r="U934" s="97"/>
      <c r="V934" s="97"/>
      <c r="W934" s="97"/>
      <c r="X934" s="97"/>
      <c r="Y934" s="97"/>
      <c r="Z934" s="97"/>
    </row>
    <row r="935" spans="1:26" ht="11.25" customHeight="1">
      <c r="A935" s="96"/>
      <c r="B935" s="97"/>
      <c r="C935" s="97"/>
      <c r="D935" s="97"/>
      <c r="E935" s="97"/>
      <c r="F935" s="97"/>
      <c r="G935" s="97"/>
      <c r="H935" s="97"/>
      <c r="I935" s="97"/>
      <c r="J935" s="97"/>
      <c r="K935" s="97"/>
      <c r="L935" s="97"/>
      <c r="M935" s="97"/>
      <c r="N935" s="97"/>
      <c r="O935" s="97"/>
      <c r="P935" s="97"/>
      <c r="Q935" s="97"/>
      <c r="R935" s="97"/>
      <c r="S935" s="97"/>
      <c r="T935" s="97"/>
      <c r="U935" s="97"/>
      <c r="V935" s="97"/>
      <c r="W935" s="97"/>
      <c r="X935" s="97"/>
      <c r="Y935" s="97"/>
      <c r="Z935" s="97"/>
    </row>
    <row r="936" spans="1:26" ht="11.25" customHeight="1">
      <c r="A936" s="96"/>
      <c r="B936" s="97"/>
      <c r="C936" s="97"/>
      <c r="D936" s="97"/>
      <c r="E936" s="97"/>
      <c r="F936" s="97"/>
      <c r="G936" s="97"/>
      <c r="H936" s="97"/>
      <c r="I936" s="97"/>
      <c r="J936" s="97"/>
      <c r="K936" s="97"/>
      <c r="L936" s="97"/>
      <c r="M936" s="97"/>
      <c r="N936" s="97"/>
      <c r="O936" s="97"/>
      <c r="P936" s="97"/>
      <c r="Q936" s="97"/>
      <c r="R936" s="97"/>
      <c r="S936" s="97"/>
      <c r="T936" s="97"/>
      <c r="U936" s="97"/>
      <c r="V936" s="97"/>
      <c r="W936" s="97"/>
      <c r="X936" s="97"/>
      <c r="Y936" s="97"/>
      <c r="Z936" s="97"/>
    </row>
    <row r="937" spans="1:26" ht="11.25" customHeight="1">
      <c r="A937" s="96"/>
      <c r="B937" s="97"/>
      <c r="C937" s="97"/>
      <c r="D937" s="97"/>
      <c r="E937" s="97"/>
      <c r="F937" s="97"/>
      <c r="G937" s="97"/>
      <c r="H937" s="97"/>
      <c r="I937" s="97"/>
      <c r="J937" s="97"/>
      <c r="K937" s="97"/>
      <c r="L937" s="97"/>
      <c r="M937" s="97"/>
      <c r="N937" s="97"/>
      <c r="O937" s="97"/>
      <c r="P937" s="97"/>
      <c r="Q937" s="97"/>
      <c r="R937" s="97"/>
      <c r="S937" s="97"/>
      <c r="T937" s="97"/>
      <c r="U937" s="97"/>
      <c r="V937" s="97"/>
      <c r="W937" s="97"/>
      <c r="X937" s="97"/>
      <c r="Y937" s="97"/>
      <c r="Z937" s="97"/>
    </row>
    <row r="938" spans="1:26" ht="11.25" customHeight="1">
      <c r="A938" s="96"/>
      <c r="B938" s="97"/>
      <c r="C938" s="97"/>
      <c r="D938" s="97"/>
      <c r="E938" s="97"/>
      <c r="F938" s="97"/>
      <c r="G938" s="97"/>
      <c r="H938" s="97"/>
      <c r="I938" s="97"/>
      <c r="J938" s="97"/>
      <c r="K938" s="97"/>
      <c r="L938" s="97"/>
      <c r="M938" s="97"/>
      <c r="N938" s="97"/>
      <c r="O938" s="97"/>
      <c r="P938" s="97"/>
      <c r="Q938" s="97"/>
      <c r="R938" s="97"/>
      <c r="S938" s="97"/>
      <c r="T938" s="97"/>
      <c r="U938" s="97"/>
      <c r="V938" s="97"/>
      <c r="W938" s="97"/>
      <c r="X938" s="97"/>
      <c r="Y938" s="97"/>
      <c r="Z938" s="97"/>
    </row>
    <row r="939" spans="1:26" ht="11.25" customHeight="1">
      <c r="A939" s="96"/>
      <c r="B939" s="97"/>
      <c r="C939" s="97"/>
      <c r="D939" s="97"/>
      <c r="E939" s="97"/>
      <c r="F939" s="97"/>
      <c r="G939" s="97"/>
      <c r="H939" s="97"/>
      <c r="I939" s="97"/>
      <c r="J939" s="97"/>
      <c r="K939" s="97"/>
      <c r="L939" s="97"/>
      <c r="M939" s="97"/>
      <c r="N939" s="97"/>
      <c r="O939" s="97"/>
      <c r="P939" s="97"/>
      <c r="Q939" s="97"/>
      <c r="R939" s="97"/>
      <c r="S939" s="97"/>
      <c r="T939" s="97"/>
      <c r="U939" s="97"/>
      <c r="V939" s="97"/>
      <c r="W939" s="97"/>
      <c r="X939" s="97"/>
      <c r="Y939" s="97"/>
      <c r="Z939" s="97"/>
    </row>
    <row r="940" spans="1:26" ht="11.25" customHeight="1">
      <c r="A940" s="96"/>
      <c r="B940" s="97"/>
      <c r="C940" s="97"/>
      <c r="D940" s="97"/>
      <c r="E940" s="97"/>
      <c r="F940" s="97"/>
      <c r="G940" s="97"/>
      <c r="H940" s="97"/>
      <c r="I940" s="97"/>
      <c r="J940" s="97"/>
      <c r="K940" s="97"/>
      <c r="L940" s="97"/>
      <c r="M940" s="97"/>
      <c r="N940" s="97"/>
      <c r="O940" s="97"/>
      <c r="P940" s="97"/>
      <c r="Q940" s="97"/>
      <c r="R940" s="97"/>
      <c r="S940" s="97"/>
      <c r="T940" s="97"/>
      <c r="U940" s="97"/>
      <c r="V940" s="97"/>
      <c r="W940" s="97"/>
      <c r="X940" s="97"/>
      <c r="Y940" s="97"/>
      <c r="Z940" s="97"/>
    </row>
    <row r="941" spans="1:26" ht="11.25" customHeight="1">
      <c r="A941" s="96"/>
      <c r="B941" s="97"/>
      <c r="C941" s="97"/>
      <c r="D941" s="97"/>
      <c r="E941" s="97"/>
      <c r="F941" s="97"/>
      <c r="G941" s="97"/>
      <c r="H941" s="97"/>
      <c r="I941" s="97"/>
      <c r="J941" s="97"/>
      <c r="K941" s="97"/>
      <c r="L941" s="97"/>
      <c r="M941" s="97"/>
      <c r="N941" s="97"/>
      <c r="O941" s="97"/>
      <c r="P941" s="97"/>
      <c r="Q941" s="97"/>
      <c r="R941" s="97"/>
      <c r="S941" s="97"/>
      <c r="T941" s="97"/>
      <c r="U941" s="97"/>
      <c r="V941" s="97"/>
      <c r="W941" s="97"/>
      <c r="X941" s="97"/>
      <c r="Y941" s="97"/>
      <c r="Z941" s="97"/>
    </row>
    <row r="942" spans="1:26" ht="11.25" customHeight="1">
      <c r="A942" s="96"/>
      <c r="B942" s="97"/>
      <c r="C942" s="97"/>
      <c r="D942" s="97"/>
      <c r="E942" s="97"/>
      <c r="F942" s="97"/>
      <c r="G942" s="97"/>
      <c r="H942" s="97"/>
      <c r="I942" s="97"/>
      <c r="J942" s="97"/>
      <c r="K942" s="97"/>
      <c r="L942" s="97"/>
      <c r="M942" s="97"/>
      <c r="N942" s="97"/>
      <c r="O942" s="97"/>
      <c r="P942" s="97"/>
      <c r="Q942" s="97"/>
      <c r="R942" s="97"/>
      <c r="S942" s="97"/>
      <c r="T942" s="97"/>
      <c r="U942" s="97"/>
      <c r="V942" s="97"/>
      <c r="W942" s="97"/>
      <c r="X942" s="97"/>
      <c r="Y942" s="97"/>
      <c r="Z942" s="97"/>
    </row>
    <row r="943" spans="1:26" ht="11.25" customHeight="1">
      <c r="A943" s="96"/>
      <c r="B943" s="97"/>
      <c r="C943" s="97"/>
      <c r="D943" s="97"/>
      <c r="E943" s="97"/>
      <c r="F943" s="97"/>
      <c r="G943" s="97"/>
      <c r="H943" s="97"/>
      <c r="I943" s="97"/>
      <c r="J943" s="97"/>
      <c r="K943" s="97"/>
      <c r="L943" s="97"/>
      <c r="M943" s="97"/>
      <c r="N943" s="97"/>
      <c r="O943" s="97"/>
      <c r="P943" s="97"/>
      <c r="Q943" s="97"/>
      <c r="R943" s="97"/>
      <c r="S943" s="97"/>
      <c r="T943" s="97"/>
      <c r="U943" s="97"/>
      <c r="V943" s="97"/>
      <c r="W943" s="97"/>
      <c r="X943" s="97"/>
      <c r="Y943" s="97"/>
      <c r="Z943" s="97"/>
    </row>
    <row r="944" spans="1:26" ht="11.25" customHeight="1">
      <c r="A944" s="96"/>
      <c r="B944" s="97"/>
      <c r="C944" s="97"/>
      <c r="D944" s="97"/>
      <c r="E944" s="97"/>
      <c r="F944" s="97"/>
      <c r="G944" s="97"/>
      <c r="H944" s="97"/>
      <c r="I944" s="97"/>
      <c r="J944" s="97"/>
      <c r="K944" s="97"/>
      <c r="L944" s="97"/>
      <c r="M944" s="97"/>
      <c r="N944" s="97"/>
      <c r="O944" s="97"/>
      <c r="P944" s="97"/>
      <c r="Q944" s="97"/>
      <c r="R944" s="97"/>
      <c r="S944" s="97"/>
      <c r="T944" s="97"/>
      <c r="U944" s="97"/>
      <c r="V944" s="97"/>
      <c r="W944" s="97"/>
      <c r="X944" s="97"/>
      <c r="Y944" s="97"/>
      <c r="Z944" s="97"/>
    </row>
    <row r="945" spans="1:26" ht="11.25" customHeight="1">
      <c r="A945" s="96"/>
      <c r="B945" s="97"/>
      <c r="C945" s="97"/>
      <c r="D945" s="97"/>
      <c r="E945" s="97"/>
      <c r="F945" s="97"/>
      <c r="G945" s="97"/>
      <c r="H945" s="97"/>
      <c r="I945" s="97"/>
      <c r="J945" s="97"/>
      <c r="K945" s="97"/>
      <c r="L945" s="97"/>
      <c r="M945" s="97"/>
      <c r="N945" s="97"/>
      <c r="O945" s="97"/>
      <c r="P945" s="97"/>
      <c r="Q945" s="97"/>
      <c r="R945" s="97"/>
      <c r="S945" s="97"/>
      <c r="T945" s="97"/>
      <c r="U945" s="97"/>
      <c r="V945" s="97"/>
      <c r="W945" s="97"/>
      <c r="X945" s="97"/>
      <c r="Y945" s="97"/>
      <c r="Z945" s="97"/>
    </row>
    <row r="946" spans="1:26" ht="11.25" customHeight="1">
      <c r="A946" s="96"/>
      <c r="B946" s="97"/>
      <c r="C946" s="97"/>
      <c r="D946" s="97"/>
      <c r="E946" s="97"/>
      <c r="F946" s="97"/>
      <c r="G946" s="97"/>
      <c r="H946" s="97"/>
      <c r="I946" s="97"/>
      <c r="J946" s="97"/>
      <c r="K946" s="97"/>
      <c r="L946" s="97"/>
      <c r="M946" s="97"/>
      <c r="N946" s="97"/>
      <c r="O946" s="97"/>
      <c r="P946" s="97"/>
      <c r="Q946" s="97"/>
      <c r="R946" s="97"/>
      <c r="S946" s="97"/>
      <c r="T946" s="97"/>
      <c r="U946" s="97"/>
      <c r="V946" s="97"/>
      <c r="W946" s="97"/>
      <c r="X946" s="97"/>
      <c r="Y946" s="97"/>
      <c r="Z946" s="97"/>
    </row>
    <row r="947" spans="1:26" ht="11.25" customHeight="1">
      <c r="A947" s="96"/>
      <c r="B947" s="97"/>
      <c r="C947" s="97"/>
      <c r="D947" s="97"/>
      <c r="E947" s="97"/>
      <c r="F947" s="97"/>
      <c r="G947" s="97"/>
      <c r="H947" s="97"/>
      <c r="I947" s="97"/>
      <c r="J947" s="97"/>
      <c r="K947" s="97"/>
      <c r="L947" s="97"/>
      <c r="M947" s="97"/>
      <c r="N947" s="97"/>
      <c r="O947" s="97"/>
      <c r="P947" s="97"/>
      <c r="Q947" s="97"/>
      <c r="R947" s="97"/>
      <c r="S947" s="97"/>
      <c r="T947" s="97"/>
      <c r="U947" s="97"/>
      <c r="V947" s="97"/>
      <c r="W947" s="97"/>
      <c r="X947" s="97"/>
      <c r="Y947" s="97"/>
      <c r="Z947" s="97"/>
    </row>
    <row r="948" spans="1:26" ht="11.25" customHeight="1">
      <c r="A948" s="96"/>
      <c r="B948" s="97"/>
      <c r="C948" s="97"/>
      <c r="D948" s="97"/>
      <c r="E948" s="97"/>
      <c r="F948" s="97"/>
      <c r="G948" s="97"/>
      <c r="H948" s="97"/>
      <c r="I948" s="97"/>
      <c r="J948" s="97"/>
      <c r="K948" s="97"/>
      <c r="L948" s="97"/>
      <c r="M948" s="97"/>
      <c r="N948" s="97"/>
      <c r="O948" s="97"/>
      <c r="P948" s="97"/>
      <c r="Q948" s="97"/>
      <c r="R948" s="97"/>
      <c r="S948" s="97"/>
      <c r="T948" s="97"/>
      <c r="U948" s="97"/>
      <c r="V948" s="97"/>
      <c r="W948" s="97"/>
      <c r="X948" s="97"/>
      <c r="Y948" s="97"/>
      <c r="Z948" s="97"/>
    </row>
    <row r="949" spans="1:26" ht="11.25" customHeight="1">
      <c r="A949" s="96"/>
      <c r="B949" s="97"/>
      <c r="C949" s="97"/>
      <c r="D949" s="97"/>
      <c r="E949" s="97"/>
      <c r="F949" s="97"/>
      <c r="G949" s="97"/>
      <c r="H949" s="97"/>
      <c r="I949" s="97"/>
      <c r="J949" s="97"/>
      <c r="K949" s="97"/>
      <c r="L949" s="97"/>
      <c r="M949" s="97"/>
      <c r="N949" s="97"/>
      <c r="O949" s="97"/>
      <c r="P949" s="97"/>
      <c r="Q949" s="97"/>
      <c r="R949" s="97"/>
      <c r="S949" s="97"/>
      <c r="T949" s="97"/>
      <c r="U949" s="97"/>
      <c r="V949" s="97"/>
      <c r="W949" s="97"/>
      <c r="X949" s="97"/>
      <c r="Y949" s="97"/>
      <c r="Z949" s="97"/>
    </row>
    <row r="950" spans="1:26" ht="11.25" customHeight="1">
      <c r="A950" s="96"/>
      <c r="B950" s="97"/>
      <c r="C950" s="97"/>
      <c r="D950" s="97"/>
      <c r="E950" s="97"/>
      <c r="F950" s="97"/>
      <c r="G950" s="97"/>
      <c r="H950" s="97"/>
      <c r="I950" s="97"/>
      <c r="J950" s="97"/>
      <c r="K950" s="97"/>
      <c r="L950" s="97"/>
      <c r="M950" s="97"/>
      <c r="N950" s="97"/>
      <c r="O950" s="97"/>
      <c r="P950" s="97"/>
      <c r="Q950" s="97"/>
      <c r="R950" s="97"/>
      <c r="S950" s="97"/>
      <c r="T950" s="97"/>
      <c r="U950" s="97"/>
      <c r="V950" s="97"/>
      <c r="W950" s="97"/>
      <c r="X950" s="97"/>
      <c r="Y950" s="97"/>
      <c r="Z950" s="97"/>
    </row>
    <row r="951" spans="1:26" ht="11.25" customHeight="1">
      <c r="A951" s="96"/>
      <c r="B951" s="97"/>
      <c r="C951" s="97"/>
      <c r="D951" s="97"/>
      <c r="E951" s="97"/>
      <c r="F951" s="97"/>
      <c r="G951" s="97"/>
      <c r="H951" s="97"/>
      <c r="I951" s="97"/>
      <c r="J951" s="97"/>
      <c r="K951" s="97"/>
      <c r="L951" s="97"/>
      <c r="M951" s="97"/>
      <c r="N951" s="97"/>
      <c r="O951" s="97"/>
      <c r="P951" s="97"/>
      <c r="Q951" s="97"/>
      <c r="R951" s="97"/>
      <c r="S951" s="97"/>
      <c r="T951" s="97"/>
      <c r="U951" s="97"/>
      <c r="V951" s="97"/>
      <c r="W951" s="97"/>
      <c r="X951" s="97"/>
      <c r="Y951" s="97"/>
      <c r="Z951" s="97"/>
    </row>
    <row r="952" spans="1:26" ht="11.25" customHeight="1">
      <c r="A952" s="96"/>
      <c r="B952" s="97"/>
      <c r="C952" s="97"/>
      <c r="D952" s="97"/>
      <c r="E952" s="97"/>
      <c r="F952" s="97"/>
      <c r="G952" s="97"/>
      <c r="H952" s="97"/>
      <c r="I952" s="97"/>
      <c r="J952" s="97"/>
      <c r="K952" s="97"/>
      <c r="L952" s="97"/>
      <c r="M952" s="97"/>
      <c r="N952" s="97"/>
      <c r="O952" s="97"/>
      <c r="P952" s="97"/>
      <c r="Q952" s="97"/>
      <c r="R952" s="97"/>
      <c r="S952" s="97"/>
      <c r="T952" s="97"/>
      <c r="U952" s="97"/>
      <c r="V952" s="97"/>
      <c r="W952" s="97"/>
      <c r="X952" s="97"/>
      <c r="Y952" s="97"/>
      <c r="Z952" s="97"/>
    </row>
    <row r="953" spans="1:26" ht="11.25" customHeight="1">
      <c r="A953" s="96"/>
      <c r="B953" s="97"/>
      <c r="C953" s="97"/>
      <c r="D953" s="97"/>
      <c r="E953" s="97"/>
      <c r="F953" s="97"/>
      <c r="G953" s="97"/>
      <c r="H953" s="97"/>
      <c r="I953" s="97"/>
      <c r="J953" s="97"/>
      <c r="K953" s="97"/>
      <c r="L953" s="97"/>
      <c r="M953" s="97"/>
      <c r="N953" s="97"/>
      <c r="O953" s="97"/>
      <c r="P953" s="97"/>
      <c r="Q953" s="97"/>
      <c r="R953" s="97"/>
      <c r="S953" s="97"/>
      <c r="T953" s="97"/>
      <c r="U953" s="97"/>
      <c r="V953" s="97"/>
      <c r="W953" s="97"/>
      <c r="X953" s="97"/>
      <c r="Y953" s="97"/>
      <c r="Z953" s="97"/>
    </row>
    <row r="954" spans="1:26" ht="11.25" customHeight="1">
      <c r="A954" s="96"/>
      <c r="B954" s="97"/>
      <c r="C954" s="97"/>
      <c r="D954" s="97"/>
      <c r="E954" s="97"/>
      <c r="F954" s="97"/>
      <c r="G954" s="97"/>
      <c r="H954" s="97"/>
      <c r="I954" s="97"/>
      <c r="J954" s="97"/>
      <c r="K954" s="97"/>
      <c r="L954" s="97"/>
      <c r="M954" s="97"/>
      <c r="N954" s="97"/>
      <c r="O954" s="97"/>
      <c r="P954" s="97"/>
      <c r="Q954" s="97"/>
      <c r="R954" s="97"/>
      <c r="S954" s="97"/>
      <c r="T954" s="97"/>
      <c r="U954" s="97"/>
      <c r="V954" s="97"/>
      <c r="W954" s="97"/>
      <c r="X954" s="97"/>
      <c r="Y954" s="97"/>
      <c r="Z954" s="97"/>
    </row>
    <row r="955" spans="1:26" ht="11.25" customHeight="1">
      <c r="A955" s="96"/>
      <c r="B955" s="97"/>
      <c r="C955" s="97"/>
      <c r="D955" s="97"/>
      <c r="E955" s="97"/>
      <c r="F955" s="97"/>
      <c r="G955" s="97"/>
      <c r="H955" s="97"/>
      <c r="I955" s="97"/>
      <c r="J955" s="97"/>
      <c r="K955" s="97"/>
      <c r="L955" s="97"/>
      <c r="M955" s="97"/>
      <c r="N955" s="97"/>
      <c r="O955" s="97"/>
      <c r="P955" s="97"/>
      <c r="Q955" s="97"/>
      <c r="R955" s="97"/>
      <c r="S955" s="97"/>
      <c r="T955" s="97"/>
      <c r="U955" s="97"/>
      <c r="V955" s="97"/>
      <c r="W955" s="97"/>
      <c r="X955" s="97"/>
      <c r="Y955" s="97"/>
      <c r="Z955" s="97"/>
    </row>
    <row r="956" spans="1:26" ht="11.25" customHeight="1">
      <c r="A956" s="96"/>
      <c r="B956" s="97"/>
      <c r="C956" s="97"/>
      <c r="D956" s="97"/>
      <c r="E956" s="97"/>
      <c r="F956" s="97"/>
      <c r="G956" s="97"/>
      <c r="H956" s="97"/>
      <c r="I956" s="97"/>
      <c r="J956" s="97"/>
      <c r="K956" s="97"/>
      <c r="L956" s="97"/>
      <c r="M956" s="97"/>
      <c r="N956" s="97"/>
      <c r="O956" s="97"/>
      <c r="P956" s="97"/>
      <c r="Q956" s="97"/>
      <c r="R956" s="97"/>
      <c r="S956" s="97"/>
      <c r="T956" s="97"/>
      <c r="U956" s="97"/>
      <c r="V956" s="97"/>
      <c r="W956" s="97"/>
      <c r="X956" s="97"/>
      <c r="Y956" s="97"/>
      <c r="Z956" s="97"/>
    </row>
    <row r="957" spans="1:26" ht="11.25" customHeight="1">
      <c r="A957" s="96"/>
      <c r="B957" s="97"/>
      <c r="C957" s="97"/>
      <c r="D957" s="97"/>
      <c r="E957" s="97"/>
      <c r="F957" s="97"/>
      <c r="G957" s="97"/>
      <c r="H957" s="97"/>
      <c r="I957" s="97"/>
      <c r="J957" s="97"/>
      <c r="K957" s="97"/>
      <c r="L957" s="97"/>
      <c r="M957" s="97"/>
      <c r="N957" s="97"/>
      <c r="O957" s="97"/>
      <c r="P957" s="97"/>
      <c r="Q957" s="97"/>
      <c r="R957" s="97"/>
      <c r="S957" s="97"/>
      <c r="T957" s="97"/>
      <c r="U957" s="97"/>
      <c r="V957" s="97"/>
      <c r="W957" s="97"/>
      <c r="X957" s="97"/>
      <c r="Y957" s="97"/>
      <c r="Z957" s="97"/>
    </row>
    <row r="958" spans="1:26" ht="11.25" customHeight="1">
      <c r="A958" s="96"/>
      <c r="B958" s="97"/>
      <c r="C958" s="97"/>
      <c r="D958" s="97"/>
      <c r="E958" s="97"/>
      <c r="F958" s="97"/>
      <c r="G958" s="97"/>
      <c r="H958" s="97"/>
      <c r="I958" s="97"/>
      <c r="J958" s="97"/>
      <c r="K958" s="97"/>
      <c r="L958" s="97"/>
      <c r="M958" s="97"/>
      <c r="N958" s="97"/>
      <c r="O958" s="97"/>
      <c r="P958" s="97"/>
      <c r="Q958" s="97"/>
      <c r="R958" s="97"/>
      <c r="S958" s="97"/>
      <c r="T958" s="97"/>
      <c r="U958" s="97"/>
      <c r="V958" s="97"/>
      <c r="W958" s="97"/>
      <c r="X958" s="97"/>
      <c r="Y958" s="97"/>
      <c r="Z958" s="97"/>
    </row>
    <row r="959" spans="1:26" ht="11.25" customHeight="1">
      <c r="A959" s="96"/>
      <c r="B959" s="97"/>
      <c r="C959" s="97"/>
      <c r="D959" s="97"/>
      <c r="E959" s="97"/>
      <c r="F959" s="97"/>
      <c r="G959" s="97"/>
      <c r="H959" s="97"/>
      <c r="I959" s="97"/>
      <c r="J959" s="97"/>
      <c r="K959" s="97"/>
      <c r="L959" s="97"/>
      <c r="M959" s="97"/>
      <c r="N959" s="97"/>
      <c r="O959" s="97"/>
      <c r="P959" s="97"/>
      <c r="Q959" s="97"/>
      <c r="R959" s="97"/>
      <c r="S959" s="97"/>
      <c r="T959" s="97"/>
      <c r="U959" s="97"/>
      <c r="V959" s="97"/>
      <c r="W959" s="97"/>
      <c r="X959" s="97"/>
      <c r="Y959" s="97"/>
      <c r="Z959" s="97"/>
    </row>
    <row r="960" spans="1:26" ht="11.25" customHeight="1">
      <c r="A960" s="96"/>
      <c r="B960" s="97"/>
      <c r="C960" s="97"/>
      <c r="D960" s="97"/>
      <c r="E960" s="97"/>
      <c r="F960" s="97"/>
      <c r="G960" s="97"/>
      <c r="H960" s="97"/>
      <c r="I960" s="97"/>
      <c r="J960" s="97"/>
      <c r="K960" s="97"/>
      <c r="L960" s="97"/>
      <c r="M960" s="97"/>
      <c r="N960" s="97"/>
      <c r="O960" s="97"/>
      <c r="P960" s="97"/>
      <c r="Q960" s="97"/>
      <c r="R960" s="97"/>
      <c r="S960" s="97"/>
      <c r="T960" s="97"/>
      <c r="U960" s="97"/>
      <c r="V960" s="97"/>
      <c r="W960" s="97"/>
      <c r="X960" s="97"/>
      <c r="Y960" s="97"/>
      <c r="Z960" s="97"/>
    </row>
    <row r="961" spans="1:26" ht="11.25" customHeight="1">
      <c r="A961" s="96"/>
      <c r="B961" s="97"/>
      <c r="C961" s="97"/>
      <c r="D961" s="97"/>
      <c r="E961" s="97"/>
      <c r="F961" s="97"/>
      <c r="G961" s="97"/>
      <c r="H961" s="97"/>
      <c r="I961" s="97"/>
      <c r="J961" s="97"/>
      <c r="K961" s="97"/>
      <c r="L961" s="97"/>
      <c r="M961" s="97"/>
      <c r="N961" s="97"/>
      <c r="O961" s="97"/>
      <c r="P961" s="97"/>
      <c r="Q961" s="97"/>
      <c r="R961" s="97"/>
      <c r="S961" s="97"/>
      <c r="T961" s="97"/>
      <c r="U961" s="97"/>
      <c r="V961" s="97"/>
      <c r="W961" s="97"/>
      <c r="X961" s="97"/>
      <c r="Y961" s="97"/>
      <c r="Z961" s="97"/>
    </row>
    <row r="962" spans="1:26" ht="11.25" customHeight="1">
      <c r="A962" s="96"/>
      <c r="B962" s="97"/>
      <c r="C962" s="97"/>
      <c r="D962" s="97"/>
      <c r="E962" s="97"/>
      <c r="F962" s="97"/>
      <c r="G962" s="97"/>
      <c r="H962" s="97"/>
      <c r="I962" s="97"/>
      <c r="J962" s="97"/>
      <c r="K962" s="97"/>
      <c r="L962" s="97"/>
      <c r="M962" s="97"/>
      <c r="N962" s="97"/>
      <c r="O962" s="97"/>
      <c r="P962" s="97"/>
      <c r="Q962" s="97"/>
      <c r="R962" s="97"/>
      <c r="S962" s="97"/>
      <c r="T962" s="97"/>
      <c r="U962" s="97"/>
      <c r="V962" s="97"/>
      <c r="W962" s="97"/>
      <c r="X962" s="97"/>
      <c r="Y962" s="97"/>
      <c r="Z962" s="97"/>
    </row>
    <row r="963" spans="1:26" ht="11.25" customHeight="1">
      <c r="A963" s="96"/>
      <c r="B963" s="97"/>
      <c r="C963" s="97"/>
      <c r="D963" s="97"/>
      <c r="E963" s="97"/>
      <c r="F963" s="97"/>
      <c r="G963" s="97"/>
      <c r="H963" s="97"/>
      <c r="I963" s="97"/>
      <c r="J963" s="97"/>
      <c r="K963" s="97"/>
      <c r="L963" s="97"/>
      <c r="M963" s="97"/>
      <c r="N963" s="97"/>
      <c r="O963" s="97"/>
      <c r="P963" s="97"/>
      <c r="Q963" s="97"/>
      <c r="R963" s="97"/>
      <c r="S963" s="97"/>
      <c r="T963" s="97"/>
      <c r="U963" s="97"/>
      <c r="V963" s="97"/>
      <c r="W963" s="97"/>
      <c r="X963" s="97"/>
      <c r="Y963" s="97"/>
      <c r="Z963" s="97"/>
    </row>
    <row r="964" spans="1:26" ht="11.25" customHeight="1">
      <c r="A964" s="96"/>
      <c r="B964" s="97"/>
      <c r="C964" s="97"/>
      <c r="D964" s="97"/>
      <c r="E964" s="97"/>
      <c r="F964" s="97"/>
      <c r="G964" s="97"/>
      <c r="H964" s="97"/>
      <c r="I964" s="97"/>
      <c r="J964" s="97"/>
      <c r="K964" s="97"/>
      <c r="L964" s="97"/>
      <c r="M964" s="97"/>
      <c r="N964" s="97"/>
      <c r="O964" s="97"/>
      <c r="P964" s="97"/>
      <c r="Q964" s="97"/>
      <c r="R964" s="97"/>
      <c r="S964" s="97"/>
      <c r="T964" s="97"/>
      <c r="U964" s="97"/>
      <c r="V964" s="97"/>
      <c r="W964" s="97"/>
      <c r="X964" s="97"/>
      <c r="Y964" s="97"/>
      <c r="Z964" s="97"/>
    </row>
    <row r="965" spans="1:26" ht="11.25" customHeight="1">
      <c r="A965" s="96"/>
      <c r="B965" s="97"/>
      <c r="C965" s="97"/>
      <c r="D965" s="97"/>
      <c r="E965" s="97"/>
      <c r="F965" s="97"/>
      <c r="G965" s="97"/>
      <c r="H965" s="97"/>
      <c r="I965" s="97"/>
      <c r="J965" s="97"/>
      <c r="K965" s="97"/>
      <c r="L965" s="97"/>
      <c r="M965" s="97"/>
      <c r="N965" s="97"/>
      <c r="O965" s="97"/>
      <c r="P965" s="97"/>
      <c r="Q965" s="97"/>
      <c r="R965" s="97"/>
      <c r="S965" s="97"/>
      <c r="T965" s="97"/>
      <c r="U965" s="97"/>
      <c r="V965" s="97"/>
      <c r="W965" s="97"/>
      <c r="X965" s="97"/>
      <c r="Y965" s="97"/>
      <c r="Z965" s="97"/>
    </row>
    <row r="966" spans="1:26" ht="11.25" customHeight="1">
      <c r="A966" s="96"/>
      <c r="B966" s="97"/>
      <c r="C966" s="97"/>
      <c r="D966" s="97"/>
      <c r="E966" s="97"/>
      <c r="F966" s="97"/>
      <c r="G966" s="97"/>
      <c r="H966" s="97"/>
      <c r="I966" s="97"/>
      <c r="J966" s="97"/>
      <c r="K966" s="97"/>
      <c r="L966" s="97"/>
      <c r="M966" s="97"/>
      <c r="N966" s="97"/>
      <c r="O966" s="97"/>
      <c r="P966" s="97"/>
      <c r="Q966" s="97"/>
      <c r="R966" s="97"/>
      <c r="S966" s="97"/>
      <c r="T966" s="97"/>
      <c r="U966" s="97"/>
      <c r="V966" s="97"/>
      <c r="W966" s="97"/>
      <c r="X966" s="97"/>
      <c r="Y966" s="97"/>
      <c r="Z966" s="97"/>
    </row>
    <row r="967" spans="1:26" ht="11.25" customHeight="1">
      <c r="A967" s="96"/>
      <c r="B967" s="97"/>
      <c r="C967" s="97"/>
      <c r="D967" s="97"/>
      <c r="E967" s="97"/>
      <c r="F967" s="97"/>
      <c r="G967" s="97"/>
      <c r="H967" s="97"/>
      <c r="I967" s="97"/>
      <c r="J967" s="97"/>
      <c r="K967" s="97"/>
      <c r="L967" s="97"/>
      <c r="M967" s="97"/>
      <c r="N967" s="97"/>
      <c r="O967" s="97"/>
      <c r="P967" s="97"/>
      <c r="Q967" s="97"/>
      <c r="R967" s="97"/>
      <c r="S967" s="97"/>
      <c r="T967" s="97"/>
      <c r="U967" s="97"/>
      <c r="V967" s="97"/>
      <c r="W967" s="97"/>
      <c r="X967" s="97"/>
      <c r="Y967" s="97"/>
      <c r="Z967" s="97"/>
    </row>
    <row r="968" spans="1:26" ht="11.25" customHeight="1">
      <c r="A968" s="96"/>
      <c r="B968" s="97"/>
      <c r="C968" s="97"/>
      <c r="D968" s="97"/>
      <c r="E968" s="97"/>
      <c r="F968" s="97"/>
      <c r="G968" s="97"/>
      <c r="H968" s="97"/>
      <c r="I968" s="97"/>
      <c r="J968" s="97"/>
      <c r="K968" s="97"/>
      <c r="L968" s="97"/>
      <c r="M968" s="97"/>
      <c r="N968" s="97"/>
      <c r="O968" s="97"/>
      <c r="P968" s="97"/>
      <c r="Q968" s="97"/>
      <c r="R968" s="97"/>
      <c r="S968" s="97"/>
      <c r="T968" s="97"/>
      <c r="U968" s="97"/>
      <c r="V968" s="97"/>
      <c r="W968" s="97"/>
      <c r="X968" s="97"/>
      <c r="Y968" s="97"/>
      <c r="Z968" s="97"/>
    </row>
    <row r="969" spans="1:26" ht="11.25" customHeight="1">
      <c r="A969" s="96"/>
      <c r="B969" s="97"/>
      <c r="C969" s="97"/>
      <c r="D969" s="97"/>
      <c r="E969" s="97"/>
      <c r="F969" s="97"/>
      <c r="G969" s="97"/>
      <c r="H969" s="97"/>
      <c r="I969" s="97"/>
      <c r="J969" s="97"/>
      <c r="K969" s="97"/>
      <c r="L969" s="97"/>
      <c r="M969" s="97"/>
      <c r="N969" s="97"/>
      <c r="O969" s="97"/>
      <c r="P969" s="97"/>
      <c r="Q969" s="97"/>
      <c r="R969" s="97"/>
      <c r="S969" s="97"/>
      <c r="T969" s="97"/>
      <c r="U969" s="97"/>
      <c r="V969" s="97"/>
      <c r="W969" s="97"/>
      <c r="X969" s="97"/>
      <c r="Y969" s="97"/>
      <c r="Z969" s="97"/>
    </row>
    <row r="970" spans="1:26" ht="11.25" customHeight="1">
      <c r="A970" s="96"/>
      <c r="B970" s="97"/>
      <c r="C970" s="97"/>
      <c r="D970" s="97"/>
      <c r="E970" s="97"/>
      <c r="F970" s="97"/>
      <c r="G970" s="97"/>
      <c r="H970" s="97"/>
      <c r="I970" s="97"/>
      <c r="J970" s="97"/>
      <c r="K970" s="97"/>
      <c r="L970" s="97"/>
      <c r="M970" s="97"/>
      <c r="N970" s="97"/>
      <c r="O970" s="97"/>
      <c r="P970" s="97"/>
      <c r="Q970" s="97"/>
      <c r="R970" s="97"/>
      <c r="S970" s="97"/>
      <c r="T970" s="97"/>
      <c r="U970" s="97"/>
      <c r="V970" s="97"/>
      <c r="W970" s="97"/>
      <c r="X970" s="97"/>
      <c r="Y970" s="97"/>
      <c r="Z970" s="97"/>
    </row>
    <row r="971" spans="1:26" ht="11.25" customHeight="1">
      <c r="A971" s="96"/>
      <c r="B971" s="97"/>
      <c r="C971" s="97"/>
      <c r="D971" s="97"/>
      <c r="E971" s="97"/>
      <c r="F971" s="97"/>
      <c r="G971" s="97"/>
      <c r="H971" s="97"/>
      <c r="I971" s="97"/>
      <c r="J971" s="97"/>
      <c r="K971" s="97"/>
      <c r="L971" s="97"/>
      <c r="M971" s="97"/>
      <c r="N971" s="97"/>
      <c r="O971" s="97"/>
      <c r="P971" s="97"/>
      <c r="Q971" s="97"/>
      <c r="R971" s="97"/>
      <c r="S971" s="97"/>
      <c r="T971" s="97"/>
      <c r="U971" s="97"/>
      <c r="V971" s="97"/>
      <c r="W971" s="97"/>
      <c r="X971" s="97"/>
      <c r="Y971" s="97"/>
      <c r="Z971" s="97"/>
    </row>
    <row r="972" spans="1:26" ht="11.25" customHeight="1">
      <c r="A972" s="96"/>
      <c r="B972" s="97"/>
      <c r="C972" s="97"/>
      <c r="D972" s="97"/>
      <c r="E972" s="97"/>
      <c r="F972" s="97"/>
      <c r="G972" s="97"/>
      <c r="H972" s="97"/>
      <c r="I972" s="97"/>
      <c r="J972" s="97"/>
      <c r="K972" s="97"/>
      <c r="L972" s="97"/>
      <c r="M972" s="97"/>
      <c r="N972" s="97"/>
      <c r="O972" s="97"/>
      <c r="P972" s="97"/>
      <c r="Q972" s="97"/>
      <c r="R972" s="97"/>
      <c r="S972" s="97"/>
      <c r="T972" s="97"/>
      <c r="U972" s="97"/>
      <c r="V972" s="97"/>
      <c r="W972" s="97"/>
      <c r="X972" s="97"/>
      <c r="Y972" s="97"/>
      <c r="Z972" s="97"/>
    </row>
    <row r="973" spans="1:26" ht="11.25" customHeight="1">
      <c r="A973" s="96"/>
      <c r="B973" s="97"/>
      <c r="C973" s="97"/>
      <c r="D973" s="97"/>
      <c r="E973" s="97"/>
      <c r="F973" s="97"/>
      <c r="G973" s="97"/>
      <c r="H973" s="97"/>
      <c r="I973" s="97"/>
      <c r="J973" s="97"/>
      <c r="K973" s="97"/>
      <c r="L973" s="97"/>
      <c r="M973" s="97"/>
      <c r="N973" s="97"/>
      <c r="O973" s="97"/>
      <c r="P973" s="97"/>
      <c r="Q973" s="97"/>
      <c r="R973" s="97"/>
      <c r="S973" s="97"/>
      <c r="T973" s="97"/>
      <c r="U973" s="97"/>
      <c r="V973" s="97"/>
      <c r="W973" s="97"/>
      <c r="X973" s="97"/>
      <c r="Y973" s="97"/>
      <c r="Z973" s="97"/>
    </row>
    <row r="974" spans="1:26" ht="11.25" customHeight="1">
      <c r="A974" s="96"/>
      <c r="B974" s="97"/>
      <c r="C974" s="97"/>
      <c r="D974" s="97"/>
      <c r="E974" s="97"/>
      <c r="F974" s="97"/>
      <c r="G974" s="97"/>
      <c r="H974" s="97"/>
      <c r="I974" s="97"/>
      <c r="J974" s="97"/>
      <c r="K974" s="97"/>
      <c r="L974" s="97"/>
      <c r="M974" s="97"/>
      <c r="N974" s="97"/>
      <c r="O974" s="97"/>
      <c r="P974" s="97"/>
      <c r="Q974" s="97"/>
      <c r="R974" s="97"/>
      <c r="S974" s="97"/>
      <c r="T974" s="97"/>
      <c r="U974" s="97"/>
      <c r="V974" s="97"/>
      <c r="W974" s="97"/>
      <c r="X974" s="97"/>
      <c r="Y974" s="97"/>
      <c r="Z974" s="97"/>
    </row>
    <row r="975" spans="1:26" ht="11.25" customHeight="1">
      <c r="A975" s="96"/>
      <c r="B975" s="97"/>
      <c r="C975" s="97"/>
      <c r="D975" s="97"/>
      <c r="E975" s="97"/>
      <c r="F975" s="97"/>
      <c r="G975" s="97"/>
      <c r="H975" s="97"/>
      <c r="I975" s="97"/>
      <c r="J975" s="97"/>
      <c r="K975" s="97"/>
      <c r="L975" s="97"/>
      <c r="M975" s="97"/>
      <c r="N975" s="97"/>
      <c r="O975" s="97"/>
      <c r="P975" s="97"/>
      <c r="Q975" s="97"/>
      <c r="R975" s="97"/>
      <c r="S975" s="97"/>
      <c r="T975" s="97"/>
      <c r="U975" s="97"/>
      <c r="V975" s="97"/>
      <c r="W975" s="97"/>
      <c r="X975" s="97"/>
      <c r="Y975" s="97"/>
      <c r="Z975" s="97"/>
    </row>
    <row r="976" spans="1:26" ht="11.25" customHeight="1">
      <c r="A976" s="96"/>
      <c r="B976" s="97"/>
      <c r="C976" s="97"/>
      <c r="D976" s="97"/>
      <c r="E976" s="97"/>
      <c r="F976" s="97"/>
      <c r="G976" s="97"/>
      <c r="H976" s="97"/>
      <c r="I976" s="97"/>
      <c r="J976" s="97"/>
      <c r="K976" s="97"/>
      <c r="L976" s="97"/>
      <c r="M976" s="97"/>
      <c r="N976" s="97"/>
      <c r="O976" s="97"/>
      <c r="P976" s="97"/>
      <c r="Q976" s="97"/>
      <c r="R976" s="97"/>
      <c r="S976" s="97"/>
      <c r="T976" s="97"/>
      <c r="U976" s="97"/>
      <c r="V976" s="97"/>
      <c r="W976" s="97"/>
      <c r="X976" s="97"/>
      <c r="Y976" s="97"/>
      <c r="Z976" s="97"/>
    </row>
    <row r="977" spans="1:26" ht="11.25" customHeight="1">
      <c r="A977" s="96"/>
      <c r="B977" s="97"/>
      <c r="C977" s="97"/>
      <c r="D977" s="97"/>
      <c r="E977" s="97"/>
      <c r="F977" s="97"/>
      <c r="G977" s="97"/>
      <c r="H977" s="97"/>
      <c r="I977" s="97"/>
      <c r="J977" s="97"/>
      <c r="K977" s="97"/>
      <c r="L977" s="97"/>
      <c r="M977" s="97"/>
      <c r="N977" s="97"/>
      <c r="O977" s="97"/>
      <c r="P977" s="97"/>
      <c r="Q977" s="97"/>
      <c r="R977" s="97"/>
      <c r="S977" s="97"/>
      <c r="T977" s="97"/>
      <c r="U977" s="97"/>
      <c r="V977" s="97"/>
      <c r="W977" s="97"/>
      <c r="X977" s="97"/>
      <c r="Y977" s="97"/>
      <c r="Z977" s="97"/>
    </row>
    <row r="978" spans="1:26" ht="11.25" customHeight="1">
      <c r="A978" s="96"/>
      <c r="B978" s="97"/>
      <c r="C978" s="97"/>
      <c r="D978" s="97"/>
      <c r="E978" s="97"/>
      <c r="F978" s="97"/>
      <c r="G978" s="97"/>
      <c r="H978" s="97"/>
      <c r="I978" s="97"/>
      <c r="J978" s="97"/>
      <c r="K978" s="97"/>
      <c r="L978" s="97"/>
      <c r="M978" s="97"/>
      <c r="N978" s="97"/>
      <c r="O978" s="97"/>
      <c r="P978" s="97"/>
      <c r="Q978" s="97"/>
      <c r="R978" s="97"/>
      <c r="S978" s="97"/>
      <c r="T978" s="97"/>
      <c r="U978" s="97"/>
      <c r="V978" s="97"/>
      <c r="W978" s="97"/>
      <c r="X978" s="97"/>
      <c r="Y978" s="97"/>
      <c r="Z978" s="97"/>
    </row>
    <row r="979" spans="1:26" ht="11.25" customHeight="1">
      <c r="A979" s="96"/>
      <c r="B979" s="97"/>
      <c r="C979" s="97"/>
      <c r="D979" s="97"/>
      <c r="E979" s="97"/>
      <c r="F979" s="97"/>
      <c r="G979" s="97"/>
      <c r="H979" s="97"/>
      <c r="I979" s="97"/>
      <c r="J979" s="97"/>
      <c r="K979" s="97"/>
      <c r="L979" s="97"/>
      <c r="M979" s="97"/>
      <c r="N979" s="97"/>
      <c r="O979" s="97"/>
      <c r="P979" s="97"/>
      <c r="Q979" s="97"/>
      <c r="R979" s="97"/>
      <c r="S979" s="97"/>
      <c r="T979" s="97"/>
      <c r="U979" s="97"/>
      <c r="V979" s="97"/>
      <c r="W979" s="97"/>
      <c r="X979" s="97"/>
      <c r="Y979" s="97"/>
      <c r="Z979" s="97"/>
    </row>
    <row r="980" spans="1:26" ht="11.25" customHeight="1">
      <c r="A980" s="96"/>
      <c r="B980" s="97"/>
      <c r="C980" s="97"/>
      <c r="D980" s="97"/>
      <c r="E980" s="97"/>
      <c r="F980" s="97"/>
      <c r="G980" s="97"/>
      <c r="H980" s="97"/>
      <c r="I980" s="97"/>
      <c r="J980" s="97"/>
      <c r="K980" s="97"/>
      <c r="L980" s="97"/>
      <c r="M980" s="97"/>
      <c r="N980" s="97"/>
      <c r="O980" s="97"/>
      <c r="P980" s="97"/>
      <c r="Q980" s="97"/>
      <c r="R980" s="97"/>
      <c r="S980" s="97"/>
      <c r="T980" s="97"/>
      <c r="U980" s="97"/>
      <c r="V980" s="97"/>
      <c r="W980" s="97"/>
      <c r="X980" s="97"/>
      <c r="Y980" s="97"/>
      <c r="Z980" s="97"/>
    </row>
    <row r="981" spans="1:26" ht="11.25" customHeight="1">
      <c r="A981" s="96"/>
      <c r="B981" s="97"/>
      <c r="C981" s="97"/>
      <c r="D981" s="97"/>
      <c r="E981" s="97"/>
      <c r="F981" s="97"/>
      <c r="G981" s="97"/>
      <c r="H981" s="97"/>
      <c r="I981" s="97"/>
      <c r="J981" s="97"/>
      <c r="K981" s="97"/>
      <c r="L981" s="97"/>
      <c r="M981" s="97"/>
      <c r="N981" s="97"/>
      <c r="O981" s="97"/>
      <c r="P981" s="97"/>
      <c r="Q981" s="97"/>
      <c r="R981" s="97"/>
      <c r="S981" s="97"/>
      <c r="T981" s="97"/>
      <c r="U981" s="97"/>
      <c r="V981" s="97"/>
      <c r="W981" s="97"/>
      <c r="X981" s="97"/>
      <c r="Y981" s="97"/>
      <c r="Z981" s="97"/>
    </row>
    <row r="982" spans="1:26" ht="11.25" customHeight="1">
      <c r="A982" s="96"/>
      <c r="B982" s="97"/>
      <c r="C982" s="97"/>
      <c r="D982" s="97"/>
      <c r="E982" s="97"/>
      <c r="F982" s="97"/>
      <c r="G982" s="97"/>
      <c r="H982" s="97"/>
      <c r="I982" s="97"/>
      <c r="J982" s="97"/>
      <c r="K982" s="97"/>
      <c r="L982" s="97"/>
      <c r="M982" s="97"/>
      <c r="N982" s="97"/>
      <c r="O982" s="97"/>
      <c r="P982" s="97"/>
      <c r="Q982" s="97"/>
      <c r="R982" s="97"/>
      <c r="S982" s="97"/>
      <c r="T982" s="97"/>
      <c r="U982" s="97"/>
      <c r="V982" s="97"/>
      <c r="W982" s="97"/>
      <c r="X982" s="97"/>
      <c r="Y982" s="97"/>
      <c r="Z982" s="97"/>
    </row>
    <row r="983" spans="1:26" ht="11.25" customHeight="1">
      <c r="A983" s="96"/>
      <c r="B983" s="97"/>
      <c r="C983" s="97"/>
      <c r="D983" s="97"/>
      <c r="E983" s="97"/>
      <c r="F983" s="97"/>
      <c r="G983" s="97"/>
      <c r="H983" s="97"/>
      <c r="I983" s="97"/>
      <c r="J983" s="97"/>
      <c r="K983" s="97"/>
      <c r="L983" s="97"/>
      <c r="M983" s="97"/>
      <c r="N983" s="97"/>
      <c r="O983" s="97"/>
      <c r="P983" s="97"/>
      <c r="Q983" s="97"/>
      <c r="R983" s="97"/>
      <c r="S983" s="97"/>
      <c r="T983" s="97"/>
      <c r="U983" s="97"/>
      <c r="V983" s="97"/>
      <c r="W983" s="97"/>
      <c r="X983" s="97"/>
      <c r="Y983" s="97"/>
      <c r="Z983" s="97"/>
    </row>
    <row r="984" spans="1:26" ht="11.25" customHeight="1">
      <c r="A984" s="96"/>
      <c r="B984" s="97"/>
      <c r="C984" s="97"/>
      <c r="D984" s="97"/>
      <c r="E984" s="97"/>
      <c r="F984" s="97"/>
      <c r="G984" s="97"/>
      <c r="H984" s="97"/>
      <c r="I984" s="97"/>
      <c r="J984" s="97"/>
      <c r="K984" s="97"/>
      <c r="L984" s="97"/>
      <c r="M984" s="97"/>
      <c r="N984" s="97"/>
      <c r="O984" s="97"/>
      <c r="P984" s="97"/>
      <c r="Q984" s="97"/>
      <c r="R984" s="97"/>
      <c r="S984" s="97"/>
      <c r="T984" s="97"/>
      <c r="U984" s="97"/>
      <c r="V984" s="97"/>
      <c r="W984" s="97"/>
      <c r="X984" s="97"/>
      <c r="Y984" s="97"/>
      <c r="Z984" s="97"/>
    </row>
    <row r="985" spans="1:26" ht="11.25" customHeight="1">
      <c r="A985" s="96"/>
      <c r="B985" s="97"/>
      <c r="C985" s="97"/>
      <c r="D985" s="97"/>
      <c r="E985" s="97"/>
      <c r="F985" s="97"/>
      <c r="G985" s="97"/>
      <c r="H985" s="97"/>
      <c r="I985" s="97"/>
      <c r="J985" s="97"/>
      <c r="K985" s="97"/>
      <c r="L985" s="97"/>
      <c r="M985" s="97"/>
      <c r="N985" s="97"/>
      <c r="O985" s="97"/>
      <c r="P985" s="97"/>
      <c r="Q985" s="97"/>
      <c r="R985" s="97"/>
      <c r="S985" s="97"/>
      <c r="T985" s="97"/>
      <c r="U985" s="97"/>
      <c r="V985" s="97"/>
      <c r="W985" s="97"/>
      <c r="X985" s="97"/>
      <c r="Y985" s="97"/>
      <c r="Z985" s="97"/>
    </row>
    <row r="986" spans="1:26" ht="11.25" customHeight="1">
      <c r="A986" s="96"/>
      <c r="B986" s="97"/>
      <c r="C986" s="97"/>
      <c r="D986" s="97"/>
      <c r="E986" s="97"/>
      <c r="F986" s="97"/>
      <c r="G986" s="97"/>
      <c r="H986" s="97"/>
      <c r="I986" s="97"/>
      <c r="J986" s="97"/>
      <c r="K986" s="97"/>
      <c r="L986" s="97"/>
      <c r="M986" s="97"/>
      <c r="N986" s="97"/>
      <c r="O986" s="97"/>
      <c r="P986" s="97"/>
      <c r="Q986" s="97"/>
      <c r="R986" s="97"/>
      <c r="S986" s="97"/>
      <c r="T986" s="97"/>
      <c r="U986" s="97"/>
      <c r="V986" s="97"/>
      <c r="W986" s="97"/>
      <c r="X986" s="97"/>
      <c r="Y986" s="97"/>
      <c r="Z986" s="97"/>
    </row>
    <row r="987" spans="1:26" ht="11.25" customHeight="1">
      <c r="A987" s="96"/>
      <c r="B987" s="97"/>
      <c r="C987" s="97"/>
      <c r="D987" s="97"/>
      <c r="E987" s="97"/>
      <c r="F987" s="97"/>
      <c r="G987" s="97"/>
      <c r="H987" s="97"/>
      <c r="I987" s="97"/>
      <c r="J987" s="97"/>
      <c r="K987" s="97"/>
      <c r="L987" s="97"/>
      <c r="M987" s="97"/>
      <c r="N987" s="97"/>
      <c r="O987" s="97"/>
      <c r="P987" s="97"/>
      <c r="Q987" s="97"/>
      <c r="R987" s="97"/>
      <c r="S987" s="97"/>
      <c r="T987" s="97"/>
      <c r="U987" s="97"/>
      <c r="V987" s="97"/>
      <c r="W987" s="97"/>
      <c r="X987" s="97"/>
      <c r="Y987" s="97"/>
      <c r="Z987" s="97"/>
    </row>
    <row r="988" spans="1:26" ht="11.25" customHeight="1">
      <c r="A988" s="96"/>
      <c r="B988" s="97"/>
      <c r="C988" s="97"/>
      <c r="D988" s="97"/>
      <c r="E988" s="97"/>
      <c r="F988" s="97"/>
      <c r="G988" s="97"/>
      <c r="H988" s="97"/>
      <c r="I988" s="97"/>
      <c r="J988" s="97"/>
      <c r="K988" s="97"/>
      <c r="L988" s="97"/>
      <c r="M988" s="97"/>
      <c r="N988" s="97"/>
      <c r="O988" s="97"/>
      <c r="P988" s="97"/>
      <c r="Q988" s="97"/>
      <c r="R988" s="97"/>
      <c r="S988" s="97"/>
      <c r="T988" s="97"/>
      <c r="U988" s="97"/>
      <c r="V988" s="97"/>
      <c r="W988" s="97"/>
      <c r="X988" s="97"/>
      <c r="Y988" s="97"/>
      <c r="Z988" s="97"/>
    </row>
    <row r="989" spans="1:26" ht="11.25" customHeight="1">
      <c r="A989" s="96"/>
      <c r="B989" s="97"/>
      <c r="C989" s="97"/>
      <c r="D989" s="97"/>
      <c r="E989" s="97"/>
      <c r="F989" s="97"/>
      <c r="G989" s="97"/>
      <c r="H989" s="97"/>
      <c r="I989" s="97"/>
      <c r="J989" s="97"/>
      <c r="K989" s="97"/>
      <c r="L989" s="97"/>
      <c r="M989" s="97"/>
      <c r="N989" s="97"/>
      <c r="O989" s="97"/>
      <c r="P989" s="97"/>
      <c r="Q989" s="97"/>
      <c r="R989" s="97"/>
      <c r="S989" s="97"/>
      <c r="T989" s="97"/>
      <c r="U989" s="97"/>
      <c r="V989" s="97"/>
      <c r="W989" s="97"/>
      <c r="X989" s="97"/>
      <c r="Y989" s="97"/>
      <c r="Z989" s="97"/>
    </row>
    <row r="990" spans="1:26" ht="11.25" customHeight="1">
      <c r="A990" s="96"/>
      <c r="B990" s="97"/>
      <c r="C990" s="97"/>
      <c r="D990" s="97"/>
      <c r="E990" s="97"/>
      <c r="F990" s="97"/>
      <c r="G990" s="97"/>
      <c r="H990" s="97"/>
      <c r="I990" s="97"/>
      <c r="J990" s="97"/>
      <c r="K990" s="97"/>
      <c r="L990" s="97"/>
      <c r="M990" s="97"/>
      <c r="N990" s="97"/>
      <c r="O990" s="97"/>
      <c r="P990" s="97"/>
      <c r="Q990" s="97"/>
      <c r="R990" s="97"/>
      <c r="S990" s="97"/>
      <c r="T990" s="97"/>
      <c r="U990" s="97"/>
      <c r="V990" s="97"/>
      <c r="W990" s="97"/>
      <c r="X990" s="97"/>
      <c r="Y990" s="97"/>
      <c r="Z990" s="97"/>
    </row>
    <row r="991" spans="1:26" ht="11.25" customHeight="1">
      <c r="A991" s="96"/>
      <c r="B991" s="97"/>
      <c r="C991" s="97"/>
      <c r="D991" s="97"/>
      <c r="E991" s="97"/>
      <c r="F991" s="97"/>
      <c r="G991" s="97"/>
      <c r="H991" s="97"/>
      <c r="I991" s="97"/>
      <c r="J991" s="97"/>
      <c r="K991" s="97"/>
      <c r="L991" s="97"/>
      <c r="M991" s="97"/>
      <c r="N991" s="97"/>
      <c r="O991" s="97"/>
      <c r="P991" s="97"/>
      <c r="Q991" s="97"/>
      <c r="R991" s="97"/>
      <c r="S991" s="97"/>
      <c r="T991" s="97"/>
      <c r="U991" s="97"/>
      <c r="V991" s="97"/>
      <c r="W991" s="97"/>
      <c r="X991" s="97"/>
      <c r="Y991" s="97"/>
      <c r="Z991" s="97"/>
    </row>
    <row r="992" spans="1:26" ht="11.25" customHeight="1">
      <c r="A992" s="96"/>
      <c r="B992" s="97"/>
      <c r="C992" s="97"/>
      <c r="D992" s="97"/>
      <c r="E992" s="97"/>
      <c r="F992" s="97"/>
      <c r="G992" s="97"/>
      <c r="H992" s="97"/>
      <c r="I992" s="97"/>
      <c r="J992" s="97"/>
      <c r="K992" s="97"/>
      <c r="L992" s="97"/>
      <c r="M992" s="97"/>
      <c r="N992" s="97"/>
      <c r="O992" s="97"/>
      <c r="P992" s="97"/>
      <c r="Q992" s="97"/>
      <c r="R992" s="97"/>
      <c r="S992" s="97"/>
      <c r="T992" s="97"/>
      <c r="U992" s="97"/>
      <c r="V992" s="97"/>
      <c r="W992" s="97"/>
      <c r="X992" s="97"/>
      <c r="Y992" s="97"/>
      <c r="Z992" s="97"/>
    </row>
    <row r="993" spans="1:26" ht="11.25" customHeight="1">
      <c r="A993" s="96"/>
      <c r="B993" s="97"/>
      <c r="C993" s="97"/>
      <c r="D993" s="97"/>
      <c r="E993" s="97"/>
      <c r="F993" s="97"/>
      <c r="G993" s="97"/>
      <c r="H993" s="97"/>
      <c r="I993" s="97"/>
      <c r="J993" s="97"/>
      <c r="K993" s="97"/>
      <c r="L993" s="97"/>
      <c r="M993" s="97"/>
      <c r="N993" s="97"/>
      <c r="O993" s="97"/>
      <c r="P993" s="97"/>
      <c r="Q993" s="97"/>
      <c r="R993" s="97"/>
      <c r="S993" s="97"/>
      <c r="T993" s="97"/>
      <c r="U993" s="97"/>
      <c r="V993" s="97"/>
      <c r="W993" s="97"/>
      <c r="X993" s="97"/>
      <c r="Y993" s="97"/>
      <c r="Z993" s="97"/>
    </row>
    <row r="994" spans="1:26" ht="11.25" customHeight="1">
      <c r="A994" s="96"/>
      <c r="B994" s="97"/>
      <c r="C994" s="97"/>
      <c r="D994" s="97"/>
      <c r="E994" s="97"/>
      <c r="F994" s="97"/>
      <c r="G994" s="97"/>
      <c r="H994" s="97"/>
      <c r="I994" s="97"/>
      <c r="J994" s="97"/>
      <c r="K994" s="97"/>
      <c r="L994" s="97"/>
      <c r="M994" s="97"/>
      <c r="N994" s="97"/>
      <c r="O994" s="97"/>
      <c r="P994" s="97"/>
      <c r="Q994" s="97"/>
      <c r="R994" s="97"/>
      <c r="S994" s="97"/>
      <c r="T994" s="97"/>
      <c r="U994" s="97"/>
      <c r="V994" s="97"/>
      <c r="W994" s="97"/>
      <c r="X994" s="97"/>
      <c r="Y994" s="97"/>
      <c r="Z994" s="97"/>
    </row>
    <row r="995" spans="1:26" ht="11.25" customHeight="1">
      <c r="A995" s="96"/>
      <c r="B995" s="97"/>
      <c r="C995" s="97"/>
      <c r="D995" s="97"/>
      <c r="E995" s="97"/>
      <c r="F995" s="97"/>
      <c r="G995" s="97"/>
      <c r="H995" s="97"/>
      <c r="I995" s="97"/>
      <c r="J995" s="97"/>
      <c r="K995" s="97"/>
      <c r="L995" s="97"/>
      <c r="M995" s="97"/>
      <c r="N995" s="97"/>
      <c r="O995" s="97"/>
      <c r="P995" s="97"/>
      <c r="Q995" s="97"/>
      <c r="R995" s="97"/>
      <c r="S995" s="97"/>
      <c r="T995" s="97"/>
      <c r="U995" s="97"/>
      <c r="V995" s="97"/>
      <c r="W995" s="97"/>
      <c r="X995" s="97"/>
      <c r="Y995" s="97"/>
      <c r="Z995" s="97"/>
    </row>
    <row r="996" spans="1:26" ht="11.25" customHeight="1">
      <c r="A996" s="96"/>
      <c r="B996" s="97"/>
      <c r="C996" s="97"/>
      <c r="D996" s="97"/>
      <c r="E996" s="97"/>
      <c r="F996" s="97"/>
      <c r="G996" s="97"/>
      <c r="H996" s="97"/>
      <c r="I996" s="97"/>
      <c r="J996" s="97"/>
      <c r="K996" s="97"/>
      <c r="L996" s="97"/>
      <c r="M996" s="97"/>
      <c r="N996" s="97"/>
      <c r="O996" s="97"/>
      <c r="P996" s="97"/>
      <c r="Q996" s="97"/>
      <c r="R996" s="97"/>
      <c r="S996" s="97"/>
      <c r="T996" s="97"/>
      <c r="U996" s="97"/>
      <c r="V996" s="97"/>
      <c r="W996" s="97"/>
      <c r="X996" s="97"/>
      <c r="Y996" s="97"/>
      <c r="Z996" s="97"/>
    </row>
    <row r="997" spans="1:26" ht="11.25" customHeight="1">
      <c r="A997" s="96"/>
      <c r="B997" s="97"/>
      <c r="C997" s="97"/>
      <c r="D997" s="97"/>
      <c r="E997" s="97"/>
      <c r="F997" s="97"/>
      <c r="G997" s="97"/>
      <c r="H997" s="97"/>
      <c r="I997" s="97"/>
      <c r="J997" s="97"/>
      <c r="K997" s="97"/>
      <c r="L997" s="97"/>
      <c r="M997" s="97"/>
      <c r="N997" s="97"/>
      <c r="O997" s="97"/>
      <c r="P997" s="97"/>
      <c r="Q997" s="97"/>
      <c r="R997" s="97"/>
      <c r="S997" s="97"/>
      <c r="T997" s="97"/>
      <c r="U997" s="97"/>
      <c r="V997" s="97"/>
      <c r="W997" s="97"/>
      <c r="X997" s="97"/>
      <c r="Y997" s="97"/>
      <c r="Z997" s="97"/>
    </row>
    <row r="998" spans="1:26" ht="11.25" customHeight="1">
      <c r="A998" s="96"/>
      <c r="B998" s="97"/>
      <c r="C998" s="97"/>
      <c r="D998" s="97"/>
      <c r="E998" s="97"/>
      <c r="F998" s="97"/>
      <c r="G998" s="97"/>
      <c r="H998" s="97"/>
      <c r="I998" s="97"/>
      <c r="J998" s="97"/>
      <c r="K998" s="97"/>
      <c r="L998" s="97"/>
      <c r="M998" s="97"/>
      <c r="N998" s="97"/>
      <c r="O998" s="97"/>
      <c r="P998" s="97"/>
      <c r="Q998" s="97"/>
      <c r="R998" s="97"/>
      <c r="S998" s="97"/>
      <c r="T998" s="97"/>
      <c r="U998" s="97"/>
      <c r="V998" s="97"/>
      <c r="W998" s="97"/>
      <c r="X998" s="97"/>
      <c r="Y998" s="97"/>
      <c r="Z998" s="97"/>
    </row>
    <row r="999" spans="1:26" ht="11.25" customHeight="1">
      <c r="A999" s="96"/>
      <c r="B999" s="97"/>
      <c r="C999" s="97"/>
      <c r="D999" s="97"/>
      <c r="E999" s="97"/>
      <c r="F999" s="97"/>
      <c r="G999" s="97"/>
      <c r="H999" s="97"/>
      <c r="I999" s="97"/>
      <c r="J999" s="97"/>
      <c r="K999" s="97"/>
      <c r="L999" s="97"/>
      <c r="M999" s="97"/>
      <c r="N999" s="97"/>
      <c r="O999" s="97"/>
      <c r="P999" s="97"/>
      <c r="Q999" s="97"/>
      <c r="R999" s="97"/>
      <c r="S999" s="97"/>
      <c r="T999" s="97"/>
      <c r="U999" s="97"/>
      <c r="V999" s="97"/>
      <c r="W999" s="97"/>
      <c r="X999" s="97"/>
      <c r="Y999" s="97"/>
      <c r="Z999" s="97"/>
    </row>
    <row r="1000" spans="1:26" ht="11.25" customHeight="1">
      <c r="A1000" s="96"/>
      <c r="B1000" s="97"/>
      <c r="C1000" s="97"/>
      <c r="D1000" s="97"/>
      <c r="E1000" s="97"/>
      <c r="F1000" s="97"/>
      <c r="G1000" s="97"/>
      <c r="H1000" s="97"/>
      <c r="I1000" s="97"/>
      <c r="J1000" s="97"/>
      <c r="K1000" s="97"/>
      <c r="L1000" s="97"/>
      <c r="M1000" s="97"/>
      <c r="N1000" s="97"/>
      <c r="O1000" s="97"/>
      <c r="P1000" s="97"/>
      <c r="Q1000" s="97"/>
      <c r="R1000" s="97"/>
      <c r="S1000" s="97"/>
      <c r="T1000" s="97"/>
      <c r="U1000" s="97"/>
      <c r="V1000" s="97"/>
      <c r="W1000" s="97"/>
      <c r="X1000" s="97"/>
      <c r="Y1000" s="97"/>
      <c r="Z1000" s="97"/>
    </row>
  </sheetData>
  <mergeCells count="9">
    <mergeCell ref="B17:B19"/>
    <mergeCell ref="F20:H20"/>
    <mergeCell ref="B1:G1"/>
    <mergeCell ref="B3:K3"/>
    <mergeCell ref="B4:K4"/>
    <mergeCell ref="C5:D5"/>
    <mergeCell ref="B6:B9"/>
    <mergeCell ref="B10:B13"/>
    <mergeCell ref="B14:B16"/>
  </mergeCells>
  <hyperlinks>
    <hyperlink ref="J8" r:id="rId1" display="OAP : Actividad cumplida, durante el primer cuatrimestre se coordinó y revisó la elaboración del  Informe de paz  correspondiente a la vigencia   2020 el cual se publicó en el  siguiente link: https://www.parquesnacionales.gov.co/portal/wp-content/uploads" xr:uid="{00000000-0004-0000-0300-000000000000}"/>
  </hyperlinks>
  <pageMargins left="0.31496062992125984" right="0.31496062992125984" top="0.74803149606299213" bottom="0.74803149606299213" header="0" footer="0"/>
  <pageSetup orientation="landscape" r:id="rId2"/>
  <rowBreaks count="1" manualBreakCount="1">
    <brk id="16"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1000"/>
  <sheetViews>
    <sheetView topLeftCell="H1" zoomScale="120" zoomScaleNormal="120" workbookViewId="0">
      <selection activeCell="K3" sqref="K3"/>
    </sheetView>
  </sheetViews>
  <sheetFormatPr baseColWidth="10" defaultColWidth="12.625" defaultRowHeight="15" customHeight="1"/>
  <cols>
    <col min="1" max="1" width="2.375" style="25" customWidth="1"/>
    <col min="2" max="2" width="25.5" style="25" customWidth="1"/>
    <col min="3" max="3" width="5.625" style="25" customWidth="1"/>
    <col min="4" max="4" width="29.625" style="25" customWidth="1"/>
    <col min="5" max="5" width="40.125" style="25" customWidth="1"/>
    <col min="6" max="6" width="22.375" style="25" customWidth="1"/>
    <col min="7" max="7" width="13.625" style="57" customWidth="1"/>
    <col min="8" max="8" width="9.875" style="25" customWidth="1"/>
    <col min="9" max="9" width="37.125" style="25" customWidth="1"/>
    <col min="10" max="10" width="9.875" style="25" customWidth="1"/>
    <col min="11" max="11" width="27.125" style="25" customWidth="1"/>
    <col min="12" max="28" width="9.375" style="25" customWidth="1"/>
    <col min="29" max="16384" width="12.625" style="25"/>
  </cols>
  <sheetData>
    <row r="1" spans="1:28" ht="90" customHeight="1" thickBot="1">
      <c r="A1" s="22"/>
      <c r="B1" s="207" t="s">
        <v>308</v>
      </c>
      <c r="C1" s="208"/>
      <c r="D1" s="208"/>
      <c r="E1" s="208"/>
      <c r="F1" s="208"/>
      <c r="G1" s="208"/>
      <c r="H1" s="208"/>
      <c r="I1" s="208"/>
      <c r="J1" s="209"/>
      <c r="K1" s="22"/>
      <c r="L1" s="22"/>
      <c r="M1" s="22"/>
      <c r="N1" s="22"/>
      <c r="O1" s="22"/>
      <c r="P1" s="22"/>
      <c r="Q1" s="22"/>
      <c r="R1" s="22"/>
      <c r="S1" s="22"/>
      <c r="T1" s="22"/>
      <c r="U1" s="22"/>
      <c r="V1" s="22"/>
      <c r="W1" s="22"/>
      <c r="X1" s="22"/>
      <c r="Y1" s="22"/>
      <c r="Z1" s="22"/>
      <c r="AA1" s="22"/>
      <c r="AB1" s="22"/>
    </row>
    <row r="2" spans="1:28" ht="27.75" customHeight="1" thickBot="1">
      <c r="A2" s="22"/>
      <c r="B2" s="210" t="s">
        <v>309</v>
      </c>
      <c r="C2" s="208"/>
      <c r="D2" s="208"/>
      <c r="E2" s="208"/>
      <c r="F2" s="208"/>
      <c r="G2" s="208"/>
      <c r="H2" s="208"/>
      <c r="I2" s="208"/>
      <c r="J2" s="209"/>
      <c r="K2" s="22"/>
      <c r="L2" s="22"/>
      <c r="M2" s="22"/>
      <c r="N2" s="22"/>
      <c r="O2" s="22"/>
      <c r="P2" s="22"/>
      <c r="Q2" s="22"/>
      <c r="R2" s="22"/>
      <c r="S2" s="22"/>
      <c r="T2" s="22"/>
      <c r="U2" s="22"/>
      <c r="V2" s="22"/>
      <c r="W2" s="22"/>
      <c r="X2" s="22"/>
      <c r="Y2" s="22"/>
      <c r="Z2" s="22"/>
      <c r="AA2" s="22"/>
      <c r="AB2" s="22"/>
    </row>
    <row r="3" spans="1:28" ht="59.25" customHeight="1" thickBot="1">
      <c r="A3" s="22"/>
      <c r="B3" s="117" t="s">
        <v>2</v>
      </c>
      <c r="C3" s="211" t="s">
        <v>181</v>
      </c>
      <c r="D3" s="212"/>
      <c r="E3" s="118" t="s">
        <v>310</v>
      </c>
      <c r="F3" s="119" t="s">
        <v>5</v>
      </c>
      <c r="G3" s="101" t="s">
        <v>6</v>
      </c>
      <c r="H3" s="120" t="s">
        <v>311</v>
      </c>
      <c r="I3" s="127" t="s">
        <v>312</v>
      </c>
      <c r="J3" s="234" t="s">
        <v>311</v>
      </c>
      <c r="K3" s="235" t="s">
        <v>375</v>
      </c>
      <c r="L3" s="22"/>
      <c r="M3" s="22"/>
      <c r="N3" s="22"/>
      <c r="O3" s="22"/>
      <c r="P3" s="22"/>
      <c r="Q3" s="22"/>
      <c r="R3" s="22"/>
      <c r="S3" s="22"/>
      <c r="T3" s="22"/>
      <c r="U3" s="22"/>
      <c r="V3" s="22"/>
      <c r="W3" s="22"/>
      <c r="X3" s="22"/>
      <c r="Y3" s="22"/>
      <c r="Z3" s="22"/>
      <c r="AA3" s="22"/>
      <c r="AB3" s="22"/>
    </row>
    <row r="4" spans="1:28" ht="149.25" customHeight="1" thickBot="1">
      <c r="A4" s="22"/>
      <c r="B4" s="213" t="s">
        <v>313</v>
      </c>
      <c r="C4" s="121" t="s">
        <v>183</v>
      </c>
      <c r="D4" s="86" t="s">
        <v>314</v>
      </c>
      <c r="E4" s="232" t="s">
        <v>315</v>
      </c>
      <c r="F4" s="232" t="s">
        <v>316</v>
      </c>
      <c r="G4" s="128">
        <v>44560</v>
      </c>
      <c r="H4" s="122">
        <f>AVERAGE(1,1,1,1,1,1,0,1,1,0,0.1,1)</f>
        <v>0.7583333333333333</v>
      </c>
      <c r="I4" s="32" t="s">
        <v>463</v>
      </c>
      <c r="J4" s="122">
        <f>AVERAGE(1,1,1,1,1,1,1,1,1,0,1)</f>
        <v>0.90909090909090906</v>
      </c>
      <c r="K4" s="233" t="s">
        <v>374</v>
      </c>
      <c r="L4" s="22"/>
      <c r="M4" s="22"/>
      <c r="N4" s="22"/>
      <c r="O4" s="22"/>
      <c r="P4" s="22"/>
      <c r="Q4" s="22"/>
      <c r="R4" s="22"/>
      <c r="S4" s="22"/>
      <c r="T4" s="22"/>
      <c r="U4" s="22"/>
      <c r="V4" s="22"/>
      <c r="W4" s="22"/>
      <c r="X4" s="22"/>
      <c r="Y4" s="22"/>
      <c r="Z4" s="22"/>
      <c r="AA4" s="22"/>
      <c r="AB4" s="22"/>
    </row>
    <row r="5" spans="1:28" ht="126" customHeight="1" thickBot="1">
      <c r="A5" s="22"/>
      <c r="B5" s="130"/>
      <c r="C5" s="31">
        <v>1.2</v>
      </c>
      <c r="D5" s="86" t="s">
        <v>317</v>
      </c>
      <c r="E5" s="232" t="s">
        <v>318</v>
      </c>
      <c r="F5" s="232" t="s">
        <v>319</v>
      </c>
      <c r="G5" s="128">
        <v>44560</v>
      </c>
      <c r="H5" s="122">
        <f>AVERAGE(0.5,0,1,0.3,0,1,0,0.42)</f>
        <v>0.40249999999999997</v>
      </c>
      <c r="I5" s="32" t="s">
        <v>464</v>
      </c>
      <c r="J5" s="122">
        <f>AVERAGE(0.95,1,1,1,1,1,1)</f>
        <v>0.99285714285714288</v>
      </c>
      <c r="K5" s="233" t="s">
        <v>374</v>
      </c>
      <c r="L5" s="22"/>
      <c r="M5" s="22"/>
      <c r="N5" s="22"/>
      <c r="O5" s="22"/>
      <c r="P5" s="22"/>
      <c r="Q5" s="22"/>
      <c r="R5" s="22"/>
      <c r="S5" s="22"/>
      <c r="T5" s="22"/>
      <c r="U5" s="22"/>
      <c r="V5" s="22"/>
      <c r="W5" s="22"/>
      <c r="X5" s="22"/>
      <c r="Y5" s="22"/>
      <c r="Z5" s="22"/>
      <c r="AA5" s="22"/>
      <c r="AB5" s="22"/>
    </row>
    <row r="6" spans="1:28" ht="108.75" customHeight="1" thickBot="1">
      <c r="A6" s="22"/>
      <c r="B6" s="140"/>
      <c r="C6" s="31" t="s">
        <v>267</v>
      </c>
      <c r="D6" s="86" t="s">
        <v>320</v>
      </c>
      <c r="E6" s="232" t="s">
        <v>321</v>
      </c>
      <c r="F6" s="232" t="s">
        <v>322</v>
      </c>
      <c r="G6" s="128">
        <v>44560</v>
      </c>
      <c r="H6" s="122">
        <f>AVERAGE(0,0,0,0,0,0,0,0)</f>
        <v>0</v>
      </c>
      <c r="I6" s="32" t="s">
        <v>465</v>
      </c>
      <c r="J6" s="122">
        <f>AVERAGE(0,0,0,0,0,0,0)</f>
        <v>0</v>
      </c>
      <c r="K6" s="233" t="s">
        <v>376</v>
      </c>
      <c r="L6" s="22"/>
      <c r="M6" s="22"/>
      <c r="N6" s="22"/>
      <c r="O6" s="22"/>
      <c r="P6" s="22"/>
      <c r="Q6" s="22"/>
      <c r="R6" s="22"/>
      <c r="S6" s="22"/>
      <c r="T6" s="22"/>
      <c r="U6" s="22"/>
      <c r="V6" s="22"/>
      <c r="W6" s="22"/>
      <c r="X6" s="22"/>
      <c r="Y6" s="22"/>
      <c r="Z6" s="22"/>
      <c r="AA6" s="22"/>
      <c r="AB6" s="22"/>
    </row>
    <row r="7" spans="1:28" ht="108.75" customHeight="1" thickBot="1">
      <c r="A7" s="22"/>
      <c r="B7" s="123" t="s">
        <v>323</v>
      </c>
      <c r="C7" s="31" t="s">
        <v>28</v>
      </c>
      <c r="D7" s="86" t="s">
        <v>324</v>
      </c>
      <c r="E7" s="232" t="s">
        <v>325</v>
      </c>
      <c r="F7" s="232" t="s">
        <v>326</v>
      </c>
      <c r="G7" s="128">
        <v>44560</v>
      </c>
      <c r="H7" s="122">
        <f>AVERAGE(1)</f>
        <v>1</v>
      </c>
      <c r="I7" s="32" t="s">
        <v>466</v>
      </c>
      <c r="J7" s="122">
        <f>AVERAGE(1)</f>
        <v>1</v>
      </c>
      <c r="K7" s="233" t="s">
        <v>374</v>
      </c>
      <c r="L7" s="22"/>
      <c r="M7" s="22"/>
      <c r="N7" s="22"/>
      <c r="O7" s="22"/>
      <c r="P7" s="22"/>
      <c r="Q7" s="22"/>
      <c r="R7" s="22"/>
      <c r="S7" s="22"/>
      <c r="T7" s="22"/>
      <c r="U7" s="22"/>
      <c r="V7" s="22"/>
      <c r="W7" s="22"/>
      <c r="X7" s="22"/>
      <c r="Y7" s="22"/>
      <c r="Z7" s="22"/>
      <c r="AA7" s="22"/>
      <c r="AB7" s="22"/>
    </row>
    <row r="8" spans="1:28" ht="108.75" customHeight="1" thickBot="1">
      <c r="A8" s="22"/>
      <c r="B8" s="206" t="s">
        <v>327</v>
      </c>
      <c r="C8" s="31" t="s">
        <v>40</v>
      </c>
      <c r="D8" s="86" t="s">
        <v>328</v>
      </c>
      <c r="E8" s="232" t="s">
        <v>329</v>
      </c>
      <c r="F8" s="232" t="s">
        <v>330</v>
      </c>
      <c r="G8" s="128">
        <v>44560</v>
      </c>
      <c r="H8" s="122">
        <f>AVERAGE(0,0.5,1,0,0.9,0,0.6,1,0.3)</f>
        <v>0.47777777777777775</v>
      </c>
      <c r="I8" s="32" t="s">
        <v>467</v>
      </c>
      <c r="J8" s="122">
        <f>AVERAGE(1,1,1,1,0,1,1)</f>
        <v>0.8571428571428571</v>
      </c>
      <c r="K8" s="233" t="s">
        <v>374</v>
      </c>
      <c r="L8" s="22"/>
      <c r="M8" s="22"/>
      <c r="N8" s="22"/>
      <c r="O8" s="22"/>
      <c r="P8" s="22"/>
      <c r="Q8" s="22"/>
      <c r="R8" s="22"/>
      <c r="S8" s="22"/>
      <c r="T8" s="22"/>
      <c r="U8" s="22"/>
      <c r="V8" s="22"/>
      <c r="W8" s="22"/>
      <c r="X8" s="22"/>
      <c r="Y8" s="22"/>
      <c r="Z8" s="22"/>
      <c r="AA8" s="22"/>
      <c r="AB8" s="22"/>
    </row>
    <row r="9" spans="1:28" ht="108.75" customHeight="1" thickBot="1">
      <c r="A9" s="22"/>
      <c r="B9" s="130"/>
      <c r="C9" s="31" t="s">
        <v>45</v>
      </c>
      <c r="D9" s="86" t="s">
        <v>331</v>
      </c>
      <c r="E9" s="232" t="s">
        <v>332</v>
      </c>
      <c r="F9" s="86" t="s">
        <v>333</v>
      </c>
      <c r="G9" s="128">
        <v>44560</v>
      </c>
      <c r="H9" s="122">
        <f>AVERAGE(0.9,1)</f>
        <v>0.95</v>
      </c>
      <c r="I9" s="32" t="s">
        <v>468</v>
      </c>
      <c r="J9" s="122">
        <f>AVERAGE(1,0.9,1,1,0,1)</f>
        <v>0.81666666666666676</v>
      </c>
      <c r="K9" s="233" t="s">
        <v>374</v>
      </c>
      <c r="L9" s="22"/>
      <c r="M9" s="22"/>
      <c r="N9" s="22"/>
      <c r="O9" s="22"/>
      <c r="P9" s="22"/>
      <c r="Q9" s="22"/>
      <c r="R9" s="22"/>
      <c r="S9" s="22"/>
      <c r="T9" s="22"/>
      <c r="U9" s="22"/>
      <c r="V9" s="22"/>
      <c r="W9" s="22"/>
      <c r="X9" s="22"/>
      <c r="Y9" s="22"/>
      <c r="Z9" s="22"/>
      <c r="AA9" s="22"/>
      <c r="AB9" s="22"/>
    </row>
    <row r="10" spans="1:28" ht="108.75" customHeight="1" thickBot="1">
      <c r="A10" s="22"/>
      <c r="B10" s="140"/>
      <c r="C10" s="31" t="s">
        <v>49</v>
      </c>
      <c r="D10" s="86" t="s">
        <v>334</v>
      </c>
      <c r="E10" s="232" t="s">
        <v>335</v>
      </c>
      <c r="F10" s="86" t="s">
        <v>326</v>
      </c>
      <c r="G10" s="128">
        <v>44560</v>
      </c>
      <c r="H10" s="122">
        <f>AVERAGE(1)</f>
        <v>1</v>
      </c>
      <c r="I10" s="32" t="s">
        <v>469</v>
      </c>
      <c r="J10" s="122">
        <f>AVERAGE(1)</f>
        <v>1</v>
      </c>
      <c r="K10" s="233" t="s">
        <v>374</v>
      </c>
      <c r="L10" s="22"/>
      <c r="M10" s="22"/>
      <c r="N10" s="22"/>
      <c r="O10" s="22"/>
      <c r="P10" s="22"/>
      <c r="Q10" s="22"/>
      <c r="R10" s="22"/>
      <c r="S10" s="22"/>
      <c r="T10" s="22"/>
      <c r="U10" s="22"/>
      <c r="V10" s="22"/>
      <c r="W10" s="22"/>
      <c r="X10" s="22"/>
      <c r="Y10" s="22"/>
      <c r="Z10" s="22"/>
      <c r="AA10" s="22"/>
      <c r="AB10" s="22"/>
    </row>
    <row r="11" spans="1:28" ht="108.75" customHeight="1" thickBot="1">
      <c r="A11" s="22"/>
      <c r="B11" s="206" t="s">
        <v>336</v>
      </c>
      <c r="C11" s="31" t="s">
        <v>54</v>
      </c>
      <c r="D11" s="86" t="s">
        <v>337</v>
      </c>
      <c r="E11" s="232" t="s">
        <v>338</v>
      </c>
      <c r="F11" s="86" t="s">
        <v>339</v>
      </c>
      <c r="G11" s="128">
        <v>44560</v>
      </c>
      <c r="H11" s="122">
        <f t="shared" ref="H11:H12" si="0">AVERAGE(0)</f>
        <v>0</v>
      </c>
      <c r="I11" s="32" t="s">
        <v>470</v>
      </c>
      <c r="J11" s="122">
        <f>AVERAGE(0,0)</f>
        <v>0</v>
      </c>
      <c r="K11" s="233" t="s">
        <v>374</v>
      </c>
      <c r="L11" s="22"/>
      <c r="M11" s="22"/>
      <c r="N11" s="22"/>
      <c r="O11" s="22"/>
      <c r="P11" s="22"/>
      <c r="Q11" s="22"/>
      <c r="R11" s="22"/>
      <c r="S11" s="22"/>
      <c r="T11" s="22"/>
      <c r="U11" s="22"/>
      <c r="V11" s="22"/>
      <c r="W11" s="22"/>
      <c r="X11" s="22"/>
      <c r="Y11" s="22"/>
      <c r="Z11" s="22"/>
      <c r="AA11" s="22"/>
      <c r="AB11" s="22"/>
    </row>
    <row r="12" spans="1:28" ht="108.75" customHeight="1" thickBot="1">
      <c r="A12" s="22"/>
      <c r="B12" s="131"/>
      <c r="C12" s="31">
        <v>4.2</v>
      </c>
      <c r="D12" s="86" t="s">
        <v>340</v>
      </c>
      <c r="E12" s="232" t="s">
        <v>341</v>
      </c>
      <c r="F12" s="232" t="s">
        <v>342</v>
      </c>
      <c r="G12" s="128">
        <v>44560</v>
      </c>
      <c r="H12" s="122">
        <f t="shared" si="0"/>
        <v>0</v>
      </c>
      <c r="I12" s="32" t="s">
        <v>471</v>
      </c>
      <c r="J12" s="122">
        <f>AVERAGE(0)</f>
        <v>0</v>
      </c>
      <c r="K12" s="233" t="s">
        <v>376</v>
      </c>
      <c r="L12" s="22"/>
      <c r="M12" s="22"/>
      <c r="N12" s="22"/>
      <c r="O12" s="22"/>
      <c r="P12" s="22"/>
      <c r="Q12" s="22"/>
      <c r="R12" s="22"/>
      <c r="S12" s="22"/>
      <c r="T12" s="22"/>
      <c r="U12" s="22"/>
      <c r="V12" s="22"/>
      <c r="W12" s="22"/>
      <c r="X12" s="22"/>
      <c r="Y12" s="22"/>
      <c r="Z12" s="22"/>
      <c r="AA12" s="22"/>
      <c r="AB12" s="22"/>
    </row>
    <row r="13" spans="1:28" ht="108.75" customHeight="1" thickBot="1">
      <c r="A13" s="22"/>
      <c r="B13" s="206" t="s">
        <v>343</v>
      </c>
      <c r="C13" s="124" t="s">
        <v>253</v>
      </c>
      <c r="D13" s="39" t="s">
        <v>344</v>
      </c>
      <c r="E13" s="232" t="s">
        <v>345</v>
      </c>
      <c r="F13" s="232" t="s">
        <v>326</v>
      </c>
      <c r="G13" s="128">
        <v>44560</v>
      </c>
      <c r="H13" s="122">
        <f>AVERAGE(0.25)</f>
        <v>0.25</v>
      </c>
      <c r="I13" s="32" t="s">
        <v>472</v>
      </c>
      <c r="J13" s="122">
        <f>AVERAGE(1)</f>
        <v>1</v>
      </c>
      <c r="K13" s="233" t="s">
        <v>374</v>
      </c>
      <c r="L13" s="22"/>
      <c r="M13" s="22"/>
      <c r="N13" s="22"/>
      <c r="O13" s="22"/>
      <c r="P13" s="22"/>
      <c r="Q13" s="22"/>
      <c r="R13" s="22"/>
      <c r="S13" s="22"/>
      <c r="T13" s="22"/>
      <c r="U13" s="22"/>
      <c r="V13" s="22"/>
      <c r="W13" s="22"/>
      <c r="X13" s="22"/>
      <c r="Y13" s="22"/>
      <c r="Z13" s="22"/>
      <c r="AA13" s="22"/>
      <c r="AB13" s="22"/>
    </row>
    <row r="14" spans="1:28" ht="132.75" customHeight="1" thickBot="1">
      <c r="A14" s="22"/>
      <c r="B14" s="131"/>
      <c r="C14" s="125">
        <v>5.2</v>
      </c>
      <c r="D14" s="39" t="s">
        <v>346</v>
      </c>
      <c r="E14" s="232" t="s">
        <v>345</v>
      </c>
      <c r="F14" s="232" t="s">
        <v>347</v>
      </c>
      <c r="G14" s="128">
        <v>44560</v>
      </c>
      <c r="H14" s="126">
        <f>AVERAGE(1,1,1,1,1,1)</f>
        <v>1</v>
      </c>
      <c r="I14" s="32" t="s">
        <v>473</v>
      </c>
      <c r="J14" s="122">
        <f>AVERAGE(1,1,1,1,1,1)</f>
        <v>1</v>
      </c>
      <c r="K14" s="233" t="s">
        <v>374</v>
      </c>
      <c r="L14" s="22"/>
      <c r="M14" s="22"/>
      <c r="N14" s="22"/>
      <c r="O14" s="22"/>
      <c r="P14" s="22"/>
      <c r="Q14" s="22"/>
      <c r="R14" s="22"/>
      <c r="S14" s="22"/>
      <c r="T14" s="22"/>
      <c r="U14" s="22"/>
      <c r="V14" s="22"/>
      <c r="W14" s="22"/>
      <c r="X14" s="22"/>
      <c r="Y14" s="22"/>
      <c r="Z14" s="22"/>
      <c r="AA14" s="22"/>
      <c r="AB14" s="22"/>
    </row>
    <row r="15" spans="1:28" ht="35.25" customHeight="1" thickBot="1">
      <c r="A15" s="22"/>
      <c r="B15" s="22"/>
      <c r="C15" s="22"/>
      <c r="D15" s="22"/>
      <c r="E15" s="132" t="s">
        <v>348</v>
      </c>
      <c r="F15" s="133"/>
      <c r="G15" s="134"/>
      <c r="H15" s="47">
        <f>AVERAGE(H4:H14)</f>
        <v>0.5307828282828283</v>
      </c>
      <c r="I15" s="22"/>
      <c r="J15" s="47">
        <f>AVERAGE(J4:J14)</f>
        <v>0.68870523415977969</v>
      </c>
      <c r="K15" s="22"/>
      <c r="L15" s="22"/>
      <c r="M15" s="22"/>
      <c r="N15" s="22"/>
      <c r="O15" s="22"/>
      <c r="P15" s="22"/>
      <c r="Q15" s="22"/>
      <c r="R15" s="22"/>
      <c r="S15" s="22"/>
      <c r="T15" s="22"/>
      <c r="U15" s="22"/>
      <c r="V15" s="22"/>
      <c r="W15" s="22"/>
      <c r="X15" s="22"/>
      <c r="Y15" s="22"/>
      <c r="Z15" s="22"/>
      <c r="AA15" s="22"/>
      <c r="AB15" s="22"/>
    </row>
    <row r="16" spans="1:28">
      <c r="A16" s="22"/>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row>
    <row r="17" spans="1:28">
      <c r="A17" s="22"/>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row>
    <row r="18" spans="1:28">
      <c r="A18" s="22"/>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row>
    <row r="19" spans="1:28" ht="17.25" customHeight="1">
      <c r="A19" s="22"/>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row>
    <row r="20" spans="1:28" ht="17.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row>
    <row r="21" spans="1:28" ht="17.25" customHeight="1">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row>
    <row r="22" spans="1:28" ht="15.75" customHeight="1">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row>
    <row r="23" spans="1:28" ht="17.25" customHeight="1">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row>
    <row r="24" spans="1:28" ht="17.25" customHeight="1">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row>
    <row r="25" spans="1:28" ht="17.25" customHeight="1">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row>
    <row r="26" spans="1:28" ht="17.25" customHeight="1">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row>
    <row r="27" spans="1:28" ht="17.25" customHeight="1">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row>
    <row r="28" spans="1:28" ht="17.25" customHeight="1">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row>
    <row r="29" spans="1:28" ht="17.25" customHeight="1">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row>
    <row r="30" spans="1:28" ht="15.75" customHeight="1">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row>
    <row r="31" spans="1:28" ht="15.75" customHeight="1">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row>
    <row r="32" spans="1:28" ht="15.75" customHeight="1">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row>
    <row r="33" spans="1:28" ht="15.7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row>
    <row r="34" spans="1:28" ht="15.75" customHeight="1">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row>
    <row r="35" spans="1:28" ht="15.75" customHeight="1">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row>
    <row r="36" spans="1:28" ht="15.75" customHeight="1">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row>
    <row r="37" spans="1:28" ht="15.75" customHeight="1">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row>
    <row r="38" spans="1:28" ht="15.75" customHeight="1">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row>
    <row r="39" spans="1:28" ht="15.75" customHeight="1">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row>
    <row r="40" spans="1:28" ht="15.75" customHeight="1">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row>
    <row r="41" spans="1:28" ht="15.75" customHeight="1">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row>
    <row r="42" spans="1:28" ht="15.75" customHeight="1">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row>
    <row r="43" spans="1:28" ht="15.75" customHeight="1">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row>
    <row r="44" spans="1:28" ht="15.75" customHeight="1">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row>
    <row r="45" spans="1:28" ht="15.75" customHeight="1">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row>
    <row r="46" spans="1:28" ht="15.75" customHeight="1">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row>
    <row r="47" spans="1:28" ht="15.7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row>
    <row r="48" spans="1:28" ht="15.75" customHeight="1">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row>
    <row r="49" spans="1:28" ht="15.75" customHeight="1">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row>
    <row r="50" spans="1:28" ht="15.75" customHeight="1">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row>
    <row r="51" spans="1:28" ht="15.75" customHeight="1">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row>
    <row r="52" spans="1:28" ht="15.75" customHeight="1">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row>
    <row r="53" spans="1:28" ht="15.75" customHeight="1">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row>
    <row r="54" spans="1:28" ht="15.75" customHeight="1">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row>
    <row r="55" spans="1:28" ht="15.75" customHeight="1">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row>
    <row r="56" spans="1:28" ht="15.75" customHeight="1">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row>
    <row r="57" spans="1:28" ht="15.75" customHeight="1">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row>
    <row r="58" spans="1:28" ht="15.75" customHeight="1">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row>
    <row r="59" spans="1:28" ht="15.75" customHeight="1">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row>
    <row r="60" spans="1:28" ht="15.75" customHeight="1">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row>
    <row r="61" spans="1:28" ht="15.75" customHeight="1">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row>
    <row r="62" spans="1:28" ht="15.75" customHeight="1">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row>
    <row r="63" spans="1:28" ht="15.75" customHeight="1">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row>
    <row r="64" spans="1:28" ht="15.75" customHeight="1">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row>
    <row r="65" spans="1:28" ht="15.75" customHeight="1">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row>
    <row r="66" spans="1:28" ht="15.75" customHeight="1">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row>
    <row r="67" spans="1:28" ht="15.75" customHeight="1">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row>
    <row r="68" spans="1:28" ht="15.75" customHeight="1">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row>
    <row r="69" spans="1:28" ht="15.75" customHeight="1">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row>
    <row r="70" spans="1:28" ht="15.75" customHeight="1">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row>
    <row r="71" spans="1:28" ht="15.75" customHeight="1">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row>
    <row r="72" spans="1:28" ht="15.75" customHeight="1">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row>
    <row r="73" spans="1:28" ht="15.75" customHeight="1">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row>
    <row r="74" spans="1:28" ht="15.75" customHeight="1">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row>
    <row r="75" spans="1:28" ht="15.75" customHeight="1">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row>
    <row r="76" spans="1:28" ht="15.75" customHeight="1">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row>
    <row r="77" spans="1:28" ht="15.75" customHeight="1">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row>
    <row r="78" spans="1:28" ht="15.75" customHeight="1">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row>
    <row r="79" spans="1:28" ht="15.75" customHeight="1">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row>
    <row r="80" spans="1:28" ht="15.75" customHeight="1">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row>
    <row r="81" spans="1:28" ht="15.75" customHeight="1">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row>
    <row r="82" spans="1:28" ht="15.75" customHeight="1">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row>
    <row r="83" spans="1:28" ht="15.75" customHeight="1">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row>
    <row r="84" spans="1:28" ht="15.75" customHeight="1">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row>
    <row r="85" spans="1:28" ht="15.75" customHeight="1">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row>
    <row r="86" spans="1:28" ht="15.75" customHeight="1">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row>
    <row r="87" spans="1:28" ht="15.75" customHeight="1">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row>
    <row r="88" spans="1:28" ht="15.75" customHeight="1">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row>
    <row r="89" spans="1:28" ht="15.75" customHeight="1">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row>
    <row r="90" spans="1:28" ht="15.75" customHeight="1">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row>
    <row r="91" spans="1:28" ht="15.75" customHeight="1">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row>
    <row r="92" spans="1:28" ht="15.75" customHeight="1">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row>
    <row r="93" spans="1:28" ht="15.75" customHeight="1">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row>
    <row r="94" spans="1:28" ht="15.75" customHeight="1">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row>
    <row r="95" spans="1:28" ht="15.75" customHeight="1">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row>
    <row r="96" spans="1:28" ht="15.75" customHeight="1">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row>
    <row r="97" spans="1:28" ht="15.75" customHeight="1">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row>
    <row r="98" spans="1:28" ht="15.75" customHeight="1">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row>
    <row r="99" spans="1:28" ht="15.75" customHeight="1">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row>
    <row r="100" spans="1:28" ht="15.75" customHeight="1">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row>
    <row r="101" spans="1:28" ht="15.75" customHeight="1">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row>
    <row r="102" spans="1:28" ht="15.75" customHeight="1">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row>
    <row r="103" spans="1:28" ht="15.75" customHeight="1">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row>
    <row r="104" spans="1:28" ht="15.75" customHeight="1">
      <c r="A104" s="22"/>
      <c r="H104" s="22"/>
      <c r="I104" s="22"/>
      <c r="J104" s="22"/>
      <c r="K104" s="22"/>
      <c r="L104" s="22"/>
      <c r="M104" s="22"/>
      <c r="N104" s="22"/>
      <c r="O104" s="22"/>
      <c r="P104" s="22"/>
      <c r="Q104" s="22"/>
      <c r="R104" s="22"/>
      <c r="S104" s="22"/>
      <c r="T104" s="22"/>
      <c r="U104" s="22"/>
      <c r="V104" s="22"/>
      <c r="W104" s="22"/>
      <c r="X104" s="22"/>
      <c r="Y104" s="22"/>
      <c r="Z104" s="22"/>
      <c r="AA104" s="22"/>
      <c r="AB104" s="22"/>
    </row>
    <row r="105" spans="1:28" ht="15.75" customHeight="1">
      <c r="A105" s="22"/>
    </row>
    <row r="106" spans="1:28" ht="15.75" customHeight="1">
      <c r="A106" s="22"/>
    </row>
    <row r="107" spans="1:28" ht="15.75" customHeight="1">
      <c r="A107" s="22"/>
    </row>
    <row r="108" spans="1:28" ht="15.75" customHeight="1">
      <c r="A108" s="22"/>
    </row>
    <row r="109" spans="1:28" ht="15.75" customHeight="1">
      <c r="A109" s="22"/>
    </row>
    <row r="110" spans="1:28" ht="15.75" customHeight="1">
      <c r="A110" s="22"/>
    </row>
    <row r="111" spans="1:28" ht="15.75" customHeight="1">
      <c r="A111" s="22"/>
    </row>
    <row r="112" spans="1:28" ht="15.75" customHeight="1">
      <c r="A112" s="22"/>
    </row>
    <row r="113" spans="1:1" ht="15.75" customHeight="1">
      <c r="A113" s="22"/>
    </row>
    <row r="114" spans="1:1" ht="15.75" customHeight="1">
      <c r="A114" s="22"/>
    </row>
    <row r="115" spans="1:1" ht="15.75" customHeight="1">
      <c r="A115" s="22"/>
    </row>
    <row r="116" spans="1:1" ht="15.75" customHeight="1">
      <c r="A116" s="22"/>
    </row>
    <row r="117" spans="1:1" ht="15.75" customHeight="1">
      <c r="A117" s="22"/>
    </row>
    <row r="118" spans="1:1" ht="15.75" customHeight="1">
      <c r="A118" s="22"/>
    </row>
    <row r="119" spans="1:1" ht="15.75" customHeight="1">
      <c r="A119" s="22"/>
    </row>
    <row r="120" spans="1:1" ht="15.75" customHeight="1">
      <c r="A120" s="22"/>
    </row>
    <row r="121" spans="1:1" ht="15.75" customHeight="1">
      <c r="A121" s="22"/>
    </row>
    <row r="122" spans="1:1" ht="15.75" customHeight="1">
      <c r="A122" s="22"/>
    </row>
    <row r="123" spans="1:1" ht="15.75" customHeight="1">
      <c r="A123" s="22"/>
    </row>
    <row r="124" spans="1:1" ht="15.75" customHeight="1">
      <c r="A124" s="22"/>
    </row>
    <row r="125" spans="1:1" ht="15.75" customHeight="1">
      <c r="A125" s="22"/>
    </row>
    <row r="126" spans="1:1" ht="15.75" customHeight="1">
      <c r="A126" s="22"/>
    </row>
    <row r="127" spans="1:1" ht="15.75" customHeight="1">
      <c r="A127" s="22"/>
    </row>
    <row r="128" spans="1:1" ht="15.75" customHeight="1">
      <c r="A128" s="22"/>
    </row>
    <row r="129" spans="1:1" ht="15.75" customHeight="1">
      <c r="A129" s="22"/>
    </row>
    <row r="130" spans="1:1" ht="15.75" customHeight="1">
      <c r="A130" s="22"/>
    </row>
    <row r="131" spans="1:1" ht="15.75" customHeight="1">
      <c r="A131" s="22"/>
    </row>
    <row r="132" spans="1:1" ht="15.75" customHeight="1">
      <c r="A132" s="22"/>
    </row>
    <row r="133" spans="1:1" ht="15.75" customHeight="1">
      <c r="A133" s="22"/>
    </row>
    <row r="134" spans="1:1" ht="15.75" customHeight="1">
      <c r="A134" s="22"/>
    </row>
    <row r="135" spans="1:1" ht="15.75" customHeight="1">
      <c r="A135" s="22"/>
    </row>
    <row r="136" spans="1:1" ht="15.75" customHeight="1">
      <c r="A136" s="22"/>
    </row>
    <row r="137" spans="1:1" ht="15.75" customHeight="1">
      <c r="A137" s="22"/>
    </row>
    <row r="138" spans="1:1" ht="15.75" customHeight="1">
      <c r="A138" s="22"/>
    </row>
    <row r="139" spans="1:1" ht="15.75" customHeight="1">
      <c r="A139" s="22"/>
    </row>
    <row r="140" spans="1:1" ht="15.75" customHeight="1">
      <c r="A140" s="22"/>
    </row>
    <row r="141" spans="1:1" ht="15.75" customHeight="1">
      <c r="A141" s="22"/>
    </row>
    <row r="142" spans="1:1" ht="15.75" customHeight="1">
      <c r="A142" s="22"/>
    </row>
    <row r="143" spans="1:1" ht="15.75" customHeight="1">
      <c r="A143" s="22"/>
    </row>
    <row r="144" spans="1:1" ht="15.75" customHeight="1">
      <c r="A144" s="22"/>
    </row>
    <row r="145" spans="1:1" ht="15.75" customHeight="1">
      <c r="A145" s="22"/>
    </row>
    <row r="146" spans="1:1" ht="15.75" customHeight="1">
      <c r="A146" s="22"/>
    </row>
    <row r="147" spans="1:1" ht="15.75" customHeight="1">
      <c r="A147" s="22"/>
    </row>
    <row r="148" spans="1:1" ht="15.75" customHeight="1">
      <c r="A148" s="22"/>
    </row>
    <row r="149" spans="1:1" ht="15.75" customHeight="1">
      <c r="A149" s="22"/>
    </row>
    <row r="150" spans="1:1" ht="15.75" customHeight="1">
      <c r="A150" s="22"/>
    </row>
    <row r="151" spans="1:1" ht="15.75" customHeight="1">
      <c r="A151" s="22"/>
    </row>
    <row r="152" spans="1:1" ht="15.75" customHeight="1">
      <c r="A152" s="22"/>
    </row>
    <row r="153" spans="1:1" ht="15.75" customHeight="1">
      <c r="A153" s="22"/>
    </row>
    <row r="154" spans="1:1" ht="15.75" customHeight="1">
      <c r="A154" s="22"/>
    </row>
    <row r="155" spans="1:1" ht="15.75" customHeight="1">
      <c r="A155" s="22"/>
    </row>
    <row r="156" spans="1:1" ht="15.75" customHeight="1">
      <c r="A156" s="22"/>
    </row>
    <row r="157" spans="1:1" ht="15.75" customHeight="1">
      <c r="A157" s="22"/>
    </row>
    <row r="158" spans="1:1" ht="15.75" customHeight="1">
      <c r="A158" s="22"/>
    </row>
    <row r="159" spans="1:1" ht="15.75" customHeight="1">
      <c r="A159" s="22"/>
    </row>
    <row r="160" spans="1:1" ht="15.75" customHeight="1">
      <c r="A160" s="22"/>
    </row>
    <row r="161" spans="1:1" ht="15.75" customHeight="1">
      <c r="A161" s="22"/>
    </row>
    <row r="162" spans="1:1" ht="15.75" customHeight="1">
      <c r="A162" s="22"/>
    </row>
    <row r="163" spans="1:1" ht="15.75" customHeight="1">
      <c r="A163" s="22"/>
    </row>
    <row r="164" spans="1:1" ht="15.75" customHeight="1">
      <c r="A164" s="22"/>
    </row>
    <row r="165" spans="1:1" ht="15.75" customHeight="1">
      <c r="A165" s="22"/>
    </row>
    <row r="166" spans="1:1" ht="15.75" customHeight="1">
      <c r="A166" s="22"/>
    </row>
    <row r="167" spans="1:1" ht="15.75" customHeight="1">
      <c r="A167" s="22"/>
    </row>
    <row r="168" spans="1:1" ht="15.75" customHeight="1">
      <c r="A168" s="22"/>
    </row>
    <row r="169" spans="1:1" ht="15.75" customHeight="1">
      <c r="A169" s="22"/>
    </row>
    <row r="170" spans="1:1" ht="15.75" customHeight="1">
      <c r="A170" s="22"/>
    </row>
    <row r="171" spans="1:1" ht="15.75" customHeight="1">
      <c r="A171" s="22"/>
    </row>
    <row r="172" spans="1:1" ht="15.75" customHeight="1">
      <c r="A172" s="22"/>
    </row>
    <row r="173" spans="1:1" ht="15.75" customHeight="1">
      <c r="A173" s="22"/>
    </row>
    <row r="174" spans="1:1" ht="15.75" customHeight="1">
      <c r="A174" s="22"/>
    </row>
    <row r="175" spans="1:1" ht="15.75" customHeight="1">
      <c r="A175" s="22"/>
    </row>
    <row r="176" spans="1:1" ht="15.75" customHeight="1">
      <c r="A176" s="22"/>
    </row>
    <row r="177" spans="1:1" ht="15.75" customHeight="1">
      <c r="A177" s="22"/>
    </row>
    <row r="178" spans="1:1" ht="15.75" customHeight="1">
      <c r="A178" s="22"/>
    </row>
    <row r="179" spans="1:1" ht="15.75" customHeight="1">
      <c r="A179" s="22"/>
    </row>
    <row r="180" spans="1:1" ht="15.75" customHeight="1">
      <c r="A180" s="22"/>
    </row>
    <row r="181" spans="1:1" ht="15.75" customHeight="1">
      <c r="A181" s="22"/>
    </row>
    <row r="182" spans="1:1" ht="15.75" customHeight="1">
      <c r="A182" s="22"/>
    </row>
    <row r="183" spans="1:1" ht="15.75" customHeight="1">
      <c r="A183" s="22"/>
    </row>
    <row r="184" spans="1:1" ht="15.75" customHeight="1">
      <c r="A184" s="22"/>
    </row>
    <row r="185" spans="1:1" ht="15.75" customHeight="1">
      <c r="A185" s="22"/>
    </row>
    <row r="186" spans="1:1" ht="15.75" customHeight="1">
      <c r="A186" s="22"/>
    </row>
    <row r="187" spans="1:1" ht="15.75" customHeight="1">
      <c r="A187" s="22"/>
    </row>
    <row r="188" spans="1:1" ht="15.75" customHeight="1">
      <c r="A188" s="22"/>
    </row>
    <row r="189" spans="1:1" ht="15.75" customHeight="1">
      <c r="A189" s="22"/>
    </row>
    <row r="190" spans="1:1" ht="15.75" customHeight="1">
      <c r="A190" s="22"/>
    </row>
    <row r="191" spans="1:1" ht="15.75" customHeight="1">
      <c r="A191" s="22"/>
    </row>
    <row r="192" spans="1:1" ht="15.75" customHeight="1">
      <c r="A192" s="22"/>
    </row>
    <row r="193" spans="1:1" ht="15.75" customHeight="1">
      <c r="A193" s="22"/>
    </row>
    <row r="194" spans="1:1" ht="15.75" customHeight="1">
      <c r="A194" s="22"/>
    </row>
    <row r="195" spans="1:1" ht="15.75" customHeight="1">
      <c r="A195" s="22"/>
    </row>
    <row r="196" spans="1:1" ht="15.75" customHeight="1">
      <c r="A196" s="22"/>
    </row>
    <row r="197" spans="1:1" ht="15.75" customHeight="1">
      <c r="A197" s="22"/>
    </row>
    <row r="198" spans="1:1" ht="15.75" customHeight="1">
      <c r="A198" s="22"/>
    </row>
    <row r="199" spans="1:1" ht="15.75" customHeight="1">
      <c r="A199" s="22"/>
    </row>
    <row r="200" spans="1:1" ht="15.75" customHeight="1">
      <c r="A200" s="22"/>
    </row>
    <row r="201" spans="1:1" ht="15.75" customHeight="1">
      <c r="A201" s="22"/>
    </row>
    <row r="202" spans="1:1" ht="15.75" customHeight="1">
      <c r="A202" s="22"/>
    </row>
    <row r="203" spans="1:1" ht="15.75" customHeight="1">
      <c r="A203" s="22"/>
    </row>
    <row r="204" spans="1:1" ht="15.75" customHeight="1">
      <c r="A204" s="22"/>
    </row>
    <row r="205" spans="1:1" ht="15.75" customHeight="1">
      <c r="A205" s="22"/>
    </row>
    <row r="206" spans="1:1" ht="15.75" customHeight="1">
      <c r="A206" s="22"/>
    </row>
    <row r="207" spans="1:1" ht="15.75" customHeight="1">
      <c r="A207" s="22"/>
    </row>
    <row r="208" spans="1:1" ht="15.75" customHeight="1">
      <c r="A208" s="22"/>
    </row>
    <row r="209" spans="1:1" ht="15.75" customHeight="1">
      <c r="A209" s="22"/>
    </row>
    <row r="210" spans="1:1" ht="15.75" customHeight="1">
      <c r="A210" s="22"/>
    </row>
    <row r="211" spans="1:1" ht="15.75" customHeight="1">
      <c r="A211" s="22"/>
    </row>
    <row r="212" spans="1:1" ht="15.75" customHeight="1">
      <c r="A212" s="22"/>
    </row>
    <row r="213" spans="1:1" ht="15.75" customHeight="1">
      <c r="A213" s="22"/>
    </row>
    <row r="214" spans="1:1" ht="15.75" customHeight="1">
      <c r="A214" s="22"/>
    </row>
    <row r="215" spans="1:1" ht="15.75" customHeight="1">
      <c r="A215" s="22"/>
    </row>
    <row r="216" spans="1:1" ht="15.75" customHeight="1">
      <c r="A216" s="22"/>
    </row>
    <row r="217" spans="1:1" ht="15.75" customHeight="1">
      <c r="A217" s="22"/>
    </row>
    <row r="218" spans="1:1" ht="15.75" customHeight="1">
      <c r="A218" s="22"/>
    </row>
    <row r="219" spans="1:1" ht="15.75" customHeight="1">
      <c r="A219" s="22"/>
    </row>
    <row r="220" spans="1:1" ht="15.75" customHeight="1">
      <c r="A220" s="22"/>
    </row>
    <row r="221" spans="1:1" ht="15.75" customHeight="1">
      <c r="A221" s="22"/>
    </row>
    <row r="222" spans="1:1" ht="15.75" customHeight="1">
      <c r="A222" s="22"/>
    </row>
    <row r="223" spans="1:1" ht="15.75" customHeight="1">
      <c r="A223" s="22"/>
    </row>
    <row r="224" spans="1:1" ht="15.75" customHeight="1">
      <c r="A224" s="22"/>
    </row>
    <row r="225" spans="1:1" ht="15.75" customHeight="1">
      <c r="A225" s="22"/>
    </row>
    <row r="226" spans="1:1" ht="15.75" customHeight="1">
      <c r="A226" s="22"/>
    </row>
    <row r="227" spans="1:1" ht="15.75" customHeight="1">
      <c r="A227" s="22"/>
    </row>
    <row r="228" spans="1:1" ht="15.75" customHeight="1">
      <c r="A228" s="22"/>
    </row>
    <row r="229" spans="1:1" ht="15.75" customHeight="1">
      <c r="A229" s="22"/>
    </row>
    <row r="230" spans="1:1" ht="15.75" customHeight="1">
      <c r="A230" s="22"/>
    </row>
    <row r="231" spans="1:1" ht="15.75" customHeight="1">
      <c r="A231" s="22"/>
    </row>
    <row r="232" spans="1:1" ht="15.75" customHeight="1">
      <c r="A232" s="22"/>
    </row>
    <row r="233" spans="1:1" ht="15.75" customHeight="1">
      <c r="A233" s="22"/>
    </row>
    <row r="234" spans="1:1" ht="15.75" customHeight="1">
      <c r="A234" s="22"/>
    </row>
    <row r="235" spans="1:1" ht="15.75" customHeight="1">
      <c r="A235" s="22"/>
    </row>
    <row r="236" spans="1:1" ht="15.75" customHeight="1">
      <c r="A236" s="22"/>
    </row>
    <row r="237" spans="1:1" ht="15.75" customHeight="1">
      <c r="A237" s="22"/>
    </row>
    <row r="238" spans="1:1" ht="15.75" customHeight="1">
      <c r="A238" s="22"/>
    </row>
    <row r="239" spans="1:1" ht="15.75" customHeight="1">
      <c r="A239" s="22"/>
    </row>
    <row r="240" spans="1:1" ht="15.75" customHeight="1">
      <c r="A240" s="22"/>
    </row>
    <row r="241" spans="1:1" ht="15.75" customHeight="1">
      <c r="A241" s="22"/>
    </row>
    <row r="242" spans="1:1" ht="15.75" customHeight="1">
      <c r="A242" s="22"/>
    </row>
    <row r="243" spans="1:1" ht="15.75" customHeight="1">
      <c r="A243" s="22"/>
    </row>
    <row r="244" spans="1:1" ht="15.75" customHeight="1">
      <c r="A244" s="22"/>
    </row>
    <row r="245" spans="1:1" ht="15.75" customHeight="1">
      <c r="A245" s="22"/>
    </row>
    <row r="246" spans="1:1" ht="15.75" customHeight="1">
      <c r="A246" s="22"/>
    </row>
    <row r="247" spans="1:1" ht="15.75" customHeight="1">
      <c r="A247" s="22"/>
    </row>
    <row r="248" spans="1:1" ht="15.75" customHeight="1">
      <c r="A248" s="22"/>
    </row>
    <row r="249" spans="1:1" ht="15.75" customHeight="1">
      <c r="A249" s="22"/>
    </row>
    <row r="250" spans="1:1" ht="15.75" customHeight="1">
      <c r="A250" s="22"/>
    </row>
    <row r="251" spans="1:1" ht="15.75" customHeight="1">
      <c r="A251" s="22"/>
    </row>
    <row r="252" spans="1:1" ht="15.75" customHeight="1">
      <c r="A252" s="22"/>
    </row>
    <row r="253" spans="1:1" ht="15.75" customHeight="1">
      <c r="A253" s="22"/>
    </row>
    <row r="254" spans="1:1" ht="15.75" customHeight="1">
      <c r="A254" s="22"/>
    </row>
    <row r="255" spans="1:1" ht="15.75" customHeight="1">
      <c r="A255" s="22"/>
    </row>
    <row r="256" spans="1:1" ht="15.75" customHeight="1">
      <c r="A256" s="22"/>
    </row>
    <row r="257" spans="1:1" ht="15.75" customHeight="1">
      <c r="A257" s="22"/>
    </row>
    <row r="258" spans="1:1" ht="15.75" customHeight="1">
      <c r="A258" s="22"/>
    </row>
    <row r="259" spans="1:1" ht="15.75" customHeight="1">
      <c r="A259" s="22"/>
    </row>
    <row r="260" spans="1:1" ht="15.75" customHeight="1">
      <c r="A260" s="22"/>
    </row>
    <row r="261" spans="1:1" ht="15.75" customHeight="1">
      <c r="A261" s="22"/>
    </row>
    <row r="262" spans="1:1" ht="15.75" customHeight="1">
      <c r="A262" s="22"/>
    </row>
    <row r="263" spans="1:1" ht="15.75" customHeight="1">
      <c r="A263" s="22"/>
    </row>
    <row r="264" spans="1:1" ht="15.75" customHeight="1">
      <c r="A264" s="22"/>
    </row>
    <row r="265" spans="1:1" ht="15.75" customHeight="1">
      <c r="A265" s="22"/>
    </row>
    <row r="266" spans="1:1" ht="15.75" customHeight="1">
      <c r="A266" s="22"/>
    </row>
    <row r="267" spans="1:1" ht="15.75" customHeight="1">
      <c r="A267" s="22"/>
    </row>
    <row r="268" spans="1:1" ht="15.75" customHeight="1">
      <c r="A268" s="22"/>
    </row>
    <row r="269" spans="1:1" ht="15.75" customHeight="1">
      <c r="A269" s="22"/>
    </row>
    <row r="270" spans="1:1" ht="15.75" customHeight="1">
      <c r="A270" s="22"/>
    </row>
    <row r="271" spans="1:1" ht="15.75" customHeight="1">
      <c r="A271" s="22"/>
    </row>
    <row r="272" spans="1:1" ht="15.75" customHeight="1">
      <c r="A272" s="22"/>
    </row>
    <row r="273" spans="1:1" ht="15.75" customHeight="1">
      <c r="A273" s="22"/>
    </row>
    <row r="274" spans="1:1" ht="15.75" customHeight="1">
      <c r="A274" s="22"/>
    </row>
    <row r="275" spans="1:1" ht="15.75" customHeight="1">
      <c r="A275" s="22"/>
    </row>
    <row r="276" spans="1:1" ht="15.75" customHeight="1">
      <c r="A276" s="22"/>
    </row>
    <row r="277" spans="1:1" ht="15.75" customHeight="1">
      <c r="A277" s="22"/>
    </row>
    <row r="278" spans="1:1" ht="15.75" customHeight="1">
      <c r="A278" s="22"/>
    </row>
    <row r="279" spans="1:1" ht="15.75" customHeight="1">
      <c r="A279" s="22"/>
    </row>
    <row r="280" spans="1:1" ht="15.75" customHeight="1">
      <c r="A280" s="22"/>
    </row>
    <row r="281" spans="1:1" ht="15.75" customHeight="1">
      <c r="A281" s="22"/>
    </row>
    <row r="282" spans="1:1" ht="15.75" customHeight="1">
      <c r="A282" s="22"/>
    </row>
    <row r="283" spans="1:1" ht="15.75" customHeight="1">
      <c r="A283" s="22"/>
    </row>
    <row r="284" spans="1:1" ht="15.75" customHeight="1">
      <c r="A284" s="22"/>
    </row>
    <row r="285" spans="1:1" ht="15.75" customHeight="1">
      <c r="A285" s="22"/>
    </row>
    <row r="286" spans="1:1" ht="15.75" customHeight="1">
      <c r="A286" s="22"/>
    </row>
    <row r="287" spans="1:1" ht="15.75" customHeight="1">
      <c r="A287" s="22"/>
    </row>
    <row r="288" spans="1:1" ht="15.75" customHeight="1">
      <c r="A288" s="22"/>
    </row>
    <row r="289" spans="1:1" ht="15.75" customHeight="1">
      <c r="A289" s="22"/>
    </row>
    <row r="290" spans="1:1" ht="15.75" customHeight="1">
      <c r="A290" s="22"/>
    </row>
    <row r="291" spans="1:1" ht="15.75" customHeight="1">
      <c r="A291" s="22"/>
    </row>
    <row r="292" spans="1:1" ht="15.75" customHeight="1">
      <c r="A292" s="22"/>
    </row>
    <row r="293" spans="1:1" ht="15.75" customHeight="1">
      <c r="A293" s="22"/>
    </row>
    <row r="294" spans="1:1" ht="15.75" customHeight="1">
      <c r="A294" s="22"/>
    </row>
    <row r="295" spans="1:1" ht="15.75" customHeight="1">
      <c r="A295" s="22"/>
    </row>
    <row r="296" spans="1:1" ht="15.75" customHeight="1">
      <c r="A296" s="22"/>
    </row>
    <row r="297" spans="1:1" ht="15.75" customHeight="1">
      <c r="A297" s="22"/>
    </row>
    <row r="298" spans="1:1" ht="15.75" customHeight="1">
      <c r="A298" s="22"/>
    </row>
    <row r="299" spans="1:1" ht="15.75" customHeight="1">
      <c r="A299" s="22"/>
    </row>
    <row r="300" spans="1:1" ht="15.75" customHeight="1">
      <c r="A300" s="22"/>
    </row>
    <row r="301" spans="1:1" ht="15.75" customHeight="1">
      <c r="A301" s="22"/>
    </row>
    <row r="302" spans="1:1" ht="15.75" customHeight="1">
      <c r="A302" s="22"/>
    </row>
    <row r="303" spans="1:1" ht="15.75" customHeight="1">
      <c r="A303" s="22"/>
    </row>
    <row r="304" spans="1:1" ht="15.75" customHeight="1">
      <c r="A304" s="22"/>
    </row>
    <row r="305" spans="1:1" ht="15.75" customHeight="1">
      <c r="A305" s="22"/>
    </row>
    <row r="306" spans="1:1" ht="15.75" customHeight="1">
      <c r="A306" s="22"/>
    </row>
    <row r="307" spans="1:1" ht="15.75" customHeight="1">
      <c r="A307" s="22"/>
    </row>
    <row r="308" spans="1:1" ht="15.75" customHeight="1">
      <c r="A308" s="22"/>
    </row>
    <row r="309" spans="1:1" ht="15.75" customHeight="1">
      <c r="A309" s="22"/>
    </row>
    <row r="310" spans="1:1" ht="15.75" customHeight="1">
      <c r="A310" s="22"/>
    </row>
    <row r="311" spans="1:1" ht="15.75" customHeight="1">
      <c r="A311" s="22"/>
    </row>
    <row r="312" spans="1:1" ht="15.75" customHeight="1">
      <c r="A312" s="22"/>
    </row>
    <row r="313" spans="1:1" ht="15.75" customHeight="1">
      <c r="A313" s="22"/>
    </row>
    <row r="314" spans="1:1" ht="15.75" customHeight="1">
      <c r="A314" s="22"/>
    </row>
    <row r="315" spans="1:1" ht="15.75" customHeight="1">
      <c r="A315" s="22"/>
    </row>
    <row r="316" spans="1:1" ht="15.75" customHeight="1">
      <c r="A316" s="22"/>
    </row>
    <row r="317" spans="1:1" ht="15.75" customHeight="1">
      <c r="A317" s="22"/>
    </row>
    <row r="318" spans="1:1" ht="15.75" customHeight="1">
      <c r="A318" s="22"/>
    </row>
    <row r="319" spans="1:1" ht="15.75" customHeight="1">
      <c r="A319" s="22"/>
    </row>
    <row r="320" spans="1:1" ht="15.75" customHeight="1">
      <c r="A320" s="22"/>
    </row>
    <row r="321" spans="1:1" ht="15.75" customHeight="1">
      <c r="A321" s="22"/>
    </row>
    <row r="322" spans="1:1" ht="15.75" customHeight="1">
      <c r="A322" s="22"/>
    </row>
    <row r="323" spans="1:1" ht="15.75" customHeight="1">
      <c r="A323" s="22"/>
    </row>
    <row r="324" spans="1:1" ht="15.75" customHeight="1">
      <c r="A324" s="22"/>
    </row>
    <row r="325" spans="1:1" ht="15.75" customHeight="1">
      <c r="A325" s="22"/>
    </row>
    <row r="326" spans="1:1" ht="15.75" customHeight="1">
      <c r="A326" s="22"/>
    </row>
    <row r="327" spans="1:1" ht="15.75" customHeight="1">
      <c r="A327" s="22"/>
    </row>
    <row r="328" spans="1:1" ht="15.75" customHeight="1">
      <c r="A328" s="22"/>
    </row>
    <row r="329" spans="1:1" ht="15.75" customHeight="1">
      <c r="A329" s="22"/>
    </row>
    <row r="330" spans="1:1" ht="15.75" customHeight="1">
      <c r="A330" s="22"/>
    </row>
    <row r="331" spans="1:1" ht="15.75" customHeight="1">
      <c r="A331" s="22"/>
    </row>
    <row r="332" spans="1:1" ht="15.75" customHeight="1">
      <c r="A332" s="22"/>
    </row>
    <row r="333" spans="1:1" ht="15.75" customHeight="1">
      <c r="A333" s="22"/>
    </row>
    <row r="334" spans="1:1" ht="15.75" customHeight="1">
      <c r="A334" s="22"/>
    </row>
    <row r="335" spans="1:1" ht="15.75" customHeight="1">
      <c r="A335" s="22"/>
    </row>
    <row r="336" spans="1:1" ht="15.75" customHeight="1">
      <c r="A336" s="22"/>
    </row>
    <row r="337" spans="1:1" ht="15.75" customHeight="1">
      <c r="A337" s="22"/>
    </row>
    <row r="338" spans="1:1" ht="15.75" customHeight="1">
      <c r="A338" s="22"/>
    </row>
    <row r="339" spans="1:1" ht="15.75" customHeight="1">
      <c r="A339" s="22"/>
    </row>
    <row r="340" spans="1:1" ht="15.75" customHeight="1">
      <c r="A340" s="22"/>
    </row>
    <row r="341" spans="1:1" ht="15.75" customHeight="1">
      <c r="A341" s="22"/>
    </row>
    <row r="342" spans="1:1" ht="15.75" customHeight="1">
      <c r="A342" s="22"/>
    </row>
    <row r="343" spans="1:1" ht="15.75" customHeight="1">
      <c r="A343" s="22"/>
    </row>
    <row r="344" spans="1:1" ht="15.75" customHeight="1">
      <c r="A344" s="22"/>
    </row>
    <row r="345" spans="1:1" ht="15.75" customHeight="1">
      <c r="A345" s="22"/>
    </row>
    <row r="346" spans="1:1" ht="15.75" customHeight="1">
      <c r="A346" s="22"/>
    </row>
    <row r="347" spans="1:1" ht="15.75" customHeight="1">
      <c r="A347" s="22"/>
    </row>
    <row r="348" spans="1:1" ht="15.75" customHeight="1">
      <c r="A348" s="22"/>
    </row>
    <row r="349" spans="1:1" ht="15.75" customHeight="1">
      <c r="A349" s="22"/>
    </row>
    <row r="350" spans="1:1" ht="15.75" customHeight="1">
      <c r="A350" s="22"/>
    </row>
    <row r="351" spans="1:1" ht="15.75" customHeight="1">
      <c r="A351" s="22"/>
    </row>
    <row r="352" spans="1:1" ht="15.75" customHeight="1">
      <c r="A352" s="22"/>
    </row>
    <row r="353" spans="1:1" ht="15.75" customHeight="1">
      <c r="A353" s="22"/>
    </row>
    <row r="354" spans="1:1" ht="15.75" customHeight="1">
      <c r="A354" s="22"/>
    </row>
    <row r="355" spans="1:1" ht="15.75" customHeight="1">
      <c r="A355" s="22"/>
    </row>
    <row r="356" spans="1:1" ht="15.75" customHeight="1">
      <c r="A356" s="22"/>
    </row>
    <row r="357" spans="1:1" ht="15.75" customHeight="1">
      <c r="A357" s="22"/>
    </row>
    <row r="358" spans="1:1" ht="15.75" customHeight="1">
      <c r="A358" s="22"/>
    </row>
    <row r="359" spans="1:1" ht="15.75" customHeight="1">
      <c r="A359" s="22"/>
    </row>
    <row r="360" spans="1:1" ht="15.75" customHeight="1">
      <c r="A360" s="22"/>
    </row>
    <row r="361" spans="1:1" ht="15.75" customHeight="1">
      <c r="A361" s="22"/>
    </row>
    <row r="362" spans="1:1" ht="15.75" customHeight="1">
      <c r="A362" s="22"/>
    </row>
    <row r="363" spans="1:1" ht="15.75" customHeight="1">
      <c r="A363" s="22"/>
    </row>
    <row r="364" spans="1:1" ht="15.75" customHeight="1">
      <c r="A364" s="22"/>
    </row>
    <row r="365" spans="1:1" ht="15.75" customHeight="1">
      <c r="A365" s="22"/>
    </row>
    <row r="366" spans="1:1" ht="15.75" customHeight="1">
      <c r="A366" s="22"/>
    </row>
    <row r="367" spans="1:1" ht="15.75" customHeight="1">
      <c r="A367" s="22"/>
    </row>
    <row r="368" spans="1:1" ht="15.75" customHeight="1">
      <c r="A368" s="22"/>
    </row>
    <row r="369" spans="1:1" ht="15.75" customHeight="1">
      <c r="A369" s="22"/>
    </row>
    <row r="370" spans="1:1" ht="15.75" customHeight="1">
      <c r="A370" s="22"/>
    </row>
    <row r="371" spans="1:1" ht="15.75" customHeight="1">
      <c r="A371" s="22"/>
    </row>
    <row r="372" spans="1:1" ht="15.75" customHeight="1">
      <c r="A372" s="22"/>
    </row>
    <row r="373" spans="1:1" ht="15.75" customHeight="1">
      <c r="A373" s="22"/>
    </row>
    <row r="374" spans="1:1" ht="15.75" customHeight="1">
      <c r="A374" s="22"/>
    </row>
    <row r="375" spans="1:1" ht="15.75" customHeight="1">
      <c r="A375" s="22"/>
    </row>
    <row r="376" spans="1:1" ht="15.75" customHeight="1">
      <c r="A376" s="22"/>
    </row>
    <row r="377" spans="1:1" ht="15.75" customHeight="1">
      <c r="A377" s="22"/>
    </row>
    <row r="378" spans="1:1" ht="15.75" customHeight="1">
      <c r="A378" s="22"/>
    </row>
    <row r="379" spans="1:1" ht="15.75" customHeight="1">
      <c r="A379" s="22"/>
    </row>
    <row r="380" spans="1:1" ht="15.75" customHeight="1">
      <c r="A380" s="22"/>
    </row>
    <row r="381" spans="1:1" ht="15.75" customHeight="1">
      <c r="A381" s="22"/>
    </row>
    <row r="382" spans="1:1" ht="15.75" customHeight="1">
      <c r="A382" s="22"/>
    </row>
    <row r="383" spans="1:1" ht="15.75" customHeight="1">
      <c r="A383" s="22"/>
    </row>
    <row r="384" spans="1:1" ht="15.75" customHeight="1">
      <c r="A384" s="22"/>
    </row>
    <row r="385" spans="1:1" ht="15.75" customHeight="1">
      <c r="A385" s="22"/>
    </row>
    <row r="386" spans="1:1" ht="15.75" customHeight="1">
      <c r="A386" s="22"/>
    </row>
    <row r="387" spans="1:1" ht="15.75" customHeight="1">
      <c r="A387" s="22"/>
    </row>
    <row r="388" spans="1:1" ht="15.75" customHeight="1">
      <c r="A388" s="22"/>
    </row>
    <row r="389" spans="1:1" ht="15.75" customHeight="1">
      <c r="A389" s="22"/>
    </row>
    <row r="390" spans="1:1" ht="15.75" customHeight="1">
      <c r="A390" s="22"/>
    </row>
    <row r="391" spans="1:1" ht="15.75" customHeight="1">
      <c r="A391" s="22"/>
    </row>
    <row r="392" spans="1:1" ht="15.75" customHeight="1">
      <c r="A392" s="22"/>
    </row>
    <row r="393" spans="1:1" ht="15.75" customHeight="1">
      <c r="A393" s="22"/>
    </row>
    <row r="394" spans="1:1" ht="15.75" customHeight="1">
      <c r="A394" s="22"/>
    </row>
    <row r="395" spans="1:1" ht="15.75" customHeight="1">
      <c r="A395" s="22"/>
    </row>
    <row r="396" spans="1:1" ht="15.75" customHeight="1">
      <c r="A396" s="22"/>
    </row>
    <row r="397" spans="1:1" ht="15.75" customHeight="1">
      <c r="A397" s="22"/>
    </row>
    <row r="398" spans="1:1" ht="15.75" customHeight="1">
      <c r="A398" s="22"/>
    </row>
    <row r="399" spans="1:1" ht="15.75" customHeight="1">
      <c r="A399" s="22"/>
    </row>
    <row r="400" spans="1:1" ht="15.75" customHeight="1">
      <c r="A400" s="22"/>
    </row>
    <row r="401" spans="1:1" ht="15.75" customHeight="1">
      <c r="A401" s="22"/>
    </row>
    <row r="402" spans="1:1" ht="15.75" customHeight="1">
      <c r="A402" s="22"/>
    </row>
    <row r="403" spans="1:1" ht="15.75" customHeight="1">
      <c r="A403" s="22"/>
    </row>
    <row r="404" spans="1:1" ht="15.75" customHeight="1">
      <c r="A404" s="22"/>
    </row>
    <row r="405" spans="1:1" ht="15.75" customHeight="1">
      <c r="A405" s="22"/>
    </row>
    <row r="406" spans="1:1" ht="15.75" customHeight="1">
      <c r="A406" s="22"/>
    </row>
    <row r="407" spans="1:1" ht="15.75" customHeight="1">
      <c r="A407" s="22"/>
    </row>
    <row r="408" spans="1:1" ht="15.75" customHeight="1">
      <c r="A408" s="22"/>
    </row>
    <row r="409" spans="1:1" ht="15.75" customHeight="1">
      <c r="A409" s="22"/>
    </row>
    <row r="410" spans="1:1" ht="15.75" customHeight="1">
      <c r="A410" s="22"/>
    </row>
    <row r="411" spans="1:1" ht="15.75" customHeight="1">
      <c r="A411" s="22"/>
    </row>
    <row r="412" spans="1:1" ht="15.75" customHeight="1">
      <c r="A412" s="22"/>
    </row>
    <row r="413" spans="1:1" ht="15.75" customHeight="1">
      <c r="A413" s="22"/>
    </row>
    <row r="414" spans="1:1" ht="15.75" customHeight="1">
      <c r="A414" s="22"/>
    </row>
    <row r="415" spans="1:1" ht="15.75" customHeight="1">
      <c r="A415" s="22"/>
    </row>
    <row r="416" spans="1:1" ht="15.75" customHeight="1">
      <c r="A416" s="22"/>
    </row>
    <row r="417" spans="1:1" ht="15.75" customHeight="1">
      <c r="A417" s="22"/>
    </row>
    <row r="418" spans="1:1" ht="15.75" customHeight="1">
      <c r="A418" s="22"/>
    </row>
    <row r="419" spans="1:1" ht="15.75" customHeight="1">
      <c r="A419" s="22"/>
    </row>
    <row r="420" spans="1:1" ht="15.75" customHeight="1">
      <c r="A420" s="22"/>
    </row>
    <row r="421" spans="1:1" ht="15.75" customHeight="1">
      <c r="A421" s="22"/>
    </row>
    <row r="422" spans="1:1" ht="15.75" customHeight="1">
      <c r="A422" s="22"/>
    </row>
    <row r="423" spans="1:1" ht="15.75" customHeight="1">
      <c r="A423" s="22"/>
    </row>
    <row r="424" spans="1:1" ht="15.75" customHeight="1">
      <c r="A424" s="22"/>
    </row>
    <row r="425" spans="1:1" ht="15.75" customHeight="1">
      <c r="A425" s="22"/>
    </row>
    <row r="426" spans="1:1" ht="15.75" customHeight="1">
      <c r="A426" s="22"/>
    </row>
    <row r="427" spans="1:1" ht="15.75" customHeight="1">
      <c r="A427" s="22"/>
    </row>
    <row r="428" spans="1:1" ht="15.75" customHeight="1">
      <c r="A428" s="22"/>
    </row>
    <row r="429" spans="1:1" ht="15.75" customHeight="1">
      <c r="A429" s="22"/>
    </row>
    <row r="430" spans="1:1" ht="15.75" customHeight="1">
      <c r="A430" s="22"/>
    </row>
    <row r="431" spans="1:1" ht="15.75" customHeight="1">
      <c r="A431" s="22"/>
    </row>
    <row r="432" spans="1:1" ht="15.75" customHeight="1">
      <c r="A432" s="22"/>
    </row>
    <row r="433" spans="1:1" ht="15.75" customHeight="1">
      <c r="A433" s="22"/>
    </row>
    <row r="434" spans="1:1" ht="15.75" customHeight="1">
      <c r="A434" s="22"/>
    </row>
    <row r="435" spans="1:1" ht="15.75" customHeight="1">
      <c r="A435" s="22"/>
    </row>
    <row r="436" spans="1:1" ht="15.75" customHeight="1">
      <c r="A436" s="22"/>
    </row>
    <row r="437" spans="1:1" ht="15.75" customHeight="1">
      <c r="A437" s="22"/>
    </row>
    <row r="438" spans="1:1" ht="15.75" customHeight="1">
      <c r="A438" s="22"/>
    </row>
    <row r="439" spans="1:1" ht="15.75" customHeight="1">
      <c r="A439" s="22"/>
    </row>
    <row r="440" spans="1:1" ht="15.75" customHeight="1">
      <c r="A440" s="22"/>
    </row>
    <row r="441" spans="1:1" ht="15.75" customHeight="1">
      <c r="A441" s="22"/>
    </row>
    <row r="442" spans="1:1" ht="15.75" customHeight="1">
      <c r="A442" s="22"/>
    </row>
    <row r="443" spans="1:1" ht="15.75" customHeight="1">
      <c r="A443" s="22"/>
    </row>
    <row r="444" spans="1:1" ht="15.75" customHeight="1">
      <c r="A444" s="22"/>
    </row>
    <row r="445" spans="1:1" ht="15.75" customHeight="1">
      <c r="A445" s="22"/>
    </row>
    <row r="446" spans="1:1" ht="15.75" customHeight="1">
      <c r="A446" s="22"/>
    </row>
    <row r="447" spans="1:1" ht="15.75" customHeight="1">
      <c r="A447" s="22"/>
    </row>
    <row r="448" spans="1:1" ht="15.75" customHeight="1">
      <c r="A448" s="22"/>
    </row>
    <row r="449" spans="1:1" ht="15.75" customHeight="1">
      <c r="A449" s="22"/>
    </row>
    <row r="450" spans="1:1" ht="15.75" customHeight="1">
      <c r="A450" s="22"/>
    </row>
    <row r="451" spans="1:1" ht="15.75" customHeight="1">
      <c r="A451" s="22"/>
    </row>
    <row r="452" spans="1:1" ht="15.75" customHeight="1">
      <c r="A452" s="22"/>
    </row>
    <row r="453" spans="1:1" ht="15.75" customHeight="1">
      <c r="A453" s="22"/>
    </row>
    <row r="454" spans="1:1" ht="15.75" customHeight="1">
      <c r="A454" s="22"/>
    </row>
    <row r="455" spans="1:1" ht="15.75" customHeight="1">
      <c r="A455" s="22"/>
    </row>
    <row r="456" spans="1:1" ht="15.75" customHeight="1">
      <c r="A456" s="22"/>
    </row>
    <row r="457" spans="1:1" ht="15.75" customHeight="1">
      <c r="A457" s="22"/>
    </row>
    <row r="458" spans="1:1" ht="15.75" customHeight="1">
      <c r="A458" s="22"/>
    </row>
    <row r="459" spans="1:1" ht="15.75" customHeight="1">
      <c r="A459" s="22"/>
    </row>
    <row r="460" spans="1:1" ht="15.75" customHeight="1">
      <c r="A460" s="22"/>
    </row>
    <row r="461" spans="1:1" ht="15.75" customHeight="1">
      <c r="A461" s="22"/>
    </row>
    <row r="462" spans="1:1" ht="15.75" customHeight="1">
      <c r="A462" s="22"/>
    </row>
    <row r="463" spans="1:1" ht="15.75" customHeight="1">
      <c r="A463" s="22"/>
    </row>
    <row r="464" spans="1:1" ht="15.75" customHeight="1">
      <c r="A464" s="22"/>
    </row>
    <row r="465" spans="1:1" ht="15.75" customHeight="1">
      <c r="A465" s="22"/>
    </row>
    <row r="466" spans="1:1" ht="15.75" customHeight="1">
      <c r="A466" s="22"/>
    </row>
    <row r="467" spans="1:1" ht="15.75" customHeight="1">
      <c r="A467" s="22"/>
    </row>
    <row r="468" spans="1:1" ht="15.75" customHeight="1">
      <c r="A468" s="22"/>
    </row>
    <row r="469" spans="1:1" ht="15.75" customHeight="1">
      <c r="A469" s="22"/>
    </row>
    <row r="470" spans="1:1" ht="15.75" customHeight="1">
      <c r="A470" s="22"/>
    </row>
    <row r="471" spans="1:1" ht="15.75" customHeight="1">
      <c r="A471" s="22"/>
    </row>
    <row r="472" spans="1:1" ht="15.75" customHeight="1">
      <c r="A472" s="22"/>
    </row>
    <row r="473" spans="1:1" ht="15.75" customHeight="1">
      <c r="A473" s="22"/>
    </row>
    <row r="474" spans="1:1" ht="15.75" customHeight="1">
      <c r="A474" s="22"/>
    </row>
    <row r="475" spans="1:1" ht="15.75" customHeight="1">
      <c r="A475" s="22"/>
    </row>
    <row r="476" spans="1:1" ht="15.75" customHeight="1">
      <c r="A476" s="22"/>
    </row>
    <row r="477" spans="1:1" ht="15.75" customHeight="1">
      <c r="A477" s="22"/>
    </row>
    <row r="478" spans="1:1" ht="15.75" customHeight="1">
      <c r="A478" s="22"/>
    </row>
    <row r="479" spans="1:1" ht="15.75" customHeight="1">
      <c r="A479" s="22"/>
    </row>
    <row r="480" spans="1:1" ht="15.75" customHeight="1">
      <c r="A480" s="22"/>
    </row>
    <row r="481" spans="1:1" ht="15.75" customHeight="1">
      <c r="A481" s="22"/>
    </row>
    <row r="482" spans="1:1" ht="15.75" customHeight="1">
      <c r="A482" s="22"/>
    </row>
    <row r="483" spans="1:1" ht="15.75" customHeight="1">
      <c r="A483" s="22"/>
    </row>
    <row r="484" spans="1:1" ht="15.75" customHeight="1">
      <c r="A484" s="22"/>
    </row>
    <row r="485" spans="1:1" ht="15.75" customHeight="1">
      <c r="A485" s="22"/>
    </row>
    <row r="486" spans="1:1" ht="15.75" customHeight="1">
      <c r="A486" s="22"/>
    </row>
    <row r="487" spans="1:1" ht="15.75" customHeight="1">
      <c r="A487" s="22"/>
    </row>
    <row r="488" spans="1:1" ht="15.75" customHeight="1">
      <c r="A488" s="22"/>
    </row>
    <row r="489" spans="1:1" ht="15.75" customHeight="1">
      <c r="A489" s="22"/>
    </row>
    <row r="490" spans="1:1" ht="15.75" customHeight="1">
      <c r="A490" s="22"/>
    </row>
    <row r="491" spans="1:1" ht="15.75" customHeight="1">
      <c r="A491" s="22"/>
    </row>
    <row r="492" spans="1:1" ht="15.75" customHeight="1">
      <c r="A492" s="22"/>
    </row>
    <row r="493" spans="1:1" ht="15.75" customHeight="1">
      <c r="A493" s="22"/>
    </row>
    <row r="494" spans="1:1" ht="15.75" customHeight="1">
      <c r="A494" s="22"/>
    </row>
    <row r="495" spans="1:1" ht="15.75" customHeight="1">
      <c r="A495" s="22"/>
    </row>
    <row r="496" spans="1:1" ht="15.75" customHeight="1">
      <c r="A496" s="22"/>
    </row>
    <row r="497" spans="1:1" ht="15.75" customHeight="1">
      <c r="A497" s="22"/>
    </row>
    <row r="498" spans="1:1" ht="15.75" customHeight="1">
      <c r="A498" s="22"/>
    </row>
    <row r="499" spans="1:1" ht="15.75" customHeight="1">
      <c r="A499" s="22"/>
    </row>
    <row r="500" spans="1:1" ht="15.75" customHeight="1">
      <c r="A500" s="22"/>
    </row>
    <row r="501" spans="1:1" ht="15.75" customHeight="1">
      <c r="A501" s="22"/>
    </row>
    <row r="502" spans="1:1" ht="15.75" customHeight="1">
      <c r="A502" s="22"/>
    </row>
    <row r="503" spans="1:1" ht="15.75" customHeight="1">
      <c r="A503" s="22"/>
    </row>
    <row r="504" spans="1:1" ht="15.75" customHeight="1">
      <c r="A504" s="22"/>
    </row>
    <row r="505" spans="1:1" ht="15.75" customHeight="1">
      <c r="A505" s="22"/>
    </row>
    <row r="506" spans="1:1" ht="15.75" customHeight="1">
      <c r="A506" s="22"/>
    </row>
    <row r="507" spans="1:1" ht="15.75" customHeight="1">
      <c r="A507" s="22"/>
    </row>
    <row r="508" spans="1:1" ht="15.75" customHeight="1">
      <c r="A508" s="22"/>
    </row>
    <row r="509" spans="1:1" ht="15.75" customHeight="1">
      <c r="A509" s="22"/>
    </row>
    <row r="510" spans="1:1" ht="15.75" customHeight="1">
      <c r="A510" s="22"/>
    </row>
    <row r="511" spans="1:1" ht="15.75" customHeight="1">
      <c r="A511" s="22"/>
    </row>
    <row r="512" spans="1:1" ht="15.75" customHeight="1">
      <c r="A512" s="22"/>
    </row>
    <row r="513" spans="1:1" ht="15.75" customHeight="1">
      <c r="A513" s="22"/>
    </row>
    <row r="514" spans="1:1" ht="15.75" customHeight="1">
      <c r="A514" s="22"/>
    </row>
    <row r="515" spans="1:1" ht="15.75" customHeight="1">
      <c r="A515" s="22"/>
    </row>
    <row r="516" spans="1:1" ht="15.75" customHeight="1">
      <c r="A516" s="22"/>
    </row>
    <row r="517" spans="1:1" ht="15.75" customHeight="1">
      <c r="A517" s="22"/>
    </row>
    <row r="518" spans="1:1" ht="15.75" customHeight="1">
      <c r="A518" s="22"/>
    </row>
    <row r="519" spans="1:1" ht="15.75" customHeight="1">
      <c r="A519" s="22"/>
    </row>
    <row r="520" spans="1:1" ht="15.75" customHeight="1">
      <c r="A520" s="22"/>
    </row>
    <row r="521" spans="1:1" ht="15.75" customHeight="1">
      <c r="A521" s="22"/>
    </row>
    <row r="522" spans="1:1" ht="15.75" customHeight="1">
      <c r="A522" s="22"/>
    </row>
    <row r="523" spans="1:1" ht="15.75" customHeight="1">
      <c r="A523" s="22"/>
    </row>
    <row r="524" spans="1:1" ht="15.75" customHeight="1">
      <c r="A524" s="22"/>
    </row>
    <row r="525" spans="1:1" ht="15.75" customHeight="1">
      <c r="A525" s="22"/>
    </row>
    <row r="526" spans="1:1" ht="15.75" customHeight="1">
      <c r="A526" s="22"/>
    </row>
    <row r="527" spans="1:1" ht="15.75" customHeight="1">
      <c r="A527" s="22"/>
    </row>
    <row r="528" spans="1:1" ht="15.75" customHeight="1">
      <c r="A528" s="22"/>
    </row>
    <row r="529" spans="1:1" ht="15.75" customHeight="1">
      <c r="A529" s="22"/>
    </row>
    <row r="530" spans="1:1" ht="15.75" customHeight="1">
      <c r="A530" s="22"/>
    </row>
    <row r="531" spans="1:1" ht="15.75" customHeight="1">
      <c r="A531" s="22"/>
    </row>
    <row r="532" spans="1:1" ht="15.75" customHeight="1">
      <c r="A532" s="22"/>
    </row>
    <row r="533" spans="1:1" ht="15.75" customHeight="1">
      <c r="A533" s="22"/>
    </row>
    <row r="534" spans="1:1" ht="15.75" customHeight="1">
      <c r="A534" s="22"/>
    </row>
    <row r="535" spans="1:1" ht="15.75" customHeight="1">
      <c r="A535" s="22"/>
    </row>
    <row r="536" spans="1:1" ht="15.75" customHeight="1">
      <c r="A536" s="22"/>
    </row>
    <row r="537" spans="1:1" ht="15.75" customHeight="1">
      <c r="A537" s="22"/>
    </row>
    <row r="538" spans="1:1" ht="15.75" customHeight="1">
      <c r="A538" s="22"/>
    </row>
    <row r="539" spans="1:1" ht="15.75" customHeight="1">
      <c r="A539" s="22"/>
    </row>
    <row r="540" spans="1:1" ht="15.75" customHeight="1">
      <c r="A540" s="22"/>
    </row>
    <row r="541" spans="1:1" ht="15.75" customHeight="1">
      <c r="A541" s="22"/>
    </row>
    <row r="542" spans="1:1" ht="15.75" customHeight="1">
      <c r="A542" s="22"/>
    </row>
    <row r="543" spans="1:1" ht="15.75" customHeight="1">
      <c r="A543" s="22"/>
    </row>
    <row r="544" spans="1:1" ht="15.75" customHeight="1">
      <c r="A544" s="22"/>
    </row>
    <row r="545" spans="1:1" ht="15.75" customHeight="1">
      <c r="A545" s="22"/>
    </row>
    <row r="546" spans="1:1" ht="15.75" customHeight="1">
      <c r="A546" s="22"/>
    </row>
    <row r="547" spans="1:1" ht="15.75" customHeight="1">
      <c r="A547" s="22"/>
    </row>
    <row r="548" spans="1:1" ht="15.75" customHeight="1">
      <c r="A548" s="22"/>
    </row>
    <row r="549" spans="1:1" ht="15.75" customHeight="1">
      <c r="A549" s="22"/>
    </row>
    <row r="550" spans="1:1" ht="15.75" customHeight="1">
      <c r="A550" s="22"/>
    </row>
    <row r="551" spans="1:1" ht="15.75" customHeight="1">
      <c r="A551" s="22"/>
    </row>
    <row r="552" spans="1:1" ht="15.75" customHeight="1">
      <c r="A552" s="22"/>
    </row>
    <row r="553" spans="1:1" ht="15.75" customHeight="1">
      <c r="A553" s="22"/>
    </row>
    <row r="554" spans="1:1" ht="15.75" customHeight="1">
      <c r="A554" s="22"/>
    </row>
    <row r="555" spans="1:1" ht="15.75" customHeight="1">
      <c r="A555" s="22"/>
    </row>
    <row r="556" spans="1:1" ht="15.75" customHeight="1">
      <c r="A556" s="22"/>
    </row>
    <row r="557" spans="1:1" ht="15.75" customHeight="1">
      <c r="A557" s="22"/>
    </row>
    <row r="558" spans="1:1" ht="15.75" customHeight="1">
      <c r="A558" s="22"/>
    </row>
    <row r="559" spans="1:1" ht="15.75" customHeight="1">
      <c r="A559" s="22"/>
    </row>
    <row r="560" spans="1:1" ht="15.75" customHeight="1">
      <c r="A560" s="22"/>
    </row>
    <row r="561" spans="1:1" ht="15.75" customHeight="1">
      <c r="A561" s="22"/>
    </row>
    <row r="562" spans="1:1" ht="15.75" customHeight="1">
      <c r="A562" s="22"/>
    </row>
    <row r="563" spans="1:1" ht="15.75" customHeight="1">
      <c r="A563" s="22"/>
    </row>
    <row r="564" spans="1:1" ht="15.75" customHeight="1">
      <c r="A564" s="22"/>
    </row>
    <row r="565" spans="1:1" ht="15.75" customHeight="1">
      <c r="A565" s="22"/>
    </row>
    <row r="566" spans="1:1" ht="15.75" customHeight="1">
      <c r="A566" s="22"/>
    </row>
    <row r="567" spans="1:1" ht="15.75" customHeight="1">
      <c r="A567" s="22"/>
    </row>
    <row r="568" spans="1:1" ht="15.75" customHeight="1">
      <c r="A568" s="22"/>
    </row>
    <row r="569" spans="1:1" ht="15.75" customHeight="1">
      <c r="A569" s="22"/>
    </row>
    <row r="570" spans="1:1" ht="15.75" customHeight="1">
      <c r="A570" s="22"/>
    </row>
    <row r="571" spans="1:1" ht="15.75" customHeight="1">
      <c r="A571" s="22"/>
    </row>
    <row r="572" spans="1:1" ht="15.75" customHeight="1">
      <c r="A572" s="22"/>
    </row>
    <row r="573" spans="1:1" ht="15.75" customHeight="1">
      <c r="A573" s="22"/>
    </row>
    <row r="574" spans="1:1" ht="15.75" customHeight="1">
      <c r="A574" s="22"/>
    </row>
    <row r="575" spans="1:1" ht="15.75" customHeight="1">
      <c r="A575" s="22"/>
    </row>
    <row r="576" spans="1:1" ht="15.75" customHeight="1">
      <c r="A576" s="22"/>
    </row>
    <row r="577" spans="1:1" ht="15.75" customHeight="1">
      <c r="A577" s="22"/>
    </row>
    <row r="578" spans="1:1" ht="15.75" customHeight="1">
      <c r="A578" s="22"/>
    </row>
    <row r="579" spans="1:1" ht="15.75" customHeight="1">
      <c r="A579" s="22"/>
    </row>
    <row r="580" spans="1:1" ht="15.75" customHeight="1">
      <c r="A580" s="22"/>
    </row>
    <row r="581" spans="1:1" ht="15.75" customHeight="1">
      <c r="A581" s="22"/>
    </row>
    <row r="582" spans="1:1" ht="15.75" customHeight="1">
      <c r="A582" s="22"/>
    </row>
    <row r="583" spans="1:1" ht="15.75" customHeight="1">
      <c r="A583" s="22"/>
    </row>
    <row r="584" spans="1:1" ht="15.75" customHeight="1">
      <c r="A584" s="22"/>
    </row>
    <row r="585" spans="1:1" ht="15.75" customHeight="1">
      <c r="A585" s="22"/>
    </row>
    <row r="586" spans="1:1" ht="15.75" customHeight="1">
      <c r="A586" s="22"/>
    </row>
    <row r="587" spans="1:1" ht="15.75" customHeight="1">
      <c r="A587" s="22"/>
    </row>
    <row r="588" spans="1:1" ht="15.75" customHeight="1">
      <c r="A588" s="22"/>
    </row>
    <row r="589" spans="1:1" ht="15.75" customHeight="1">
      <c r="A589" s="22"/>
    </row>
    <row r="590" spans="1:1" ht="15.75" customHeight="1">
      <c r="A590" s="22"/>
    </row>
    <row r="591" spans="1:1" ht="15.75" customHeight="1">
      <c r="A591" s="22"/>
    </row>
    <row r="592" spans="1:1" ht="15.75" customHeight="1">
      <c r="A592" s="22"/>
    </row>
    <row r="593" spans="1:1" ht="15.75" customHeight="1">
      <c r="A593" s="22"/>
    </row>
    <row r="594" spans="1:1" ht="15.75" customHeight="1">
      <c r="A594" s="22"/>
    </row>
    <row r="595" spans="1:1" ht="15.75" customHeight="1">
      <c r="A595" s="22"/>
    </row>
    <row r="596" spans="1:1" ht="15.75" customHeight="1">
      <c r="A596" s="22"/>
    </row>
    <row r="597" spans="1:1" ht="15.75" customHeight="1">
      <c r="A597" s="22"/>
    </row>
    <row r="598" spans="1:1" ht="15.75" customHeight="1">
      <c r="A598" s="22"/>
    </row>
    <row r="599" spans="1:1" ht="15.75" customHeight="1">
      <c r="A599" s="22"/>
    </row>
    <row r="600" spans="1:1" ht="15.75" customHeight="1">
      <c r="A600" s="22"/>
    </row>
    <row r="601" spans="1:1" ht="15.75" customHeight="1">
      <c r="A601" s="22"/>
    </row>
    <row r="602" spans="1:1" ht="15.75" customHeight="1">
      <c r="A602" s="22"/>
    </row>
    <row r="603" spans="1:1" ht="15.75" customHeight="1">
      <c r="A603" s="22"/>
    </row>
    <row r="604" spans="1:1" ht="15.75" customHeight="1">
      <c r="A604" s="22"/>
    </row>
    <row r="605" spans="1:1" ht="15.75" customHeight="1">
      <c r="A605" s="22"/>
    </row>
    <row r="606" spans="1:1" ht="15.75" customHeight="1">
      <c r="A606" s="22"/>
    </row>
    <row r="607" spans="1:1" ht="15.75" customHeight="1">
      <c r="A607" s="22"/>
    </row>
    <row r="608" spans="1:1" ht="15.75" customHeight="1">
      <c r="A608" s="22"/>
    </row>
    <row r="609" spans="1:1" ht="15.75" customHeight="1">
      <c r="A609" s="22"/>
    </row>
    <row r="610" spans="1:1" ht="15.75" customHeight="1">
      <c r="A610" s="22"/>
    </row>
    <row r="611" spans="1:1" ht="15.75" customHeight="1">
      <c r="A611" s="22"/>
    </row>
    <row r="612" spans="1:1" ht="15.75" customHeight="1">
      <c r="A612" s="22"/>
    </row>
    <row r="613" spans="1:1" ht="15.75" customHeight="1">
      <c r="A613" s="22"/>
    </row>
    <row r="614" spans="1:1" ht="15.75" customHeight="1">
      <c r="A614" s="22"/>
    </row>
    <row r="615" spans="1:1" ht="15.75" customHeight="1">
      <c r="A615" s="22"/>
    </row>
    <row r="616" spans="1:1" ht="15.75" customHeight="1">
      <c r="A616" s="22"/>
    </row>
    <row r="617" spans="1:1" ht="15.75" customHeight="1">
      <c r="A617" s="22"/>
    </row>
    <row r="618" spans="1:1" ht="15.75" customHeight="1">
      <c r="A618" s="22"/>
    </row>
    <row r="619" spans="1:1" ht="15.75" customHeight="1">
      <c r="A619" s="22"/>
    </row>
    <row r="620" spans="1:1" ht="15.75" customHeight="1">
      <c r="A620" s="22"/>
    </row>
    <row r="621" spans="1:1" ht="15.75" customHeight="1">
      <c r="A621" s="22"/>
    </row>
    <row r="622" spans="1:1" ht="15.75" customHeight="1">
      <c r="A622" s="22"/>
    </row>
    <row r="623" spans="1:1" ht="15.75" customHeight="1">
      <c r="A623" s="22"/>
    </row>
    <row r="624" spans="1:1" ht="15.75" customHeight="1">
      <c r="A624" s="22"/>
    </row>
    <row r="625" spans="1:1" ht="15.75" customHeight="1">
      <c r="A625" s="22"/>
    </row>
    <row r="626" spans="1:1" ht="15.75" customHeight="1">
      <c r="A626" s="22"/>
    </row>
    <row r="627" spans="1:1" ht="15.75" customHeight="1">
      <c r="A627" s="22"/>
    </row>
    <row r="628" spans="1:1" ht="15.75" customHeight="1">
      <c r="A628" s="22"/>
    </row>
    <row r="629" spans="1:1" ht="15.75" customHeight="1">
      <c r="A629" s="22"/>
    </row>
    <row r="630" spans="1:1" ht="15.75" customHeight="1">
      <c r="A630" s="22"/>
    </row>
    <row r="631" spans="1:1" ht="15.75" customHeight="1">
      <c r="A631" s="22"/>
    </row>
    <row r="632" spans="1:1" ht="15.75" customHeight="1">
      <c r="A632" s="22"/>
    </row>
    <row r="633" spans="1:1" ht="15.75" customHeight="1">
      <c r="A633" s="22"/>
    </row>
    <row r="634" spans="1:1" ht="15.75" customHeight="1">
      <c r="A634" s="22"/>
    </row>
    <row r="635" spans="1:1" ht="15.75" customHeight="1">
      <c r="A635" s="22"/>
    </row>
    <row r="636" spans="1:1" ht="15.75" customHeight="1">
      <c r="A636" s="22"/>
    </row>
    <row r="637" spans="1:1" ht="15.75" customHeight="1">
      <c r="A637" s="22"/>
    </row>
    <row r="638" spans="1:1" ht="15.75" customHeight="1">
      <c r="A638" s="22"/>
    </row>
    <row r="639" spans="1:1" ht="15.75" customHeight="1">
      <c r="A639" s="22"/>
    </row>
    <row r="640" spans="1:1" ht="15.75" customHeight="1">
      <c r="A640" s="22"/>
    </row>
    <row r="641" spans="1:1" ht="15.75" customHeight="1">
      <c r="A641" s="22"/>
    </row>
    <row r="642" spans="1:1" ht="15.75" customHeight="1">
      <c r="A642" s="22"/>
    </row>
    <row r="643" spans="1:1" ht="15.75" customHeight="1">
      <c r="A643" s="22"/>
    </row>
    <row r="644" spans="1:1" ht="15.75" customHeight="1">
      <c r="A644" s="22"/>
    </row>
    <row r="645" spans="1:1" ht="15.75" customHeight="1">
      <c r="A645" s="22"/>
    </row>
    <row r="646" spans="1:1" ht="15.75" customHeight="1">
      <c r="A646" s="22"/>
    </row>
    <row r="647" spans="1:1" ht="15.75" customHeight="1">
      <c r="A647" s="22"/>
    </row>
    <row r="648" spans="1:1" ht="15.75" customHeight="1">
      <c r="A648" s="22"/>
    </row>
    <row r="649" spans="1:1" ht="15.75" customHeight="1">
      <c r="A649" s="22"/>
    </row>
    <row r="650" spans="1:1" ht="15.75" customHeight="1">
      <c r="A650" s="22"/>
    </row>
    <row r="651" spans="1:1" ht="15.75" customHeight="1">
      <c r="A651" s="22"/>
    </row>
    <row r="652" spans="1:1" ht="15.75" customHeight="1">
      <c r="A652" s="22"/>
    </row>
    <row r="653" spans="1:1" ht="15.75" customHeight="1">
      <c r="A653" s="22"/>
    </row>
    <row r="654" spans="1:1" ht="15.75" customHeight="1">
      <c r="A654" s="22"/>
    </row>
    <row r="655" spans="1:1" ht="15.75" customHeight="1">
      <c r="A655" s="22"/>
    </row>
    <row r="656" spans="1:1" ht="15.75" customHeight="1">
      <c r="A656" s="22"/>
    </row>
    <row r="657" spans="1:1" ht="15.75" customHeight="1">
      <c r="A657" s="22"/>
    </row>
    <row r="658" spans="1:1" ht="15.75" customHeight="1">
      <c r="A658" s="22"/>
    </row>
    <row r="659" spans="1:1" ht="15.75" customHeight="1">
      <c r="A659" s="22"/>
    </row>
    <row r="660" spans="1:1" ht="15.75" customHeight="1">
      <c r="A660" s="22"/>
    </row>
    <row r="661" spans="1:1" ht="15.75" customHeight="1">
      <c r="A661" s="22"/>
    </row>
    <row r="662" spans="1:1" ht="15.75" customHeight="1">
      <c r="A662" s="22"/>
    </row>
    <row r="663" spans="1:1" ht="15.75" customHeight="1">
      <c r="A663" s="22"/>
    </row>
    <row r="664" spans="1:1" ht="15.75" customHeight="1">
      <c r="A664" s="22"/>
    </row>
    <row r="665" spans="1:1" ht="15.75" customHeight="1">
      <c r="A665" s="22"/>
    </row>
    <row r="666" spans="1:1" ht="15.75" customHeight="1">
      <c r="A666" s="22"/>
    </row>
    <row r="667" spans="1:1" ht="15.75" customHeight="1">
      <c r="A667" s="22"/>
    </row>
    <row r="668" spans="1:1" ht="15.75" customHeight="1">
      <c r="A668" s="22"/>
    </row>
    <row r="669" spans="1:1" ht="15.75" customHeight="1">
      <c r="A669" s="22"/>
    </row>
    <row r="670" spans="1:1" ht="15.75" customHeight="1">
      <c r="A670" s="22"/>
    </row>
    <row r="671" spans="1:1" ht="15.75" customHeight="1">
      <c r="A671" s="22"/>
    </row>
    <row r="672" spans="1:1" ht="15.75" customHeight="1">
      <c r="A672" s="22"/>
    </row>
    <row r="673" spans="1:1" ht="15.75" customHeight="1">
      <c r="A673" s="22"/>
    </row>
    <row r="674" spans="1:1" ht="15.75" customHeight="1">
      <c r="A674" s="22"/>
    </row>
    <row r="675" spans="1:1" ht="15.75" customHeight="1">
      <c r="A675" s="22"/>
    </row>
    <row r="676" spans="1:1" ht="15.75" customHeight="1">
      <c r="A676" s="22"/>
    </row>
    <row r="677" spans="1:1" ht="15.75" customHeight="1">
      <c r="A677" s="22"/>
    </row>
    <row r="678" spans="1:1" ht="15.75" customHeight="1">
      <c r="A678" s="22"/>
    </row>
    <row r="679" spans="1:1" ht="15.75" customHeight="1">
      <c r="A679" s="22"/>
    </row>
    <row r="680" spans="1:1" ht="15.75" customHeight="1">
      <c r="A680" s="22"/>
    </row>
    <row r="681" spans="1:1" ht="15.75" customHeight="1">
      <c r="A681" s="22"/>
    </row>
    <row r="682" spans="1:1" ht="15.75" customHeight="1">
      <c r="A682" s="22"/>
    </row>
    <row r="683" spans="1:1" ht="15.75" customHeight="1">
      <c r="A683" s="22"/>
    </row>
    <row r="684" spans="1:1" ht="15.75" customHeight="1">
      <c r="A684" s="22"/>
    </row>
    <row r="685" spans="1:1" ht="15.75" customHeight="1">
      <c r="A685" s="22"/>
    </row>
    <row r="686" spans="1:1" ht="15.75" customHeight="1">
      <c r="A686" s="22"/>
    </row>
    <row r="687" spans="1:1" ht="15.75" customHeight="1">
      <c r="A687" s="22"/>
    </row>
    <row r="688" spans="1:1" ht="15.75" customHeight="1">
      <c r="A688" s="22"/>
    </row>
    <row r="689" spans="1:1" ht="15.75" customHeight="1">
      <c r="A689" s="22"/>
    </row>
    <row r="690" spans="1:1" ht="15.75" customHeight="1">
      <c r="A690" s="22"/>
    </row>
    <row r="691" spans="1:1" ht="15.75" customHeight="1">
      <c r="A691" s="22"/>
    </row>
    <row r="692" spans="1:1" ht="15.75" customHeight="1">
      <c r="A692" s="22"/>
    </row>
    <row r="693" spans="1:1" ht="15.75" customHeight="1">
      <c r="A693" s="22"/>
    </row>
    <row r="694" spans="1:1" ht="15.75" customHeight="1">
      <c r="A694" s="22"/>
    </row>
    <row r="695" spans="1:1" ht="15.75" customHeight="1">
      <c r="A695" s="22"/>
    </row>
    <row r="696" spans="1:1" ht="15.75" customHeight="1">
      <c r="A696" s="22"/>
    </row>
    <row r="697" spans="1:1" ht="15.75" customHeight="1">
      <c r="A697" s="22"/>
    </row>
    <row r="698" spans="1:1" ht="15.75" customHeight="1">
      <c r="A698" s="22"/>
    </row>
    <row r="699" spans="1:1" ht="15.75" customHeight="1">
      <c r="A699" s="22"/>
    </row>
    <row r="700" spans="1:1" ht="15.75" customHeight="1">
      <c r="A700" s="22"/>
    </row>
    <row r="701" spans="1:1" ht="15.75" customHeight="1">
      <c r="A701" s="22"/>
    </row>
    <row r="702" spans="1:1" ht="15.75" customHeight="1">
      <c r="A702" s="22"/>
    </row>
    <row r="703" spans="1:1" ht="15.75" customHeight="1">
      <c r="A703" s="22"/>
    </row>
    <row r="704" spans="1:1" ht="15.75" customHeight="1">
      <c r="A704" s="22"/>
    </row>
    <row r="705" spans="1:1" ht="15.75" customHeight="1">
      <c r="A705" s="22"/>
    </row>
    <row r="706" spans="1:1" ht="15.75" customHeight="1">
      <c r="A706" s="22"/>
    </row>
    <row r="707" spans="1:1" ht="15.75" customHeight="1">
      <c r="A707" s="22"/>
    </row>
    <row r="708" spans="1:1" ht="15.75" customHeight="1">
      <c r="A708" s="22"/>
    </row>
    <row r="709" spans="1:1" ht="15.75" customHeight="1">
      <c r="A709" s="22"/>
    </row>
    <row r="710" spans="1:1" ht="15.75" customHeight="1">
      <c r="A710" s="22"/>
    </row>
    <row r="711" spans="1:1" ht="15.75" customHeight="1">
      <c r="A711" s="22"/>
    </row>
    <row r="712" spans="1:1" ht="15.75" customHeight="1">
      <c r="A712" s="22"/>
    </row>
    <row r="713" spans="1:1" ht="15.75" customHeight="1">
      <c r="A713" s="22"/>
    </row>
    <row r="714" spans="1:1" ht="15.75" customHeight="1">
      <c r="A714" s="22"/>
    </row>
    <row r="715" spans="1:1" ht="15.75" customHeight="1">
      <c r="A715" s="22"/>
    </row>
    <row r="716" spans="1:1" ht="15.75" customHeight="1">
      <c r="A716" s="22"/>
    </row>
    <row r="717" spans="1:1" ht="15.75" customHeight="1">
      <c r="A717" s="22"/>
    </row>
    <row r="718" spans="1:1" ht="15.75" customHeight="1">
      <c r="A718" s="22"/>
    </row>
    <row r="719" spans="1:1" ht="15.75" customHeight="1">
      <c r="A719" s="22"/>
    </row>
    <row r="720" spans="1:1" ht="15.75" customHeight="1">
      <c r="A720" s="22"/>
    </row>
    <row r="721" spans="1:1" ht="15.75" customHeight="1">
      <c r="A721" s="22"/>
    </row>
    <row r="722" spans="1:1" ht="15.75" customHeight="1">
      <c r="A722" s="22"/>
    </row>
    <row r="723" spans="1:1" ht="15.75" customHeight="1">
      <c r="A723" s="22"/>
    </row>
    <row r="724" spans="1:1" ht="15.75" customHeight="1">
      <c r="A724" s="22"/>
    </row>
    <row r="725" spans="1:1" ht="15.75" customHeight="1">
      <c r="A725" s="22"/>
    </row>
    <row r="726" spans="1:1" ht="15.75" customHeight="1">
      <c r="A726" s="22"/>
    </row>
    <row r="727" spans="1:1" ht="15.75" customHeight="1">
      <c r="A727" s="22"/>
    </row>
    <row r="728" spans="1:1" ht="15.75" customHeight="1">
      <c r="A728" s="22"/>
    </row>
    <row r="729" spans="1:1" ht="15.75" customHeight="1">
      <c r="A729" s="22"/>
    </row>
    <row r="730" spans="1:1" ht="15.75" customHeight="1">
      <c r="A730" s="22"/>
    </row>
    <row r="731" spans="1:1" ht="15.75" customHeight="1">
      <c r="A731" s="22"/>
    </row>
    <row r="732" spans="1:1" ht="15.75" customHeight="1">
      <c r="A732" s="22"/>
    </row>
    <row r="733" spans="1:1" ht="15.75" customHeight="1">
      <c r="A733" s="22"/>
    </row>
    <row r="734" spans="1:1" ht="15.75" customHeight="1">
      <c r="A734" s="22"/>
    </row>
    <row r="735" spans="1:1" ht="15.75" customHeight="1">
      <c r="A735" s="22"/>
    </row>
    <row r="736" spans="1:1" ht="15.75" customHeight="1">
      <c r="A736" s="22"/>
    </row>
    <row r="737" spans="1:1" ht="15.75" customHeight="1">
      <c r="A737" s="22"/>
    </row>
    <row r="738" spans="1:1" ht="15.75" customHeight="1">
      <c r="A738" s="22"/>
    </row>
    <row r="739" spans="1:1" ht="15.75" customHeight="1">
      <c r="A739" s="22"/>
    </row>
    <row r="740" spans="1:1" ht="15.75" customHeight="1">
      <c r="A740" s="22"/>
    </row>
    <row r="741" spans="1:1" ht="15.75" customHeight="1">
      <c r="A741" s="22"/>
    </row>
    <row r="742" spans="1:1" ht="15.75" customHeight="1">
      <c r="A742" s="22"/>
    </row>
    <row r="743" spans="1:1" ht="15.75" customHeight="1">
      <c r="A743" s="22"/>
    </row>
    <row r="744" spans="1:1" ht="15.75" customHeight="1">
      <c r="A744" s="22"/>
    </row>
    <row r="745" spans="1:1" ht="15.75" customHeight="1">
      <c r="A745" s="22"/>
    </row>
    <row r="746" spans="1:1" ht="15.75" customHeight="1">
      <c r="A746" s="22"/>
    </row>
    <row r="747" spans="1:1" ht="15.75" customHeight="1">
      <c r="A747" s="22"/>
    </row>
    <row r="748" spans="1:1" ht="15.75" customHeight="1">
      <c r="A748" s="22"/>
    </row>
    <row r="749" spans="1:1" ht="15.75" customHeight="1">
      <c r="A749" s="22"/>
    </row>
    <row r="750" spans="1:1" ht="15.75" customHeight="1">
      <c r="A750" s="22"/>
    </row>
    <row r="751" spans="1:1" ht="15.75" customHeight="1">
      <c r="A751" s="22"/>
    </row>
    <row r="752" spans="1:1" ht="15.75" customHeight="1">
      <c r="A752" s="22"/>
    </row>
    <row r="753" spans="1:1" ht="15.75" customHeight="1">
      <c r="A753" s="22"/>
    </row>
    <row r="754" spans="1:1" ht="15.75" customHeight="1">
      <c r="A754" s="22"/>
    </row>
    <row r="755" spans="1:1" ht="15.75" customHeight="1">
      <c r="A755" s="22"/>
    </row>
    <row r="756" spans="1:1" ht="15.75" customHeight="1">
      <c r="A756" s="22"/>
    </row>
    <row r="757" spans="1:1" ht="15.75" customHeight="1">
      <c r="A757" s="22"/>
    </row>
    <row r="758" spans="1:1" ht="15.75" customHeight="1">
      <c r="A758" s="22"/>
    </row>
    <row r="759" spans="1:1" ht="15.75" customHeight="1">
      <c r="A759" s="22"/>
    </row>
    <row r="760" spans="1:1" ht="15.75" customHeight="1">
      <c r="A760" s="22"/>
    </row>
    <row r="761" spans="1:1" ht="15.75" customHeight="1">
      <c r="A761" s="22"/>
    </row>
    <row r="762" spans="1:1" ht="15.75" customHeight="1">
      <c r="A762" s="22"/>
    </row>
    <row r="763" spans="1:1" ht="15.75" customHeight="1">
      <c r="A763" s="22"/>
    </row>
    <row r="764" spans="1:1" ht="15.75" customHeight="1">
      <c r="A764" s="22"/>
    </row>
    <row r="765" spans="1:1" ht="15.75" customHeight="1">
      <c r="A765" s="22"/>
    </row>
    <row r="766" spans="1:1" ht="15.75" customHeight="1">
      <c r="A766" s="22"/>
    </row>
    <row r="767" spans="1:1" ht="15.75" customHeight="1">
      <c r="A767" s="22"/>
    </row>
    <row r="768" spans="1:1" ht="15.75" customHeight="1">
      <c r="A768" s="22"/>
    </row>
    <row r="769" spans="1:1" ht="15.75" customHeight="1">
      <c r="A769" s="22"/>
    </row>
    <row r="770" spans="1:1" ht="15.75" customHeight="1">
      <c r="A770" s="22"/>
    </row>
    <row r="771" spans="1:1" ht="15.75" customHeight="1">
      <c r="A771" s="22"/>
    </row>
    <row r="772" spans="1:1" ht="15.75" customHeight="1">
      <c r="A772" s="22"/>
    </row>
    <row r="773" spans="1:1" ht="15.75" customHeight="1">
      <c r="A773" s="22"/>
    </row>
    <row r="774" spans="1:1" ht="15.75" customHeight="1">
      <c r="A774" s="22"/>
    </row>
    <row r="775" spans="1:1" ht="15.75" customHeight="1">
      <c r="A775" s="22"/>
    </row>
    <row r="776" spans="1:1" ht="15.75" customHeight="1">
      <c r="A776" s="22"/>
    </row>
    <row r="777" spans="1:1" ht="15.75" customHeight="1">
      <c r="A777" s="22"/>
    </row>
    <row r="778" spans="1:1" ht="15.75" customHeight="1">
      <c r="A778" s="22"/>
    </row>
    <row r="779" spans="1:1" ht="15.75" customHeight="1">
      <c r="A779" s="22"/>
    </row>
    <row r="780" spans="1:1" ht="15.75" customHeight="1">
      <c r="A780" s="22"/>
    </row>
    <row r="781" spans="1:1" ht="15.75" customHeight="1">
      <c r="A781" s="22"/>
    </row>
    <row r="782" spans="1:1" ht="15.75" customHeight="1">
      <c r="A782" s="22"/>
    </row>
    <row r="783" spans="1:1" ht="15.75" customHeight="1">
      <c r="A783" s="22"/>
    </row>
    <row r="784" spans="1:1" ht="15.75" customHeight="1">
      <c r="A784" s="22"/>
    </row>
    <row r="785" spans="1:1" ht="15.75" customHeight="1">
      <c r="A785" s="22"/>
    </row>
    <row r="786" spans="1:1" ht="15.75" customHeight="1">
      <c r="A786" s="22"/>
    </row>
    <row r="787" spans="1:1" ht="15.75" customHeight="1">
      <c r="A787" s="22"/>
    </row>
    <row r="788" spans="1:1" ht="15.75" customHeight="1">
      <c r="A788" s="22"/>
    </row>
    <row r="789" spans="1:1" ht="15.75" customHeight="1">
      <c r="A789" s="22"/>
    </row>
    <row r="790" spans="1:1" ht="15.75" customHeight="1">
      <c r="A790" s="22"/>
    </row>
    <row r="791" spans="1:1" ht="15.75" customHeight="1">
      <c r="A791" s="22"/>
    </row>
    <row r="792" spans="1:1" ht="15.75" customHeight="1">
      <c r="A792" s="22"/>
    </row>
    <row r="793" spans="1:1" ht="15.75" customHeight="1">
      <c r="A793" s="22"/>
    </row>
    <row r="794" spans="1:1" ht="15.75" customHeight="1">
      <c r="A794" s="22"/>
    </row>
    <row r="795" spans="1:1" ht="15.75" customHeight="1">
      <c r="A795" s="22"/>
    </row>
    <row r="796" spans="1:1" ht="15.75" customHeight="1">
      <c r="A796" s="22"/>
    </row>
    <row r="797" spans="1:1" ht="15.75" customHeight="1">
      <c r="A797" s="22"/>
    </row>
    <row r="798" spans="1:1" ht="15.75" customHeight="1">
      <c r="A798" s="22"/>
    </row>
    <row r="799" spans="1:1" ht="15.75" customHeight="1">
      <c r="A799" s="22"/>
    </row>
    <row r="800" spans="1:1" ht="15.75" customHeight="1">
      <c r="A800" s="22"/>
    </row>
    <row r="801" spans="1:1" ht="15.75" customHeight="1">
      <c r="A801" s="22"/>
    </row>
    <row r="802" spans="1:1" ht="15.75" customHeight="1">
      <c r="A802" s="22"/>
    </row>
    <row r="803" spans="1:1" ht="15.75" customHeight="1">
      <c r="A803" s="22"/>
    </row>
    <row r="804" spans="1:1" ht="15.75" customHeight="1">
      <c r="A804" s="22"/>
    </row>
    <row r="805" spans="1:1" ht="15.75" customHeight="1">
      <c r="A805" s="22"/>
    </row>
    <row r="806" spans="1:1" ht="15.75" customHeight="1">
      <c r="A806" s="22"/>
    </row>
    <row r="807" spans="1:1" ht="15.75" customHeight="1">
      <c r="A807" s="22"/>
    </row>
    <row r="808" spans="1:1" ht="15.75" customHeight="1">
      <c r="A808" s="22"/>
    </row>
    <row r="809" spans="1:1" ht="15.75" customHeight="1">
      <c r="A809" s="22"/>
    </row>
    <row r="810" spans="1:1" ht="15.75" customHeight="1">
      <c r="A810" s="22"/>
    </row>
    <row r="811" spans="1:1" ht="15.75" customHeight="1">
      <c r="A811" s="22"/>
    </row>
    <row r="812" spans="1:1" ht="15.75" customHeight="1">
      <c r="A812" s="22"/>
    </row>
    <row r="813" spans="1:1" ht="15.75" customHeight="1">
      <c r="A813" s="22"/>
    </row>
    <row r="814" spans="1:1" ht="15.75" customHeight="1">
      <c r="A814" s="22"/>
    </row>
    <row r="815" spans="1:1" ht="15.75" customHeight="1">
      <c r="A815" s="22"/>
    </row>
    <row r="816" spans="1:1" ht="15.75" customHeight="1">
      <c r="A816" s="22"/>
    </row>
    <row r="817" spans="1:1" ht="15.75" customHeight="1">
      <c r="A817" s="22"/>
    </row>
    <row r="818" spans="1:1" ht="15.75" customHeight="1">
      <c r="A818" s="22"/>
    </row>
    <row r="819" spans="1:1" ht="15.75" customHeight="1">
      <c r="A819" s="22"/>
    </row>
    <row r="820" spans="1:1" ht="15.75" customHeight="1">
      <c r="A820" s="22"/>
    </row>
    <row r="821" spans="1:1" ht="15.75" customHeight="1">
      <c r="A821" s="22"/>
    </row>
    <row r="822" spans="1:1" ht="15.75" customHeight="1">
      <c r="A822" s="22"/>
    </row>
    <row r="823" spans="1:1" ht="15.75" customHeight="1">
      <c r="A823" s="22"/>
    </row>
    <row r="824" spans="1:1" ht="15.75" customHeight="1">
      <c r="A824" s="22"/>
    </row>
    <row r="825" spans="1:1" ht="15.75" customHeight="1">
      <c r="A825" s="22"/>
    </row>
    <row r="826" spans="1:1" ht="15.75" customHeight="1">
      <c r="A826" s="22"/>
    </row>
    <row r="827" spans="1:1" ht="15.75" customHeight="1">
      <c r="A827" s="22"/>
    </row>
    <row r="828" spans="1:1" ht="15.75" customHeight="1">
      <c r="A828" s="22"/>
    </row>
    <row r="829" spans="1:1" ht="15.75" customHeight="1">
      <c r="A829" s="22"/>
    </row>
    <row r="830" spans="1:1" ht="15.75" customHeight="1">
      <c r="A830" s="22"/>
    </row>
    <row r="831" spans="1:1" ht="15.75" customHeight="1">
      <c r="A831" s="22"/>
    </row>
    <row r="832" spans="1:1" ht="15.75" customHeight="1">
      <c r="A832" s="22"/>
    </row>
    <row r="833" spans="1:1" ht="15.75" customHeight="1">
      <c r="A833" s="22"/>
    </row>
    <row r="834" spans="1:1" ht="15.75" customHeight="1">
      <c r="A834" s="22"/>
    </row>
    <row r="835" spans="1:1" ht="15.75" customHeight="1">
      <c r="A835" s="22"/>
    </row>
    <row r="836" spans="1:1" ht="15.75" customHeight="1">
      <c r="A836" s="22"/>
    </row>
    <row r="837" spans="1:1" ht="15.75" customHeight="1">
      <c r="A837" s="22"/>
    </row>
    <row r="838" spans="1:1" ht="15.75" customHeight="1">
      <c r="A838" s="22"/>
    </row>
    <row r="839" spans="1:1" ht="15.75" customHeight="1">
      <c r="A839" s="22"/>
    </row>
    <row r="840" spans="1:1" ht="15.75" customHeight="1">
      <c r="A840" s="22"/>
    </row>
    <row r="841" spans="1:1" ht="15.75" customHeight="1">
      <c r="A841" s="22"/>
    </row>
    <row r="842" spans="1:1" ht="15.75" customHeight="1">
      <c r="A842" s="22"/>
    </row>
    <row r="843" spans="1:1" ht="15.75" customHeight="1">
      <c r="A843" s="22"/>
    </row>
    <row r="844" spans="1:1" ht="15.75" customHeight="1">
      <c r="A844" s="22"/>
    </row>
    <row r="845" spans="1:1" ht="15.75" customHeight="1">
      <c r="A845" s="22"/>
    </row>
    <row r="846" spans="1:1" ht="15.75" customHeight="1">
      <c r="A846" s="22"/>
    </row>
    <row r="847" spans="1:1" ht="15.75" customHeight="1">
      <c r="A847" s="22"/>
    </row>
    <row r="848" spans="1:1" ht="15.75" customHeight="1">
      <c r="A848" s="22"/>
    </row>
    <row r="849" spans="1:1" ht="15.75" customHeight="1">
      <c r="A849" s="22"/>
    </row>
    <row r="850" spans="1:1" ht="15.75" customHeight="1">
      <c r="A850" s="22"/>
    </row>
    <row r="851" spans="1:1" ht="15.75" customHeight="1">
      <c r="A851" s="22"/>
    </row>
    <row r="852" spans="1:1" ht="15.75" customHeight="1">
      <c r="A852" s="22"/>
    </row>
    <row r="853" spans="1:1" ht="15.75" customHeight="1">
      <c r="A853" s="22"/>
    </row>
    <row r="854" spans="1:1" ht="15.75" customHeight="1">
      <c r="A854" s="22"/>
    </row>
    <row r="855" spans="1:1" ht="15.75" customHeight="1">
      <c r="A855" s="22"/>
    </row>
    <row r="856" spans="1:1" ht="15.75" customHeight="1">
      <c r="A856" s="22"/>
    </row>
    <row r="857" spans="1:1" ht="15.75" customHeight="1">
      <c r="A857" s="22"/>
    </row>
    <row r="858" spans="1:1" ht="15.75" customHeight="1">
      <c r="A858" s="22"/>
    </row>
    <row r="859" spans="1:1" ht="15.75" customHeight="1">
      <c r="A859" s="22"/>
    </row>
    <row r="860" spans="1:1" ht="15.75" customHeight="1">
      <c r="A860" s="22"/>
    </row>
    <row r="861" spans="1:1" ht="15.75" customHeight="1">
      <c r="A861" s="22"/>
    </row>
    <row r="862" spans="1:1" ht="15.75" customHeight="1">
      <c r="A862" s="22"/>
    </row>
    <row r="863" spans="1:1" ht="15.75" customHeight="1">
      <c r="A863" s="22"/>
    </row>
    <row r="864" spans="1:1" ht="15.75" customHeight="1">
      <c r="A864" s="22"/>
    </row>
    <row r="865" spans="1:1" ht="15.75" customHeight="1">
      <c r="A865" s="22"/>
    </row>
    <row r="866" spans="1:1" ht="15.75" customHeight="1">
      <c r="A866" s="22"/>
    </row>
    <row r="867" spans="1:1" ht="15.75" customHeight="1">
      <c r="A867" s="22"/>
    </row>
    <row r="868" spans="1:1" ht="15.75" customHeight="1">
      <c r="A868" s="22"/>
    </row>
    <row r="869" spans="1:1" ht="15.75" customHeight="1">
      <c r="A869" s="22"/>
    </row>
    <row r="870" spans="1:1" ht="15.75" customHeight="1">
      <c r="A870" s="22"/>
    </row>
    <row r="871" spans="1:1" ht="15.75" customHeight="1">
      <c r="A871" s="22"/>
    </row>
    <row r="872" spans="1:1" ht="15.75" customHeight="1">
      <c r="A872" s="22"/>
    </row>
    <row r="873" spans="1:1" ht="15.75" customHeight="1">
      <c r="A873" s="22"/>
    </row>
    <row r="874" spans="1:1" ht="15.75" customHeight="1">
      <c r="A874" s="22"/>
    </row>
    <row r="875" spans="1:1" ht="15.75" customHeight="1">
      <c r="A875" s="22"/>
    </row>
    <row r="876" spans="1:1" ht="15.75" customHeight="1">
      <c r="A876" s="22"/>
    </row>
    <row r="877" spans="1:1" ht="15.75" customHeight="1">
      <c r="A877" s="22"/>
    </row>
    <row r="878" spans="1:1" ht="15.75" customHeight="1">
      <c r="A878" s="22"/>
    </row>
    <row r="879" spans="1:1" ht="15.75" customHeight="1">
      <c r="A879" s="22"/>
    </row>
    <row r="880" spans="1:1" ht="15.75" customHeight="1">
      <c r="A880" s="22"/>
    </row>
    <row r="881" spans="1:1" ht="15.75" customHeight="1">
      <c r="A881" s="22"/>
    </row>
    <row r="882" spans="1:1" ht="15.75" customHeight="1">
      <c r="A882" s="22"/>
    </row>
    <row r="883" spans="1:1" ht="15.75" customHeight="1">
      <c r="A883" s="22"/>
    </row>
    <row r="884" spans="1:1" ht="15.75" customHeight="1">
      <c r="A884" s="22"/>
    </row>
    <row r="885" spans="1:1" ht="15.75" customHeight="1">
      <c r="A885" s="22"/>
    </row>
    <row r="886" spans="1:1" ht="15.75" customHeight="1">
      <c r="A886" s="22"/>
    </row>
    <row r="887" spans="1:1" ht="15.75" customHeight="1">
      <c r="A887" s="22"/>
    </row>
    <row r="888" spans="1:1" ht="15.75" customHeight="1">
      <c r="A888" s="22"/>
    </row>
    <row r="889" spans="1:1" ht="15.75" customHeight="1">
      <c r="A889" s="22"/>
    </row>
    <row r="890" spans="1:1" ht="15.75" customHeight="1">
      <c r="A890" s="22"/>
    </row>
    <row r="891" spans="1:1" ht="15.75" customHeight="1">
      <c r="A891" s="22"/>
    </row>
    <row r="892" spans="1:1" ht="15.75" customHeight="1">
      <c r="A892" s="22"/>
    </row>
    <row r="893" spans="1:1" ht="15.75" customHeight="1">
      <c r="A893" s="22"/>
    </row>
    <row r="894" spans="1:1" ht="15.75" customHeight="1">
      <c r="A894" s="22"/>
    </row>
    <row r="895" spans="1:1" ht="15.75" customHeight="1">
      <c r="A895" s="22"/>
    </row>
    <row r="896" spans="1:1" ht="15.75" customHeight="1">
      <c r="A896" s="22"/>
    </row>
    <row r="897" spans="1:1" ht="15.75" customHeight="1">
      <c r="A897" s="22"/>
    </row>
    <row r="898" spans="1:1" ht="15.75" customHeight="1">
      <c r="A898" s="22"/>
    </row>
    <row r="899" spans="1:1" ht="15.75" customHeight="1">
      <c r="A899" s="22"/>
    </row>
    <row r="900" spans="1:1" ht="15.75" customHeight="1">
      <c r="A900" s="22"/>
    </row>
    <row r="901" spans="1:1" ht="15.75" customHeight="1">
      <c r="A901" s="22"/>
    </row>
    <row r="902" spans="1:1" ht="15.75" customHeight="1">
      <c r="A902" s="22"/>
    </row>
    <row r="903" spans="1:1" ht="15.75" customHeight="1">
      <c r="A903" s="22"/>
    </row>
    <row r="904" spans="1:1" ht="15.75" customHeight="1">
      <c r="A904" s="22"/>
    </row>
    <row r="905" spans="1:1" ht="15.75" customHeight="1">
      <c r="A905" s="22"/>
    </row>
    <row r="906" spans="1:1" ht="15.75" customHeight="1">
      <c r="A906" s="22"/>
    </row>
    <row r="907" spans="1:1" ht="15.75" customHeight="1">
      <c r="A907" s="22"/>
    </row>
    <row r="908" spans="1:1" ht="15.75" customHeight="1">
      <c r="A908" s="22"/>
    </row>
    <row r="909" spans="1:1" ht="15.75" customHeight="1">
      <c r="A909" s="22"/>
    </row>
    <row r="910" spans="1:1" ht="15.75" customHeight="1">
      <c r="A910" s="22"/>
    </row>
    <row r="911" spans="1:1" ht="15.75" customHeight="1">
      <c r="A911" s="22"/>
    </row>
    <row r="912" spans="1:1" ht="15.75" customHeight="1">
      <c r="A912" s="22"/>
    </row>
    <row r="913" spans="1:1" ht="15.75" customHeight="1">
      <c r="A913" s="22"/>
    </row>
    <row r="914" spans="1:1" ht="15.75" customHeight="1">
      <c r="A914" s="22"/>
    </row>
    <row r="915" spans="1:1" ht="15.75" customHeight="1">
      <c r="A915" s="22"/>
    </row>
    <row r="916" spans="1:1" ht="15.75" customHeight="1">
      <c r="A916" s="22"/>
    </row>
    <row r="917" spans="1:1" ht="15.75" customHeight="1">
      <c r="A917" s="22"/>
    </row>
    <row r="918" spans="1:1" ht="15.75" customHeight="1">
      <c r="A918" s="22"/>
    </row>
    <row r="919" spans="1:1" ht="15.75" customHeight="1">
      <c r="A919" s="22"/>
    </row>
    <row r="920" spans="1:1" ht="15.75" customHeight="1">
      <c r="A920" s="22"/>
    </row>
    <row r="921" spans="1:1" ht="15.75" customHeight="1">
      <c r="A921" s="22"/>
    </row>
    <row r="922" spans="1:1" ht="15.75" customHeight="1">
      <c r="A922" s="22"/>
    </row>
    <row r="923" spans="1:1" ht="15.75" customHeight="1">
      <c r="A923" s="22"/>
    </row>
    <row r="924" spans="1:1" ht="15.75" customHeight="1">
      <c r="A924" s="22"/>
    </row>
    <row r="925" spans="1:1" ht="15.75" customHeight="1">
      <c r="A925" s="22"/>
    </row>
    <row r="926" spans="1:1" ht="15.75" customHeight="1">
      <c r="A926" s="22"/>
    </row>
    <row r="927" spans="1:1" ht="15.75" customHeight="1">
      <c r="A927" s="22"/>
    </row>
    <row r="928" spans="1:1" ht="15.75" customHeight="1">
      <c r="A928" s="22"/>
    </row>
    <row r="929" spans="1:1" ht="15.75" customHeight="1">
      <c r="A929" s="22"/>
    </row>
    <row r="930" spans="1:1" ht="15.75" customHeight="1">
      <c r="A930" s="22"/>
    </row>
    <row r="931" spans="1:1" ht="15.75" customHeight="1">
      <c r="A931" s="22"/>
    </row>
    <row r="932" spans="1:1" ht="15.75" customHeight="1">
      <c r="A932" s="22"/>
    </row>
    <row r="933" spans="1:1" ht="15.75" customHeight="1">
      <c r="A933" s="22"/>
    </row>
    <row r="934" spans="1:1" ht="15.75" customHeight="1">
      <c r="A934" s="22"/>
    </row>
    <row r="935" spans="1:1" ht="15.75" customHeight="1">
      <c r="A935" s="22"/>
    </row>
    <row r="936" spans="1:1" ht="15.75" customHeight="1">
      <c r="A936" s="22"/>
    </row>
    <row r="937" spans="1:1" ht="15.75" customHeight="1">
      <c r="A937" s="22"/>
    </row>
    <row r="938" spans="1:1" ht="15.75" customHeight="1">
      <c r="A938" s="22"/>
    </row>
    <row r="939" spans="1:1" ht="15.75" customHeight="1">
      <c r="A939" s="22"/>
    </row>
    <row r="940" spans="1:1" ht="15.75" customHeight="1">
      <c r="A940" s="22"/>
    </row>
    <row r="941" spans="1:1" ht="15.75" customHeight="1">
      <c r="A941" s="22"/>
    </row>
    <row r="942" spans="1:1" ht="15.75" customHeight="1">
      <c r="A942" s="22"/>
    </row>
    <row r="943" spans="1:1" ht="15.75" customHeight="1">
      <c r="A943" s="22"/>
    </row>
    <row r="944" spans="1:1" ht="15.75" customHeight="1">
      <c r="A944" s="22"/>
    </row>
    <row r="945" spans="1:1" ht="15.75" customHeight="1">
      <c r="A945" s="22"/>
    </row>
    <row r="946" spans="1:1" ht="15.75" customHeight="1">
      <c r="A946" s="22"/>
    </row>
    <row r="947" spans="1:1" ht="15.75" customHeight="1">
      <c r="A947" s="22"/>
    </row>
    <row r="948" spans="1:1" ht="15.75" customHeight="1">
      <c r="A948" s="22"/>
    </row>
    <row r="949" spans="1:1" ht="15.75" customHeight="1">
      <c r="A949" s="22"/>
    </row>
    <row r="950" spans="1:1" ht="15.75" customHeight="1">
      <c r="A950" s="22"/>
    </row>
    <row r="951" spans="1:1" ht="15.75" customHeight="1">
      <c r="A951" s="22"/>
    </row>
    <row r="952" spans="1:1" ht="15.75" customHeight="1">
      <c r="A952" s="22"/>
    </row>
    <row r="953" spans="1:1" ht="15.75" customHeight="1">
      <c r="A953" s="22"/>
    </row>
    <row r="954" spans="1:1" ht="15.75" customHeight="1">
      <c r="A954" s="22"/>
    </row>
    <row r="955" spans="1:1" ht="15.75" customHeight="1">
      <c r="A955" s="22"/>
    </row>
    <row r="956" spans="1:1" ht="15.75" customHeight="1">
      <c r="A956" s="22"/>
    </row>
    <row r="957" spans="1:1" ht="15.75" customHeight="1">
      <c r="A957" s="22"/>
    </row>
    <row r="958" spans="1:1" ht="15.75" customHeight="1">
      <c r="A958" s="22"/>
    </row>
    <row r="959" spans="1:1" ht="15.75" customHeight="1">
      <c r="A959" s="22"/>
    </row>
    <row r="960" spans="1:1" ht="15.75" customHeight="1">
      <c r="A960" s="22"/>
    </row>
    <row r="961" spans="1:1" ht="15.75" customHeight="1">
      <c r="A961" s="22"/>
    </row>
    <row r="962" spans="1:1" ht="15.75" customHeight="1">
      <c r="A962" s="22"/>
    </row>
    <row r="963" spans="1:1" ht="15.75" customHeight="1">
      <c r="A963" s="22"/>
    </row>
    <row r="964" spans="1:1" ht="15.75" customHeight="1">
      <c r="A964" s="22"/>
    </row>
    <row r="965" spans="1:1" ht="15.75" customHeight="1">
      <c r="A965" s="22"/>
    </row>
    <row r="966" spans="1:1" ht="15.75" customHeight="1">
      <c r="A966" s="22"/>
    </row>
    <row r="967" spans="1:1" ht="15.75" customHeight="1">
      <c r="A967" s="22"/>
    </row>
    <row r="968" spans="1:1" ht="15.75" customHeight="1">
      <c r="A968" s="22"/>
    </row>
    <row r="969" spans="1:1" ht="15.75" customHeight="1">
      <c r="A969" s="22"/>
    </row>
    <row r="970" spans="1:1" ht="15.75" customHeight="1">
      <c r="A970" s="22"/>
    </row>
    <row r="971" spans="1:1" ht="15.75" customHeight="1">
      <c r="A971" s="22"/>
    </row>
    <row r="972" spans="1:1" ht="15.75" customHeight="1">
      <c r="A972" s="22"/>
    </row>
    <row r="973" spans="1:1" ht="15.75" customHeight="1">
      <c r="A973" s="22"/>
    </row>
    <row r="974" spans="1:1" ht="15.75" customHeight="1">
      <c r="A974" s="22"/>
    </row>
    <row r="975" spans="1:1" ht="15.75" customHeight="1">
      <c r="A975" s="22"/>
    </row>
    <row r="976" spans="1:1" ht="15.75" customHeight="1">
      <c r="A976" s="22"/>
    </row>
    <row r="977" spans="1:1" ht="15.75" customHeight="1">
      <c r="A977" s="22"/>
    </row>
    <row r="978" spans="1:1" ht="15.75" customHeight="1">
      <c r="A978" s="22"/>
    </row>
    <row r="979" spans="1:1" ht="15.75" customHeight="1">
      <c r="A979" s="22"/>
    </row>
    <row r="980" spans="1:1" ht="15.75" customHeight="1">
      <c r="A980" s="22"/>
    </row>
    <row r="981" spans="1:1" ht="15.75" customHeight="1">
      <c r="A981" s="22"/>
    </row>
    <row r="982" spans="1:1" ht="15.75" customHeight="1">
      <c r="A982" s="22"/>
    </row>
    <row r="983" spans="1:1" ht="15.75" customHeight="1">
      <c r="A983" s="22"/>
    </row>
    <row r="984" spans="1:1" ht="15.75" customHeight="1">
      <c r="A984" s="22"/>
    </row>
    <row r="985" spans="1:1" ht="15.75" customHeight="1">
      <c r="A985" s="22"/>
    </row>
    <row r="986" spans="1:1" ht="15.75" customHeight="1">
      <c r="A986" s="22"/>
    </row>
    <row r="987" spans="1:1" ht="15.75" customHeight="1">
      <c r="A987" s="22"/>
    </row>
    <row r="988" spans="1:1" ht="15.75" customHeight="1">
      <c r="A988" s="22"/>
    </row>
    <row r="989" spans="1:1" ht="15.75" customHeight="1">
      <c r="A989" s="22"/>
    </row>
    <row r="990" spans="1:1" ht="15.75" customHeight="1">
      <c r="A990" s="22"/>
    </row>
    <row r="991" spans="1:1" ht="15.75" customHeight="1">
      <c r="A991" s="22"/>
    </row>
    <row r="992" spans="1:1" ht="15.75" customHeight="1">
      <c r="A992" s="22"/>
    </row>
    <row r="993" spans="1:1" ht="15.75" customHeight="1">
      <c r="A993" s="22"/>
    </row>
    <row r="994" spans="1:1" ht="15.75" customHeight="1">
      <c r="A994" s="22"/>
    </row>
    <row r="995" spans="1:1" ht="15.75" customHeight="1">
      <c r="A995" s="22"/>
    </row>
    <row r="996" spans="1:1" ht="15.75" customHeight="1">
      <c r="A996" s="22"/>
    </row>
    <row r="997" spans="1:1" ht="15.75" customHeight="1">
      <c r="A997" s="22"/>
    </row>
    <row r="998" spans="1:1" ht="15.75" customHeight="1">
      <c r="A998" s="22"/>
    </row>
    <row r="999" spans="1:1" ht="15.75" customHeight="1">
      <c r="A999" s="22"/>
    </row>
    <row r="1000" spans="1:1" ht="15.75" customHeight="1">
      <c r="A1000" s="22"/>
    </row>
  </sheetData>
  <mergeCells count="8">
    <mergeCell ref="B11:B12"/>
    <mergeCell ref="B13:B14"/>
    <mergeCell ref="E15:G15"/>
    <mergeCell ref="B1:J1"/>
    <mergeCell ref="B2:J2"/>
    <mergeCell ref="C3:D3"/>
    <mergeCell ref="B4:B6"/>
    <mergeCell ref="B8:B10"/>
  </mergeCells>
  <pageMargins left="0.51181102362204722" right="0.31496062992125984" top="0.55118110236220474" bottom="0.55118110236220474" header="0" footer="0"/>
  <pageSetup scale="7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1000"/>
  <sheetViews>
    <sheetView topLeftCell="H1" zoomScale="120" zoomScaleNormal="120" workbookViewId="0">
      <selection activeCell="L8" sqref="L8"/>
    </sheetView>
  </sheetViews>
  <sheetFormatPr baseColWidth="10" defaultColWidth="12.625" defaultRowHeight="15" customHeight="1"/>
  <cols>
    <col min="1" max="1" width="3.625" customWidth="1"/>
    <col min="2" max="2" width="26.5" customWidth="1"/>
    <col min="3" max="3" width="5.5" customWidth="1"/>
    <col min="4" max="5" width="20.875" customWidth="1"/>
    <col min="6" max="6" width="23.875" customWidth="1"/>
    <col min="7" max="7" width="10.375" customWidth="1"/>
    <col min="8" max="8" width="41.125" customWidth="1"/>
    <col min="9" max="9" width="9.75" customWidth="1"/>
    <col min="10" max="10" width="41.125" customWidth="1"/>
    <col min="11" max="11" width="10.5" customWidth="1"/>
    <col min="12" max="12" width="35.75" customWidth="1"/>
    <col min="13" max="27" width="9.375" style="243" customWidth="1"/>
    <col min="28" max="29" width="9.375" customWidth="1"/>
  </cols>
  <sheetData>
    <row r="1" spans="1:29">
      <c r="A1" s="217"/>
      <c r="B1" s="220"/>
      <c r="C1" s="221"/>
      <c r="D1" s="221"/>
      <c r="E1" s="221"/>
      <c r="F1" s="221"/>
      <c r="G1" s="222"/>
      <c r="H1" s="1"/>
      <c r="I1" s="1"/>
      <c r="J1" s="1"/>
      <c r="K1" s="1"/>
      <c r="L1" s="242"/>
      <c r="M1" s="242"/>
      <c r="N1" s="242"/>
      <c r="O1" s="242"/>
      <c r="P1" s="242"/>
      <c r="Q1" s="242"/>
      <c r="R1" s="242"/>
      <c r="S1" s="242"/>
      <c r="T1" s="242"/>
      <c r="U1" s="242"/>
      <c r="V1" s="242"/>
      <c r="W1" s="242"/>
      <c r="X1" s="242"/>
      <c r="Y1" s="242"/>
      <c r="Z1" s="242"/>
      <c r="AA1" s="242"/>
      <c r="AB1" s="1"/>
      <c r="AC1" s="1"/>
    </row>
    <row r="2" spans="1:29" ht="72.75" customHeight="1">
      <c r="A2" s="218"/>
      <c r="B2" s="223" t="s">
        <v>349</v>
      </c>
      <c r="C2" s="215"/>
      <c r="D2" s="215"/>
      <c r="E2" s="215"/>
      <c r="F2" s="215"/>
      <c r="G2" s="215"/>
      <c r="H2" s="215"/>
      <c r="I2" s="215"/>
      <c r="J2" s="215"/>
      <c r="K2" s="216"/>
      <c r="L2" s="242"/>
      <c r="M2" s="242"/>
      <c r="N2" s="242"/>
      <c r="O2" s="242"/>
      <c r="P2" s="242"/>
      <c r="Q2" s="242"/>
      <c r="R2" s="242"/>
      <c r="S2" s="242"/>
      <c r="T2" s="242"/>
      <c r="U2" s="242"/>
      <c r="V2" s="242"/>
    </row>
    <row r="3" spans="1:29" ht="25.5" customHeight="1" thickBot="1">
      <c r="A3" s="218"/>
      <c r="B3" s="224" t="s">
        <v>350</v>
      </c>
      <c r="C3" s="215"/>
      <c r="D3" s="215"/>
      <c r="E3" s="215"/>
      <c r="F3" s="215"/>
      <c r="G3" s="215"/>
      <c r="H3" s="215"/>
      <c r="I3" s="215"/>
      <c r="J3" s="215"/>
      <c r="K3" s="216"/>
      <c r="L3" s="242"/>
      <c r="M3" s="242"/>
      <c r="N3" s="242"/>
      <c r="O3" s="242"/>
      <c r="P3" s="242"/>
      <c r="Q3" s="242"/>
      <c r="R3" s="242"/>
      <c r="S3" s="242"/>
      <c r="T3" s="242"/>
      <c r="U3" s="242"/>
      <c r="V3" s="242"/>
    </row>
    <row r="4" spans="1:29" ht="48" thickBot="1">
      <c r="A4" s="218"/>
      <c r="B4" s="5" t="s">
        <v>2</v>
      </c>
      <c r="C4" s="225" t="s">
        <v>3</v>
      </c>
      <c r="D4" s="226"/>
      <c r="E4" s="2" t="s">
        <v>4</v>
      </c>
      <c r="F4" s="6" t="s">
        <v>5</v>
      </c>
      <c r="G4" s="3" t="s">
        <v>6</v>
      </c>
      <c r="H4" s="3" t="s">
        <v>7</v>
      </c>
      <c r="I4" s="3" t="s">
        <v>311</v>
      </c>
      <c r="J4" s="3" t="s">
        <v>9</v>
      </c>
      <c r="K4" s="244" t="s">
        <v>311</v>
      </c>
      <c r="L4" s="245" t="s">
        <v>375</v>
      </c>
      <c r="M4" s="242"/>
      <c r="N4" s="242"/>
      <c r="O4" s="242"/>
      <c r="P4" s="242"/>
      <c r="Q4" s="242"/>
      <c r="R4" s="242"/>
      <c r="S4" s="242"/>
      <c r="T4" s="242"/>
      <c r="U4" s="242"/>
      <c r="V4" s="242"/>
      <c r="W4" s="242"/>
      <c r="X4" s="242"/>
      <c r="Y4" s="242"/>
      <c r="Z4" s="242"/>
      <c r="AA4" s="242"/>
      <c r="AB4" s="1"/>
      <c r="AC4" s="1"/>
    </row>
    <row r="5" spans="1:29" ht="125.25" customHeight="1" thickBot="1">
      <c r="A5" s="218"/>
      <c r="B5" s="227" t="s">
        <v>351</v>
      </c>
      <c r="C5" s="7" t="s">
        <v>183</v>
      </c>
      <c r="D5" s="20" t="s">
        <v>352</v>
      </c>
      <c r="E5" s="20" t="s">
        <v>353</v>
      </c>
      <c r="F5" s="230" t="s">
        <v>354</v>
      </c>
      <c r="G5" s="8">
        <v>44560</v>
      </c>
      <c r="H5" s="21" t="s">
        <v>478</v>
      </c>
      <c r="I5" s="9">
        <f>AVERAGE(0.5,0.1)</f>
        <v>0.3</v>
      </c>
      <c r="J5" s="20" t="s">
        <v>474</v>
      </c>
      <c r="K5" s="10">
        <f>AVERAGE(1,0.3)</f>
        <v>0.65</v>
      </c>
      <c r="L5" s="246" t="s">
        <v>374</v>
      </c>
      <c r="M5" s="242"/>
      <c r="N5" s="242"/>
      <c r="O5" s="242"/>
      <c r="P5" s="242"/>
      <c r="Q5" s="242"/>
      <c r="R5" s="242"/>
      <c r="S5" s="242"/>
      <c r="T5" s="242"/>
      <c r="U5" s="242"/>
      <c r="V5" s="242"/>
      <c r="W5" s="242"/>
      <c r="X5" s="242"/>
      <c r="Y5" s="242"/>
      <c r="Z5" s="242"/>
      <c r="AA5" s="242"/>
      <c r="AB5" s="1"/>
      <c r="AC5" s="1"/>
    </row>
    <row r="6" spans="1:29" ht="85.5" customHeight="1" thickBot="1">
      <c r="A6" s="219"/>
      <c r="B6" s="228"/>
      <c r="C6" s="11" t="s">
        <v>188</v>
      </c>
      <c r="D6" s="20" t="s">
        <v>355</v>
      </c>
      <c r="E6" s="20" t="s">
        <v>356</v>
      </c>
      <c r="F6" s="231"/>
      <c r="G6" s="12">
        <v>44560</v>
      </c>
      <c r="H6" s="20" t="s">
        <v>479</v>
      </c>
      <c r="I6" s="10">
        <f>AVERAGE(0)</f>
        <v>0</v>
      </c>
      <c r="J6" s="20" t="s">
        <v>475</v>
      </c>
      <c r="K6" s="10">
        <f>AVERAGE(1)</f>
        <v>1</v>
      </c>
      <c r="L6" s="246" t="s">
        <v>374</v>
      </c>
      <c r="M6" s="242"/>
      <c r="N6" s="242"/>
      <c r="O6" s="242"/>
      <c r="P6" s="242"/>
      <c r="Q6" s="242"/>
      <c r="R6" s="242"/>
      <c r="S6" s="242"/>
      <c r="T6" s="242"/>
      <c r="U6" s="242"/>
      <c r="V6" s="242"/>
      <c r="W6" s="242"/>
      <c r="X6" s="242"/>
      <c r="Y6" s="242"/>
      <c r="Z6" s="242"/>
      <c r="AA6" s="242"/>
      <c r="AB6" s="1"/>
      <c r="AC6" s="1"/>
    </row>
    <row r="7" spans="1:29" ht="68.25" customHeight="1" thickBot="1">
      <c r="A7" s="13"/>
      <c r="B7" s="228"/>
      <c r="C7" s="14" t="s">
        <v>267</v>
      </c>
      <c r="D7" s="20" t="s">
        <v>357</v>
      </c>
      <c r="E7" s="20" t="s">
        <v>358</v>
      </c>
      <c r="F7" s="20" t="s">
        <v>359</v>
      </c>
      <c r="G7" s="12">
        <v>44560</v>
      </c>
      <c r="H7" s="21" t="s">
        <v>480</v>
      </c>
      <c r="I7" s="15">
        <f>AVERAGE(0,0,0,0,0,0,0,1,0.2)</f>
        <v>0.13333333333333333</v>
      </c>
      <c r="J7" s="20" t="s">
        <v>476</v>
      </c>
      <c r="K7" s="10">
        <f>AVERAGE(1,1,0,0.3,0.3,1,0,0)</f>
        <v>0.44999999999999996</v>
      </c>
      <c r="L7" s="246" t="s">
        <v>374</v>
      </c>
      <c r="M7" s="242"/>
      <c r="N7" s="242"/>
      <c r="O7" s="242"/>
      <c r="P7" s="242"/>
      <c r="Q7" s="242"/>
      <c r="R7" s="242"/>
      <c r="S7" s="242"/>
      <c r="T7" s="242"/>
      <c r="U7" s="242"/>
      <c r="V7" s="242"/>
      <c r="W7" s="242"/>
      <c r="X7" s="242"/>
      <c r="Y7" s="242"/>
      <c r="Z7" s="242"/>
      <c r="AA7" s="242"/>
      <c r="AB7" s="1"/>
      <c r="AC7" s="1"/>
    </row>
    <row r="8" spans="1:29" ht="181.5" customHeight="1" thickBot="1">
      <c r="A8" s="1"/>
      <c r="B8" s="229"/>
      <c r="C8" s="16" t="s">
        <v>271</v>
      </c>
      <c r="D8" s="20" t="s">
        <v>360</v>
      </c>
      <c r="E8" s="20" t="s">
        <v>361</v>
      </c>
      <c r="F8" s="20" t="s">
        <v>362</v>
      </c>
      <c r="G8" s="17">
        <v>44560</v>
      </c>
      <c r="H8" s="20" t="s">
        <v>481</v>
      </c>
      <c r="I8" s="18">
        <f>AVERAGE(1,1,0.3)</f>
        <v>0.76666666666666661</v>
      </c>
      <c r="J8" s="20" t="s">
        <v>477</v>
      </c>
      <c r="K8" s="10">
        <f>AVERAGE(1,1,1)</f>
        <v>1</v>
      </c>
      <c r="L8" s="246" t="s">
        <v>374</v>
      </c>
      <c r="M8" s="242"/>
      <c r="N8" s="242"/>
      <c r="O8" s="242"/>
      <c r="P8" s="242"/>
      <c r="Q8" s="242"/>
      <c r="R8" s="242"/>
      <c r="S8" s="242"/>
      <c r="T8" s="242"/>
      <c r="U8" s="242"/>
      <c r="V8" s="242"/>
      <c r="W8" s="242"/>
      <c r="X8" s="242"/>
      <c r="Y8" s="242"/>
      <c r="Z8" s="242"/>
      <c r="AA8" s="242"/>
      <c r="AB8" s="1"/>
      <c r="AC8" s="1"/>
    </row>
    <row r="9" spans="1:29" ht="17.25" customHeight="1" thickBot="1">
      <c r="A9" s="1"/>
      <c r="B9" s="1"/>
      <c r="C9" s="1"/>
      <c r="D9" s="1"/>
      <c r="E9" s="19"/>
      <c r="F9" s="214" t="s">
        <v>363</v>
      </c>
      <c r="G9" s="215"/>
      <c r="H9" s="216"/>
      <c r="I9" s="4">
        <f>AVERAGE(I5:I8)</f>
        <v>0.3</v>
      </c>
      <c r="J9" s="1"/>
      <c r="K9" s="4">
        <f>AVERAGE(K5:K8)</f>
        <v>0.77499999999999991</v>
      </c>
      <c r="L9" s="1"/>
      <c r="M9" s="242"/>
      <c r="N9" s="242"/>
      <c r="O9" s="242"/>
      <c r="P9" s="242"/>
      <c r="Q9" s="242"/>
      <c r="R9" s="242"/>
      <c r="S9" s="242"/>
      <c r="T9" s="242"/>
      <c r="U9" s="242"/>
      <c r="V9" s="242"/>
      <c r="W9" s="242"/>
      <c r="X9" s="242"/>
      <c r="Y9" s="242"/>
      <c r="Z9" s="242"/>
      <c r="AA9" s="242"/>
      <c r="AB9" s="1"/>
      <c r="AC9" s="1"/>
    </row>
    <row r="10" spans="1:29">
      <c r="A10" s="1"/>
      <c r="B10" s="1"/>
      <c r="C10" s="1"/>
      <c r="D10" s="1"/>
      <c r="E10" s="1"/>
      <c r="F10" s="1"/>
      <c r="G10" s="1"/>
      <c r="H10" s="1"/>
      <c r="I10" s="1"/>
      <c r="J10" s="1"/>
      <c r="K10" s="1"/>
      <c r="L10" s="1"/>
      <c r="M10" s="242"/>
      <c r="N10" s="242"/>
      <c r="O10" s="242"/>
      <c r="P10" s="242"/>
      <c r="Q10" s="242"/>
      <c r="R10" s="242"/>
      <c r="S10" s="242"/>
      <c r="T10" s="242"/>
      <c r="U10" s="242"/>
      <c r="V10" s="242"/>
      <c r="W10" s="242"/>
      <c r="X10" s="242"/>
      <c r="Y10" s="242"/>
      <c r="Z10" s="242"/>
      <c r="AA10" s="242"/>
      <c r="AB10" s="1"/>
      <c r="AC10" s="1"/>
    </row>
    <row r="11" spans="1:29">
      <c r="A11" s="1"/>
      <c r="B11" s="1"/>
      <c r="C11" s="1"/>
      <c r="D11" s="1"/>
      <c r="E11" s="1"/>
      <c r="F11" s="1"/>
      <c r="G11" s="1"/>
      <c r="H11" s="1"/>
      <c r="I11" s="1"/>
      <c r="J11" s="1"/>
      <c r="K11" s="1"/>
      <c r="L11" s="1"/>
      <c r="M11" s="242"/>
      <c r="N11" s="242"/>
      <c r="O11" s="242"/>
      <c r="P11" s="242"/>
      <c r="Q11" s="242"/>
      <c r="R11" s="242"/>
      <c r="S11" s="242"/>
      <c r="T11" s="242"/>
      <c r="U11" s="242"/>
      <c r="V11" s="242"/>
      <c r="W11" s="242"/>
      <c r="X11" s="242"/>
      <c r="Y11" s="242"/>
      <c r="Z11" s="242"/>
      <c r="AA11" s="242"/>
      <c r="AB11" s="1"/>
      <c r="AC11" s="1"/>
    </row>
    <row r="12" spans="1:29">
      <c r="A12" s="1"/>
      <c r="B12" s="1"/>
      <c r="C12" s="1"/>
      <c r="D12" s="1"/>
      <c r="E12" s="1"/>
      <c r="F12" s="1"/>
      <c r="G12" s="1"/>
      <c r="H12" s="1"/>
      <c r="I12" s="1"/>
      <c r="J12" s="1"/>
      <c r="K12" s="1"/>
      <c r="L12" s="1"/>
      <c r="M12" s="242"/>
      <c r="N12" s="242"/>
      <c r="O12" s="242"/>
      <c r="P12" s="242"/>
      <c r="Q12" s="242"/>
      <c r="R12" s="242"/>
      <c r="S12" s="242"/>
      <c r="T12" s="242"/>
      <c r="U12" s="242"/>
      <c r="V12" s="242"/>
      <c r="W12" s="242"/>
      <c r="X12" s="242"/>
      <c r="Y12" s="242"/>
      <c r="Z12" s="242"/>
      <c r="AA12" s="242"/>
      <c r="AB12" s="1"/>
      <c r="AC12" s="1"/>
    </row>
    <row r="13" spans="1:29">
      <c r="A13" s="1"/>
      <c r="B13" s="1"/>
      <c r="C13" s="1"/>
      <c r="D13" s="1"/>
      <c r="E13" s="1"/>
      <c r="F13" s="1"/>
      <c r="G13" s="1"/>
      <c r="H13" s="1"/>
      <c r="I13" s="1"/>
      <c r="J13" s="1"/>
      <c r="K13" s="1"/>
      <c r="L13" s="1"/>
      <c r="M13" s="242"/>
      <c r="N13" s="242"/>
      <c r="O13" s="242"/>
      <c r="P13" s="242"/>
      <c r="Q13" s="242"/>
      <c r="R13" s="242"/>
      <c r="S13" s="242"/>
      <c r="T13" s="242"/>
      <c r="U13" s="242"/>
      <c r="V13" s="242"/>
      <c r="W13" s="242"/>
      <c r="X13" s="242"/>
      <c r="Y13" s="242"/>
      <c r="Z13" s="242"/>
      <c r="AA13" s="242"/>
      <c r="AB13" s="1"/>
      <c r="AC13" s="1"/>
    </row>
    <row r="14" spans="1:29">
      <c r="A14" s="1"/>
      <c r="B14" s="1"/>
      <c r="C14" s="1"/>
      <c r="D14" s="1"/>
      <c r="E14" s="1"/>
      <c r="F14" s="1"/>
      <c r="G14" s="1"/>
      <c r="H14" s="1"/>
      <c r="I14" s="1"/>
      <c r="J14" s="1"/>
      <c r="K14" s="1"/>
      <c r="L14" s="1"/>
      <c r="M14" s="242"/>
      <c r="N14" s="242"/>
      <c r="O14" s="242"/>
      <c r="P14" s="242"/>
      <c r="Q14" s="242"/>
      <c r="R14" s="242"/>
      <c r="S14" s="242"/>
      <c r="T14" s="242"/>
      <c r="U14" s="242"/>
      <c r="V14" s="242"/>
      <c r="W14" s="242"/>
      <c r="X14" s="242"/>
      <c r="Y14" s="242"/>
      <c r="Z14" s="242"/>
      <c r="AA14" s="242"/>
      <c r="AB14" s="1"/>
      <c r="AC14" s="1"/>
    </row>
    <row r="15" spans="1:29">
      <c r="A15" s="1"/>
      <c r="B15" s="1"/>
      <c r="C15" s="1"/>
      <c r="D15" s="1"/>
      <c r="E15" s="1"/>
      <c r="F15" s="1"/>
      <c r="G15" s="1"/>
      <c r="H15" s="1"/>
      <c r="I15" s="1"/>
      <c r="J15" s="1"/>
      <c r="K15" s="1"/>
      <c r="L15" s="1"/>
      <c r="M15" s="242"/>
      <c r="N15" s="242"/>
      <c r="O15" s="242"/>
      <c r="P15" s="242"/>
      <c r="Q15" s="242"/>
      <c r="R15" s="242"/>
      <c r="S15" s="242"/>
      <c r="T15" s="242"/>
      <c r="U15" s="242"/>
      <c r="V15" s="242"/>
      <c r="W15" s="242"/>
      <c r="X15" s="242"/>
      <c r="Y15" s="242"/>
      <c r="Z15" s="242"/>
      <c r="AA15" s="242"/>
      <c r="AB15" s="1"/>
      <c r="AC15" s="1"/>
    </row>
    <row r="16" spans="1:29">
      <c r="A16" s="1"/>
      <c r="B16" s="1"/>
      <c r="C16" s="1"/>
      <c r="D16" s="1"/>
      <c r="E16" s="1"/>
      <c r="F16" s="1"/>
      <c r="G16" s="1"/>
      <c r="H16" s="1"/>
      <c r="I16" s="1"/>
      <c r="J16" s="1"/>
      <c r="K16" s="1"/>
      <c r="L16" s="1"/>
      <c r="M16" s="242"/>
      <c r="N16" s="242"/>
      <c r="O16" s="242"/>
      <c r="P16" s="242"/>
      <c r="Q16" s="242"/>
      <c r="R16" s="242"/>
      <c r="S16" s="242"/>
      <c r="T16" s="242"/>
      <c r="U16" s="242"/>
      <c r="V16" s="242"/>
      <c r="W16" s="242"/>
      <c r="X16" s="242"/>
      <c r="Y16" s="242"/>
      <c r="Z16" s="242"/>
      <c r="AA16" s="242"/>
      <c r="AB16" s="1"/>
      <c r="AC16" s="1"/>
    </row>
    <row r="17" spans="1:29">
      <c r="A17" s="1"/>
      <c r="B17" s="1"/>
      <c r="C17" s="1"/>
      <c r="D17" s="1"/>
      <c r="E17" s="1"/>
      <c r="F17" s="1"/>
      <c r="G17" s="1"/>
      <c r="H17" s="1"/>
      <c r="I17" s="1"/>
      <c r="J17" s="1"/>
      <c r="K17" s="1"/>
      <c r="L17" s="1"/>
      <c r="M17" s="242"/>
      <c r="N17" s="242"/>
      <c r="O17" s="242"/>
      <c r="P17" s="242"/>
      <c r="Q17" s="242"/>
      <c r="R17" s="242"/>
      <c r="S17" s="242"/>
      <c r="T17" s="242"/>
      <c r="U17" s="242"/>
      <c r="V17" s="242"/>
      <c r="W17" s="242"/>
      <c r="X17" s="242"/>
      <c r="Y17" s="242"/>
      <c r="Z17" s="242"/>
      <c r="AA17" s="242"/>
      <c r="AB17" s="1"/>
      <c r="AC17" s="1"/>
    </row>
    <row r="18" spans="1:29">
      <c r="A18" s="1"/>
      <c r="B18" s="1"/>
      <c r="C18" s="1"/>
      <c r="D18" s="1"/>
      <c r="E18" s="1"/>
      <c r="F18" s="1"/>
      <c r="G18" s="1"/>
      <c r="H18" s="1"/>
      <c r="I18" s="1"/>
      <c r="J18" s="1"/>
      <c r="K18" s="1"/>
      <c r="L18" s="1"/>
      <c r="M18" s="242"/>
      <c r="N18" s="242"/>
      <c r="O18" s="242"/>
      <c r="P18" s="242"/>
      <c r="Q18" s="242"/>
      <c r="R18" s="242"/>
      <c r="S18" s="242"/>
      <c r="T18" s="242"/>
      <c r="U18" s="242"/>
      <c r="V18" s="242"/>
      <c r="W18" s="242"/>
      <c r="X18" s="242"/>
      <c r="Y18" s="242"/>
      <c r="Z18" s="242"/>
      <c r="AA18" s="242"/>
      <c r="AB18" s="1"/>
      <c r="AC18" s="1"/>
    </row>
    <row r="19" spans="1:29">
      <c r="A19" s="1"/>
      <c r="B19" s="1"/>
      <c r="C19" s="1"/>
      <c r="D19" s="1"/>
      <c r="E19" s="1"/>
      <c r="F19" s="1"/>
      <c r="G19" s="1"/>
      <c r="H19" s="1"/>
      <c r="I19" s="1"/>
      <c r="J19" s="1"/>
      <c r="K19" s="1"/>
      <c r="L19" s="1"/>
      <c r="M19" s="242"/>
      <c r="N19" s="242"/>
      <c r="O19" s="242"/>
      <c r="P19" s="242"/>
      <c r="Q19" s="242"/>
      <c r="R19" s="242"/>
      <c r="S19" s="242"/>
      <c r="T19" s="242"/>
      <c r="U19" s="242"/>
      <c r="V19" s="242"/>
      <c r="W19" s="242"/>
      <c r="X19" s="242"/>
      <c r="Y19" s="242"/>
      <c r="Z19" s="242"/>
      <c r="AA19" s="242"/>
      <c r="AB19" s="1"/>
      <c r="AC19" s="1"/>
    </row>
    <row r="20" spans="1:29">
      <c r="A20" s="1"/>
      <c r="B20" s="1"/>
      <c r="C20" s="1"/>
      <c r="D20" s="1"/>
      <c r="E20" s="1"/>
      <c r="F20" s="1"/>
      <c r="G20" s="1"/>
      <c r="H20" s="1"/>
      <c r="I20" s="1"/>
      <c r="J20" s="1"/>
      <c r="K20" s="1"/>
      <c r="L20" s="1"/>
      <c r="M20" s="242"/>
      <c r="N20" s="242"/>
      <c r="O20" s="242"/>
      <c r="P20" s="242"/>
      <c r="Q20" s="242"/>
      <c r="R20" s="242"/>
      <c r="S20" s="242"/>
      <c r="T20" s="242"/>
      <c r="U20" s="242"/>
      <c r="V20" s="242"/>
      <c r="W20" s="242"/>
      <c r="X20" s="242"/>
      <c r="Y20" s="242"/>
      <c r="Z20" s="242"/>
      <c r="AA20" s="242"/>
      <c r="AB20" s="1"/>
      <c r="AC20" s="1"/>
    </row>
    <row r="21" spans="1:29" ht="15.75" customHeight="1">
      <c r="A21" s="1"/>
      <c r="B21" s="1"/>
      <c r="C21" s="1"/>
      <c r="D21" s="1"/>
      <c r="E21" s="1"/>
      <c r="F21" s="1"/>
      <c r="G21" s="1"/>
      <c r="H21" s="1"/>
      <c r="I21" s="1"/>
      <c r="J21" s="1"/>
      <c r="K21" s="1"/>
      <c r="L21" s="1"/>
      <c r="M21" s="242"/>
      <c r="N21" s="242"/>
      <c r="O21" s="242"/>
      <c r="P21" s="242"/>
      <c r="Q21" s="242"/>
      <c r="R21" s="242"/>
      <c r="S21" s="242"/>
      <c r="T21" s="242"/>
      <c r="U21" s="242"/>
      <c r="V21" s="242"/>
      <c r="W21" s="242"/>
      <c r="X21" s="242"/>
      <c r="Y21" s="242"/>
      <c r="Z21" s="242"/>
      <c r="AA21" s="242"/>
      <c r="AB21" s="1"/>
      <c r="AC21" s="1"/>
    </row>
    <row r="22" spans="1:29" ht="15.75" customHeight="1">
      <c r="A22" s="1"/>
      <c r="B22" s="1"/>
      <c r="C22" s="1"/>
      <c r="D22" s="1"/>
      <c r="E22" s="1"/>
      <c r="F22" s="1"/>
      <c r="G22" s="1"/>
      <c r="H22" s="1"/>
      <c r="I22" s="1"/>
      <c r="J22" s="1"/>
      <c r="K22" s="1"/>
      <c r="L22" s="1"/>
      <c r="M22" s="242"/>
      <c r="N22" s="242"/>
      <c r="O22" s="242"/>
      <c r="P22" s="242"/>
      <c r="Q22" s="242"/>
      <c r="R22" s="242"/>
      <c r="S22" s="242"/>
      <c r="T22" s="242"/>
      <c r="U22" s="242"/>
      <c r="V22" s="242"/>
      <c r="W22" s="242"/>
      <c r="X22" s="242"/>
      <c r="Y22" s="242"/>
      <c r="Z22" s="242"/>
      <c r="AA22" s="242"/>
      <c r="AB22" s="1"/>
      <c r="AC22" s="1"/>
    </row>
    <row r="23" spans="1:29" ht="15.75" customHeight="1">
      <c r="A23" s="1"/>
      <c r="B23" s="1"/>
      <c r="C23" s="1"/>
      <c r="D23" s="1"/>
      <c r="E23" s="1"/>
      <c r="F23" s="1"/>
      <c r="G23" s="1"/>
      <c r="H23" s="1"/>
      <c r="I23" s="1"/>
      <c r="J23" s="1"/>
      <c r="K23" s="1"/>
      <c r="L23" s="1"/>
      <c r="M23" s="242"/>
      <c r="N23" s="242"/>
      <c r="O23" s="242"/>
      <c r="P23" s="242"/>
      <c r="Q23" s="242"/>
      <c r="R23" s="242"/>
      <c r="S23" s="242"/>
      <c r="T23" s="242"/>
      <c r="U23" s="242"/>
      <c r="V23" s="242"/>
      <c r="W23" s="242"/>
      <c r="X23" s="242"/>
      <c r="Y23" s="242"/>
      <c r="Z23" s="242"/>
      <c r="AA23" s="242"/>
      <c r="AB23" s="1"/>
      <c r="AC23" s="1"/>
    </row>
    <row r="24" spans="1:29" ht="15.75" customHeight="1">
      <c r="A24" s="1"/>
      <c r="B24" s="1"/>
      <c r="C24" s="1"/>
      <c r="D24" s="1"/>
      <c r="E24" s="1"/>
      <c r="F24" s="1"/>
      <c r="G24" s="1"/>
      <c r="H24" s="1"/>
      <c r="I24" s="1"/>
      <c r="J24" s="1"/>
      <c r="K24" s="1"/>
      <c r="L24" s="1"/>
      <c r="M24" s="242"/>
      <c r="N24" s="242"/>
      <c r="O24" s="242"/>
      <c r="P24" s="242"/>
      <c r="Q24" s="242"/>
      <c r="R24" s="242"/>
      <c r="S24" s="242"/>
      <c r="T24" s="242"/>
      <c r="U24" s="242"/>
      <c r="V24" s="242"/>
      <c r="W24" s="242"/>
      <c r="X24" s="242"/>
      <c r="Y24" s="242"/>
      <c r="Z24" s="242"/>
      <c r="AA24" s="242"/>
      <c r="AB24" s="1"/>
      <c r="AC24" s="1"/>
    </row>
    <row r="25" spans="1:29" ht="15.75" customHeight="1">
      <c r="A25" s="1"/>
      <c r="B25" s="1"/>
      <c r="C25" s="1"/>
      <c r="D25" s="1"/>
      <c r="E25" s="1"/>
      <c r="F25" s="1"/>
      <c r="G25" s="1"/>
      <c r="H25" s="1"/>
      <c r="I25" s="1"/>
      <c r="J25" s="1"/>
      <c r="K25" s="1"/>
      <c r="L25" s="1"/>
      <c r="M25" s="242"/>
      <c r="N25" s="242"/>
      <c r="O25" s="242"/>
      <c r="P25" s="242"/>
      <c r="Q25" s="242"/>
      <c r="R25" s="242"/>
      <c r="S25" s="242"/>
      <c r="T25" s="242"/>
      <c r="U25" s="242"/>
      <c r="V25" s="242"/>
      <c r="W25" s="242"/>
      <c r="X25" s="242"/>
      <c r="Y25" s="242"/>
      <c r="Z25" s="242"/>
      <c r="AA25" s="242"/>
      <c r="AB25" s="1"/>
      <c r="AC25" s="1"/>
    </row>
    <row r="26" spans="1:29" ht="15.75" customHeight="1">
      <c r="A26" s="1"/>
      <c r="B26" s="1"/>
      <c r="C26" s="1"/>
      <c r="D26" s="1"/>
      <c r="E26" s="1"/>
      <c r="F26" s="1"/>
      <c r="G26" s="1"/>
      <c r="H26" s="1"/>
      <c r="I26" s="1"/>
      <c r="J26" s="1"/>
      <c r="K26" s="1"/>
      <c r="L26" s="1"/>
      <c r="M26" s="242"/>
      <c r="N26" s="242"/>
      <c r="O26" s="242"/>
      <c r="P26" s="242"/>
      <c r="Q26" s="242"/>
      <c r="R26" s="242"/>
      <c r="S26" s="242"/>
      <c r="T26" s="242"/>
      <c r="U26" s="242"/>
      <c r="V26" s="242"/>
      <c r="W26" s="242"/>
      <c r="X26" s="242"/>
      <c r="Y26" s="242"/>
      <c r="Z26" s="242"/>
      <c r="AA26" s="242"/>
      <c r="AB26" s="1"/>
      <c r="AC26" s="1"/>
    </row>
    <row r="27" spans="1:29" ht="15.75" customHeight="1">
      <c r="A27" s="1"/>
      <c r="B27" s="1"/>
      <c r="C27" s="1"/>
      <c r="D27" s="1"/>
      <c r="E27" s="1"/>
      <c r="F27" s="1"/>
      <c r="G27" s="1"/>
      <c r="H27" s="1"/>
      <c r="I27" s="1"/>
      <c r="J27" s="1"/>
      <c r="K27" s="1"/>
      <c r="L27" s="1"/>
      <c r="M27" s="242"/>
      <c r="N27" s="242"/>
      <c r="O27" s="242"/>
      <c r="P27" s="242"/>
      <c r="Q27" s="242"/>
      <c r="R27" s="242"/>
      <c r="S27" s="242"/>
      <c r="T27" s="242"/>
      <c r="U27" s="242"/>
      <c r="V27" s="242"/>
      <c r="W27" s="242"/>
      <c r="X27" s="242"/>
      <c r="Y27" s="242"/>
      <c r="Z27" s="242"/>
      <c r="AA27" s="242"/>
      <c r="AB27" s="1"/>
      <c r="AC27" s="1"/>
    </row>
    <row r="28" spans="1:29" ht="15.75" customHeight="1">
      <c r="A28" s="1"/>
      <c r="B28" s="1"/>
      <c r="C28" s="1"/>
      <c r="D28" s="1"/>
      <c r="E28" s="1"/>
      <c r="F28" s="1"/>
      <c r="G28" s="1"/>
      <c r="H28" s="1"/>
      <c r="I28" s="1"/>
      <c r="J28" s="1"/>
      <c r="K28" s="1"/>
      <c r="L28" s="1"/>
      <c r="M28" s="242"/>
      <c r="N28" s="242"/>
      <c r="O28" s="242"/>
      <c r="P28" s="242"/>
      <c r="Q28" s="242"/>
      <c r="R28" s="242"/>
      <c r="S28" s="242"/>
      <c r="T28" s="242"/>
      <c r="U28" s="242"/>
      <c r="V28" s="242"/>
      <c r="W28" s="242"/>
      <c r="X28" s="242"/>
      <c r="Y28" s="242"/>
      <c r="Z28" s="242"/>
      <c r="AA28" s="242"/>
      <c r="AB28" s="1"/>
      <c r="AC28" s="1"/>
    </row>
    <row r="29" spans="1:29" ht="15.75" customHeight="1">
      <c r="A29" s="1"/>
      <c r="B29" s="1"/>
      <c r="C29" s="1"/>
      <c r="D29" s="1"/>
      <c r="E29" s="1"/>
      <c r="F29" s="1"/>
      <c r="G29" s="1"/>
      <c r="H29" s="1"/>
      <c r="I29" s="1"/>
      <c r="J29" s="1"/>
      <c r="K29" s="1"/>
      <c r="L29" s="1"/>
      <c r="M29" s="242"/>
      <c r="N29" s="242"/>
      <c r="O29" s="242"/>
      <c r="P29" s="242"/>
      <c r="Q29" s="242"/>
      <c r="R29" s="242"/>
      <c r="S29" s="242"/>
      <c r="T29" s="242"/>
      <c r="U29" s="242"/>
      <c r="V29" s="242"/>
      <c r="W29" s="242"/>
      <c r="X29" s="242"/>
      <c r="Y29" s="242"/>
      <c r="Z29" s="242"/>
      <c r="AA29" s="242"/>
      <c r="AB29" s="1"/>
      <c r="AC29" s="1"/>
    </row>
    <row r="30" spans="1:29" ht="15.75" customHeight="1">
      <c r="A30" s="1"/>
      <c r="B30" s="1"/>
      <c r="C30" s="1"/>
      <c r="D30" s="1"/>
      <c r="E30" s="1"/>
      <c r="F30" s="1"/>
      <c r="G30" s="1"/>
      <c r="H30" s="1"/>
      <c r="I30" s="1"/>
      <c r="J30" s="1"/>
      <c r="K30" s="1"/>
      <c r="L30" s="1"/>
      <c r="M30" s="242"/>
      <c r="N30" s="242"/>
      <c r="O30" s="242"/>
      <c r="P30" s="242"/>
      <c r="Q30" s="242"/>
      <c r="R30" s="242"/>
      <c r="S30" s="242"/>
      <c r="T30" s="242"/>
      <c r="U30" s="242"/>
      <c r="V30" s="242"/>
      <c r="W30" s="242"/>
      <c r="X30" s="242"/>
      <c r="Y30" s="242"/>
      <c r="Z30" s="242"/>
      <c r="AA30" s="242"/>
      <c r="AB30" s="1"/>
      <c r="AC30" s="1"/>
    </row>
    <row r="31" spans="1:29" ht="15.75" customHeight="1">
      <c r="A31" s="1"/>
      <c r="B31" s="1"/>
      <c r="C31" s="1"/>
      <c r="D31" s="1"/>
      <c r="E31" s="1"/>
      <c r="F31" s="1"/>
      <c r="G31" s="1"/>
      <c r="H31" s="1"/>
      <c r="I31" s="1"/>
      <c r="J31" s="1"/>
      <c r="K31" s="1"/>
      <c r="L31" s="1"/>
      <c r="M31" s="242"/>
      <c r="N31" s="242"/>
      <c r="O31" s="242"/>
      <c r="P31" s="242"/>
      <c r="Q31" s="242"/>
      <c r="R31" s="242"/>
      <c r="S31" s="242"/>
      <c r="T31" s="242"/>
      <c r="U31" s="242"/>
      <c r="V31" s="242"/>
      <c r="W31" s="242"/>
      <c r="X31" s="242"/>
      <c r="Y31" s="242"/>
      <c r="Z31" s="242"/>
      <c r="AA31" s="242"/>
      <c r="AB31" s="1"/>
      <c r="AC31" s="1"/>
    </row>
    <row r="32" spans="1:29" ht="15.75" customHeight="1">
      <c r="A32" s="1"/>
      <c r="B32" s="1"/>
      <c r="C32" s="1"/>
      <c r="D32" s="1"/>
      <c r="E32" s="1"/>
      <c r="F32" s="1"/>
      <c r="G32" s="1"/>
      <c r="H32" s="1"/>
      <c r="I32" s="1"/>
      <c r="J32" s="1"/>
      <c r="K32" s="1"/>
      <c r="L32" s="1"/>
      <c r="M32" s="242"/>
      <c r="N32" s="242"/>
      <c r="O32" s="242"/>
      <c r="P32" s="242"/>
      <c r="Q32" s="242"/>
      <c r="R32" s="242"/>
      <c r="S32" s="242"/>
      <c r="T32" s="242"/>
      <c r="U32" s="242"/>
      <c r="V32" s="242"/>
      <c r="W32" s="242"/>
      <c r="X32" s="242"/>
      <c r="Y32" s="242"/>
      <c r="Z32" s="242"/>
      <c r="AA32" s="242"/>
      <c r="AB32" s="1"/>
      <c r="AC32" s="1"/>
    </row>
    <row r="33" spans="1:29" ht="15.75" customHeight="1">
      <c r="A33" s="1"/>
      <c r="B33" s="1"/>
      <c r="C33" s="1"/>
      <c r="D33" s="1"/>
      <c r="E33" s="1"/>
      <c r="F33" s="1"/>
      <c r="G33" s="1"/>
      <c r="H33" s="1"/>
      <c r="I33" s="1"/>
      <c r="J33" s="1"/>
      <c r="K33" s="1"/>
      <c r="L33" s="1"/>
      <c r="M33" s="242"/>
      <c r="N33" s="242"/>
      <c r="O33" s="242"/>
      <c r="P33" s="242"/>
      <c r="Q33" s="242"/>
      <c r="R33" s="242"/>
      <c r="S33" s="242"/>
      <c r="T33" s="242"/>
      <c r="U33" s="242"/>
      <c r="V33" s="242"/>
      <c r="W33" s="242"/>
      <c r="X33" s="242"/>
      <c r="Y33" s="242"/>
      <c r="Z33" s="242"/>
      <c r="AA33" s="242"/>
      <c r="AB33" s="1"/>
      <c r="AC33" s="1"/>
    </row>
    <row r="34" spans="1:29" ht="15.75" customHeight="1">
      <c r="A34" s="1"/>
      <c r="B34" s="1"/>
      <c r="C34" s="1"/>
      <c r="D34" s="1"/>
      <c r="E34" s="1"/>
      <c r="F34" s="1"/>
      <c r="G34" s="1"/>
      <c r="H34" s="1"/>
      <c r="I34" s="1"/>
      <c r="J34" s="1"/>
      <c r="K34" s="1"/>
      <c r="L34" s="1"/>
      <c r="M34" s="242"/>
      <c r="N34" s="242"/>
      <c r="O34" s="242"/>
      <c r="P34" s="242"/>
      <c r="Q34" s="242"/>
      <c r="R34" s="242"/>
      <c r="S34" s="242"/>
      <c r="T34" s="242"/>
      <c r="U34" s="242"/>
      <c r="V34" s="242"/>
      <c r="W34" s="242"/>
      <c r="X34" s="242"/>
      <c r="Y34" s="242"/>
      <c r="Z34" s="242"/>
      <c r="AA34" s="242"/>
      <c r="AB34" s="1"/>
      <c r="AC34" s="1"/>
    </row>
    <row r="35" spans="1:29" ht="15.75" customHeight="1">
      <c r="A35" s="1"/>
      <c r="B35" s="1"/>
      <c r="C35" s="1"/>
      <c r="D35" s="1"/>
      <c r="E35" s="1"/>
      <c r="F35" s="1"/>
      <c r="G35" s="1"/>
      <c r="H35" s="1"/>
      <c r="I35" s="1"/>
      <c r="J35" s="1"/>
      <c r="K35" s="1"/>
      <c r="L35" s="1"/>
      <c r="M35" s="242"/>
      <c r="N35" s="242"/>
      <c r="O35" s="242"/>
      <c r="P35" s="242"/>
      <c r="Q35" s="242"/>
      <c r="R35" s="242"/>
      <c r="S35" s="242"/>
      <c r="T35" s="242"/>
      <c r="U35" s="242"/>
      <c r="V35" s="242"/>
      <c r="W35" s="242"/>
      <c r="X35" s="242"/>
      <c r="Y35" s="242"/>
      <c r="Z35" s="242"/>
      <c r="AA35" s="242"/>
      <c r="AB35" s="1"/>
      <c r="AC35" s="1"/>
    </row>
    <row r="36" spans="1:29" ht="15.75" customHeight="1">
      <c r="A36" s="1"/>
      <c r="B36" s="1"/>
      <c r="C36" s="1"/>
      <c r="D36" s="1"/>
      <c r="E36" s="1"/>
      <c r="F36" s="1"/>
      <c r="G36" s="1"/>
      <c r="H36" s="1"/>
      <c r="I36" s="1"/>
      <c r="J36" s="1"/>
      <c r="K36" s="1"/>
      <c r="L36" s="1"/>
      <c r="M36" s="242"/>
      <c r="N36" s="242"/>
      <c r="O36" s="242"/>
      <c r="P36" s="242"/>
      <c r="Q36" s="242"/>
      <c r="R36" s="242"/>
      <c r="S36" s="242"/>
      <c r="T36" s="242"/>
      <c r="U36" s="242"/>
      <c r="V36" s="242"/>
      <c r="W36" s="242"/>
      <c r="X36" s="242"/>
      <c r="Y36" s="242"/>
      <c r="Z36" s="242"/>
      <c r="AA36" s="242"/>
      <c r="AB36" s="1"/>
      <c r="AC36" s="1"/>
    </row>
    <row r="37" spans="1:29" ht="15.75" customHeight="1">
      <c r="A37" s="1"/>
      <c r="B37" s="1"/>
      <c r="C37" s="1"/>
      <c r="D37" s="1"/>
      <c r="E37" s="1"/>
      <c r="F37" s="1"/>
      <c r="G37" s="1"/>
      <c r="H37" s="1"/>
      <c r="I37" s="1"/>
      <c r="J37" s="1"/>
      <c r="K37" s="1"/>
      <c r="L37" s="1"/>
      <c r="M37" s="242"/>
      <c r="N37" s="242"/>
      <c r="O37" s="242"/>
      <c r="P37" s="242"/>
      <c r="Q37" s="242"/>
      <c r="R37" s="242"/>
      <c r="S37" s="242"/>
      <c r="T37" s="242"/>
      <c r="U37" s="242"/>
      <c r="V37" s="242"/>
      <c r="W37" s="242"/>
      <c r="X37" s="242"/>
      <c r="Y37" s="242"/>
      <c r="Z37" s="242"/>
      <c r="AA37" s="242"/>
      <c r="AB37" s="1"/>
      <c r="AC37" s="1"/>
    </row>
    <row r="38" spans="1:29" ht="15.75" customHeight="1">
      <c r="A38" s="1"/>
      <c r="B38" s="1"/>
      <c r="C38" s="1"/>
      <c r="D38" s="1"/>
      <c r="E38" s="1"/>
      <c r="F38" s="1"/>
      <c r="G38" s="1"/>
      <c r="H38" s="1"/>
      <c r="I38" s="1"/>
      <c r="J38" s="1"/>
      <c r="K38" s="1"/>
      <c r="L38" s="1"/>
      <c r="M38" s="242"/>
      <c r="N38" s="242"/>
      <c r="O38" s="242"/>
      <c r="P38" s="242"/>
      <c r="Q38" s="242"/>
      <c r="R38" s="242"/>
      <c r="S38" s="242"/>
      <c r="T38" s="242"/>
      <c r="U38" s="242"/>
      <c r="V38" s="242"/>
      <c r="W38" s="242"/>
      <c r="X38" s="242"/>
      <c r="Y38" s="242"/>
      <c r="Z38" s="242"/>
      <c r="AA38" s="242"/>
      <c r="AB38" s="1"/>
      <c r="AC38" s="1"/>
    </row>
    <row r="39" spans="1:29" ht="15.75" customHeight="1">
      <c r="A39" s="1"/>
      <c r="B39" s="1"/>
      <c r="C39" s="1"/>
      <c r="D39" s="1"/>
      <c r="E39" s="1"/>
      <c r="F39" s="1"/>
      <c r="G39" s="1"/>
      <c r="H39" s="1"/>
      <c r="I39" s="1"/>
      <c r="J39" s="1"/>
      <c r="K39" s="1"/>
      <c r="L39" s="1"/>
      <c r="M39" s="242"/>
      <c r="N39" s="242"/>
      <c r="O39" s="242"/>
      <c r="P39" s="242"/>
      <c r="Q39" s="242"/>
      <c r="R39" s="242"/>
      <c r="S39" s="242"/>
      <c r="T39" s="242"/>
      <c r="U39" s="242"/>
      <c r="V39" s="242"/>
      <c r="W39" s="242"/>
      <c r="X39" s="242"/>
      <c r="Y39" s="242"/>
      <c r="Z39" s="242"/>
      <c r="AA39" s="242"/>
      <c r="AB39" s="1"/>
      <c r="AC39" s="1"/>
    </row>
    <row r="40" spans="1:29" ht="15.75" customHeight="1">
      <c r="A40" s="1"/>
      <c r="B40" s="1"/>
      <c r="C40" s="1"/>
      <c r="D40" s="1"/>
      <c r="E40" s="1"/>
      <c r="F40" s="1"/>
      <c r="G40" s="1"/>
      <c r="H40" s="1"/>
      <c r="I40" s="1"/>
      <c r="J40" s="1"/>
      <c r="K40" s="1"/>
      <c r="L40" s="1"/>
      <c r="M40" s="242"/>
      <c r="N40" s="242"/>
      <c r="O40" s="242"/>
      <c r="P40" s="242"/>
      <c r="Q40" s="242"/>
      <c r="R40" s="242"/>
      <c r="S40" s="242"/>
      <c r="T40" s="242"/>
      <c r="U40" s="242"/>
      <c r="V40" s="242"/>
      <c r="W40" s="242"/>
      <c r="X40" s="242"/>
      <c r="Y40" s="242"/>
      <c r="Z40" s="242"/>
      <c r="AA40" s="242"/>
      <c r="AB40" s="1"/>
      <c r="AC40" s="1"/>
    </row>
    <row r="41" spans="1:29" ht="15.75" customHeight="1">
      <c r="A41" s="1"/>
      <c r="B41" s="1"/>
      <c r="C41" s="1"/>
      <c r="D41" s="1"/>
      <c r="E41" s="1"/>
      <c r="F41" s="1"/>
      <c r="G41" s="1"/>
      <c r="H41" s="1"/>
      <c r="I41" s="1"/>
      <c r="J41" s="1"/>
      <c r="K41" s="1"/>
      <c r="L41" s="1"/>
      <c r="M41" s="242"/>
      <c r="N41" s="242"/>
      <c r="O41" s="242"/>
      <c r="P41" s="242"/>
      <c r="Q41" s="242"/>
      <c r="R41" s="242"/>
      <c r="S41" s="242"/>
      <c r="T41" s="242"/>
      <c r="U41" s="242"/>
      <c r="V41" s="242"/>
      <c r="W41" s="242"/>
      <c r="X41" s="242"/>
      <c r="Y41" s="242"/>
      <c r="Z41" s="242"/>
      <c r="AA41" s="242"/>
      <c r="AB41" s="1"/>
      <c r="AC41" s="1"/>
    </row>
    <row r="42" spans="1:29" ht="15.75" customHeight="1">
      <c r="A42" s="1"/>
      <c r="B42" s="1"/>
      <c r="C42" s="1"/>
      <c r="D42" s="1"/>
      <c r="E42" s="1"/>
      <c r="F42" s="1"/>
      <c r="G42" s="1"/>
      <c r="H42" s="1"/>
      <c r="I42" s="1"/>
      <c r="J42" s="1"/>
      <c r="K42" s="1"/>
      <c r="L42" s="1"/>
      <c r="M42" s="242"/>
      <c r="N42" s="242"/>
      <c r="O42" s="242"/>
      <c r="P42" s="242"/>
      <c r="Q42" s="242"/>
      <c r="R42" s="242"/>
      <c r="S42" s="242"/>
      <c r="T42" s="242"/>
      <c r="U42" s="242"/>
      <c r="V42" s="242"/>
      <c r="W42" s="242"/>
      <c r="X42" s="242"/>
      <c r="Y42" s="242"/>
      <c r="Z42" s="242"/>
      <c r="AA42" s="242"/>
      <c r="AB42" s="1"/>
      <c r="AC42" s="1"/>
    </row>
    <row r="43" spans="1:29" ht="15.75" customHeight="1">
      <c r="A43" s="1"/>
      <c r="B43" s="1"/>
      <c r="C43" s="1"/>
      <c r="D43" s="1"/>
      <c r="E43" s="1"/>
      <c r="F43" s="1"/>
      <c r="G43" s="1"/>
      <c r="H43" s="1"/>
      <c r="I43" s="1"/>
      <c r="J43" s="1"/>
      <c r="K43" s="1"/>
      <c r="L43" s="1"/>
      <c r="M43" s="242"/>
      <c r="N43" s="242"/>
      <c r="O43" s="242"/>
      <c r="P43" s="242"/>
      <c r="Q43" s="242"/>
      <c r="R43" s="242"/>
      <c r="S43" s="242"/>
      <c r="T43" s="242"/>
      <c r="U43" s="242"/>
      <c r="V43" s="242"/>
      <c r="W43" s="242"/>
      <c r="X43" s="242"/>
      <c r="Y43" s="242"/>
      <c r="Z43" s="242"/>
      <c r="AA43" s="242"/>
      <c r="AB43" s="1"/>
      <c r="AC43" s="1"/>
    </row>
    <row r="44" spans="1:29" ht="15.75" customHeight="1">
      <c r="A44" s="1"/>
      <c r="B44" s="1"/>
      <c r="C44" s="1"/>
      <c r="D44" s="1"/>
      <c r="E44" s="1"/>
      <c r="F44" s="1"/>
      <c r="G44" s="1"/>
      <c r="H44" s="1"/>
      <c r="I44" s="1"/>
      <c r="J44" s="1"/>
      <c r="K44" s="1"/>
      <c r="L44" s="1"/>
      <c r="M44" s="242"/>
      <c r="N44" s="242"/>
      <c r="O44" s="242"/>
      <c r="P44" s="242"/>
      <c r="Q44" s="242"/>
      <c r="R44" s="242"/>
      <c r="S44" s="242"/>
      <c r="T44" s="242"/>
      <c r="U44" s="242"/>
      <c r="V44" s="242"/>
      <c r="W44" s="242"/>
      <c r="X44" s="242"/>
      <c r="Y44" s="242"/>
      <c r="Z44" s="242"/>
      <c r="AA44" s="242"/>
      <c r="AB44" s="1"/>
      <c r="AC44" s="1"/>
    </row>
    <row r="45" spans="1:29" ht="15.75" customHeight="1">
      <c r="A45" s="1"/>
      <c r="B45" s="1"/>
      <c r="C45" s="1"/>
      <c r="D45" s="1"/>
      <c r="E45" s="1"/>
      <c r="F45" s="1"/>
      <c r="G45" s="1"/>
      <c r="H45" s="1"/>
      <c r="I45" s="1"/>
      <c r="J45" s="1"/>
      <c r="K45" s="1"/>
      <c r="L45" s="1"/>
      <c r="M45" s="242"/>
      <c r="N45" s="242"/>
      <c r="O45" s="242"/>
      <c r="P45" s="242"/>
      <c r="Q45" s="242"/>
      <c r="R45" s="242"/>
      <c r="S45" s="242"/>
      <c r="T45" s="242"/>
      <c r="U45" s="242"/>
      <c r="V45" s="242"/>
      <c r="W45" s="242"/>
      <c r="X45" s="242"/>
      <c r="Y45" s="242"/>
      <c r="Z45" s="242"/>
      <c r="AA45" s="242"/>
      <c r="AB45" s="1"/>
      <c r="AC45" s="1"/>
    </row>
    <row r="46" spans="1:29" ht="15.75" customHeight="1">
      <c r="A46" s="1"/>
      <c r="B46" s="1"/>
      <c r="C46" s="1"/>
      <c r="D46" s="1"/>
      <c r="E46" s="1"/>
      <c r="F46" s="1"/>
      <c r="G46" s="1"/>
      <c r="H46" s="1"/>
      <c r="I46" s="1"/>
      <c r="J46" s="1"/>
      <c r="K46" s="1"/>
      <c r="L46" s="1"/>
      <c r="M46" s="242"/>
      <c r="N46" s="242"/>
      <c r="O46" s="242"/>
      <c r="P46" s="242"/>
      <c r="Q46" s="242"/>
      <c r="R46" s="242"/>
      <c r="S46" s="242"/>
      <c r="T46" s="242"/>
      <c r="U46" s="242"/>
      <c r="V46" s="242"/>
      <c r="W46" s="242"/>
      <c r="X46" s="242"/>
      <c r="Y46" s="242"/>
      <c r="Z46" s="242"/>
      <c r="AA46" s="242"/>
      <c r="AB46" s="1"/>
      <c r="AC46" s="1"/>
    </row>
    <row r="47" spans="1:29" ht="15.75" customHeight="1">
      <c r="A47" s="1"/>
      <c r="B47" s="1"/>
      <c r="C47" s="1"/>
      <c r="D47" s="1"/>
      <c r="E47" s="1"/>
      <c r="F47" s="1"/>
      <c r="G47" s="1"/>
      <c r="H47" s="1"/>
      <c r="I47" s="1"/>
      <c r="J47" s="1"/>
      <c r="K47" s="1"/>
      <c r="L47" s="1"/>
      <c r="M47" s="242"/>
      <c r="N47" s="242"/>
      <c r="O47" s="242"/>
      <c r="P47" s="242"/>
      <c r="Q47" s="242"/>
      <c r="R47" s="242"/>
      <c r="S47" s="242"/>
      <c r="T47" s="242"/>
      <c r="U47" s="242"/>
      <c r="V47" s="242"/>
      <c r="W47" s="242"/>
      <c r="X47" s="242"/>
      <c r="Y47" s="242"/>
      <c r="Z47" s="242"/>
      <c r="AA47" s="242"/>
      <c r="AB47" s="1"/>
      <c r="AC47" s="1"/>
    </row>
    <row r="48" spans="1:29" ht="15.75" customHeight="1">
      <c r="A48" s="1"/>
      <c r="B48" s="1"/>
      <c r="C48" s="1"/>
      <c r="D48" s="1"/>
      <c r="E48" s="1"/>
      <c r="F48" s="1"/>
      <c r="G48" s="1"/>
      <c r="H48" s="1"/>
      <c r="I48" s="1"/>
      <c r="J48" s="1"/>
      <c r="K48" s="1"/>
      <c r="L48" s="1"/>
      <c r="M48" s="242"/>
      <c r="N48" s="242"/>
      <c r="O48" s="242"/>
      <c r="P48" s="242"/>
      <c r="Q48" s="242"/>
      <c r="R48" s="242"/>
      <c r="S48" s="242"/>
      <c r="T48" s="242"/>
      <c r="U48" s="242"/>
      <c r="V48" s="242"/>
      <c r="W48" s="242"/>
      <c r="X48" s="242"/>
      <c r="Y48" s="242"/>
      <c r="Z48" s="242"/>
      <c r="AA48" s="242"/>
      <c r="AB48" s="1"/>
      <c r="AC48" s="1"/>
    </row>
    <row r="49" spans="1:29" ht="15.75" customHeight="1">
      <c r="A49" s="1"/>
      <c r="B49" s="1"/>
      <c r="C49" s="1"/>
      <c r="D49" s="1"/>
      <c r="E49" s="1"/>
      <c r="F49" s="1"/>
      <c r="G49" s="1"/>
      <c r="H49" s="1"/>
      <c r="I49" s="1"/>
      <c r="J49" s="1"/>
      <c r="K49" s="1"/>
      <c r="L49" s="1"/>
      <c r="M49" s="242"/>
      <c r="N49" s="242"/>
      <c r="O49" s="242"/>
      <c r="P49" s="242"/>
      <c r="Q49" s="242"/>
      <c r="R49" s="242"/>
      <c r="S49" s="242"/>
      <c r="T49" s="242"/>
      <c r="U49" s="242"/>
      <c r="V49" s="242"/>
      <c r="W49" s="242"/>
      <c r="X49" s="242"/>
      <c r="Y49" s="242"/>
      <c r="Z49" s="242"/>
      <c r="AA49" s="242"/>
      <c r="AB49" s="1"/>
      <c r="AC49" s="1"/>
    </row>
    <row r="50" spans="1:29" ht="15.75" customHeight="1">
      <c r="A50" s="1"/>
      <c r="B50" s="1"/>
      <c r="C50" s="1"/>
      <c r="D50" s="1"/>
      <c r="E50" s="1"/>
      <c r="F50" s="1"/>
      <c r="G50" s="1"/>
      <c r="H50" s="1"/>
      <c r="I50" s="1"/>
      <c r="J50" s="1"/>
      <c r="K50" s="1"/>
      <c r="L50" s="1"/>
      <c r="M50" s="242"/>
      <c r="N50" s="242"/>
      <c r="O50" s="242"/>
      <c r="P50" s="242"/>
      <c r="Q50" s="242"/>
      <c r="R50" s="242"/>
      <c r="S50" s="242"/>
      <c r="T50" s="242"/>
      <c r="U50" s="242"/>
      <c r="V50" s="242"/>
      <c r="W50" s="242"/>
      <c r="X50" s="242"/>
      <c r="Y50" s="242"/>
      <c r="Z50" s="242"/>
      <c r="AA50" s="242"/>
      <c r="AB50" s="1"/>
      <c r="AC50" s="1"/>
    </row>
    <row r="51" spans="1:29" ht="15.75" customHeight="1">
      <c r="A51" s="1"/>
      <c r="B51" s="1"/>
      <c r="C51" s="1"/>
      <c r="D51" s="1"/>
      <c r="E51" s="1"/>
      <c r="F51" s="1"/>
      <c r="G51" s="1"/>
      <c r="H51" s="1"/>
      <c r="I51" s="1"/>
      <c r="J51" s="1"/>
      <c r="K51" s="1"/>
      <c r="L51" s="1"/>
      <c r="M51" s="242"/>
      <c r="N51" s="242"/>
      <c r="O51" s="242"/>
      <c r="P51" s="242"/>
      <c r="Q51" s="242"/>
      <c r="R51" s="242"/>
      <c r="S51" s="242"/>
      <c r="T51" s="242"/>
      <c r="U51" s="242"/>
      <c r="V51" s="242"/>
      <c r="W51" s="242"/>
      <c r="X51" s="242"/>
      <c r="Y51" s="242"/>
      <c r="Z51" s="242"/>
      <c r="AA51" s="242"/>
      <c r="AB51" s="1"/>
      <c r="AC51" s="1"/>
    </row>
    <row r="52" spans="1:29" ht="15.75" customHeight="1">
      <c r="A52" s="1"/>
      <c r="B52" s="1"/>
      <c r="C52" s="1"/>
      <c r="D52" s="1"/>
      <c r="E52" s="1"/>
      <c r="F52" s="1"/>
      <c r="G52" s="1"/>
      <c r="H52" s="1"/>
      <c r="I52" s="1"/>
      <c r="J52" s="1"/>
      <c r="K52" s="1"/>
      <c r="L52" s="1"/>
      <c r="M52" s="242"/>
      <c r="N52" s="242"/>
      <c r="O52" s="242"/>
      <c r="P52" s="242"/>
      <c r="Q52" s="242"/>
      <c r="R52" s="242"/>
      <c r="S52" s="242"/>
      <c r="T52" s="242"/>
      <c r="U52" s="242"/>
      <c r="V52" s="242"/>
      <c r="W52" s="242"/>
      <c r="X52" s="242"/>
      <c r="Y52" s="242"/>
      <c r="Z52" s="242"/>
      <c r="AA52" s="242"/>
      <c r="AB52" s="1"/>
      <c r="AC52" s="1"/>
    </row>
    <row r="53" spans="1:29" ht="15.75" customHeight="1">
      <c r="A53" s="1"/>
      <c r="B53" s="1"/>
      <c r="C53" s="1"/>
      <c r="D53" s="1"/>
      <c r="E53" s="1"/>
      <c r="F53" s="1"/>
      <c r="G53" s="1"/>
      <c r="H53" s="1"/>
      <c r="I53" s="1"/>
      <c r="J53" s="1"/>
      <c r="K53" s="1"/>
      <c r="L53" s="1"/>
      <c r="M53" s="242"/>
      <c r="N53" s="242"/>
      <c r="O53" s="242"/>
      <c r="P53" s="242"/>
      <c r="Q53" s="242"/>
      <c r="R53" s="242"/>
      <c r="S53" s="242"/>
      <c r="T53" s="242"/>
      <c r="U53" s="242"/>
      <c r="V53" s="242"/>
      <c r="W53" s="242"/>
      <c r="X53" s="242"/>
      <c r="Y53" s="242"/>
      <c r="Z53" s="242"/>
      <c r="AA53" s="242"/>
      <c r="AB53" s="1"/>
      <c r="AC53" s="1"/>
    </row>
    <row r="54" spans="1:29" ht="15.75" customHeight="1">
      <c r="A54" s="1"/>
      <c r="B54" s="1"/>
      <c r="C54" s="1"/>
      <c r="D54" s="1"/>
      <c r="E54" s="1"/>
      <c r="F54" s="1"/>
      <c r="G54" s="1"/>
      <c r="H54" s="1"/>
      <c r="I54" s="1"/>
      <c r="J54" s="1"/>
      <c r="K54" s="1"/>
      <c r="L54" s="1"/>
      <c r="M54" s="242"/>
      <c r="N54" s="242"/>
      <c r="O54" s="242"/>
      <c r="P54" s="242"/>
      <c r="Q54" s="242"/>
      <c r="R54" s="242"/>
      <c r="S54" s="242"/>
      <c r="T54" s="242"/>
      <c r="U54" s="242"/>
      <c r="V54" s="242"/>
      <c r="W54" s="242"/>
      <c r="X54" s="242"/>
      <c r="Y54" s="242"/>
      <c r="Z54" s="242"/>
      <c r="AA54" s="242"/>
      <c r="AB54" s="1"/>
      <c r="AC54" s="1"/>
    </row>
    <row r="55" spans="1:29" ht="15.75" customHeight="1">
      <c r="A55" s="1"/>
      <c r="B55" s="1"/>
      <c r="C55" s="1"/>
      <c r="D55" s="1"/>
      <c r="E55" s="1"/>
      <c r="F55" s="1"/>
      <c r="G55" s="1"/>
      <c r="H55" s="1"/>
      <c r="I55" s="1"/>
      <c r="J55" s="1"/>
      <c r="K55" s="1"/>
      <c r="L55" s="1"/>
      <c r="M55" s="242"/>
      <c r="N55" s="242"/>
      <c r="O55" s="242"/>
      <c r="P55" s="242"/>
      <c r="Q55" s="242"/>
      <c r="R55" s="242"/>
      <c r="S55" s="242"/>
      <c r="T55" s="242"/>
      <c r="U55" s="242"/>
      <c r="V55" s="242"/>
      <c r="W55" s="242"/>
      <c r="X55" s="242"/>
      <c r="Y55" s="242"/>
      <c r="Z55" s="242"/>
      <c r="AA55" s="242"/>
      <c r="AB55" s="1"/>
      <c r="AC55" s="1"/>
    </row>
    <row r="56" spans="1:29" ht="15.75" customHeight="1">
      <c r="A56" s="1"/>
      <c r="B56" s="1"/>
      <c r="C56" s="1"/>
      <c r="D56" s="1"/>
      <c r="E56" s="1"/>
      <c r="F56" s="1"/>
      <c r="G56" s="1"/>
      <c r="H56" s="1"/>
      <c r="I56" s="1"/>
      <c r="J56" s="1"/>
      <c r="K56" s="1"/>
      <c r="L56" s="1"/>
      <c r="M56" s="242"/>
      <c r="N56" s="242"/>
      <c r="O56" s="242"/>
      <c r="P56" s="242"/>
      <c r="Q56" s="242"/>
      <c r="R56" s="242"/>
      <c r="S56" s="242"/>
      <c r="T56" s="242"/>
      <c r="U56" s="242"/>
      <c r="V56" s="242"/>
      <c r="W56" s="242"/>
      <c r="X56" s="242"/>
      <c r="Y56" s="242"/>
      <c r="Z56" s="242"/>
      <c r="AA56" s="242"/>
      <c r="AB56" s="1"/>
      <c r="AC56" s="1"/>
    </row>
    <row r="57" spans="1:29" ht="15.75" customHeight="1">
      <c r="A57" s="1"/>
      <c r="B57" s="1"/>
      <c r="C57" s="1"/>
      <c r="D57" s="1"/>
      <c r="E57" s="1"/>
      <c r="F57" s="1"/>
      <c r="G57" s="1"/>
      <c r="H57" s="1"/>
      <c r="I57" s="1"/>
      <c r="J57" s="1"/>
      <c r="K57" s="1"/>
      <c r="L57" s="1"/>
      <c r="M57" s="242"/>
      <c r="N57" s="242"/>
      <c r="O57" s="242"/>
      <c r="P57" s="242"/>
      <c r="Q57" s="242"/>
      <c r="R57" s="242"/>
      <c r="S57" s="242"/>
      <c r="T57" s="242"/>
      <c r="U57" s="242"/>
      <c r="V57" s="242"/>
      <c r="W57" s="242"/>
      <c r="X57" s="242"/>
      <c r="Y57" s="242"/>
      <c r="Z57" s="242"/>
      <c r="AA57" s="242"/>
      <c r="AB57" s="1"/>
      <c r="AC57" s="1"/>
    </row>
    <row r="58" spans="1:29" ht="15.75" customHeight="1">
      <c r="A58" s="1"/>
    </row>
    <row r="59" spans="1:29" ht="15.75" customHeight="1">
      <c r="A59" s="1"/>
    </row>
    <row r="60" spans="1:29" ht="15.75" customHeight="1">
      <c r="A60" s="1"/>
    </row>
    <row r="61" spans="1:29" ht="15.75" customHeight="1">
      <c r="A61" s="1"/>
    </row>
    <row r="62" spans="1:29" ht="15.75" customHeight="1">
      <c r="A62" s="1"/>
    </row>
    <row r="63" spans="1:29" ht="15.75" customHeight="1">
      <c r="A63" s="1"/>
    </row>
    <row r="64" spans="1:29" ht="15.75" customHeight="1">
      <c r="A64" s="1"/>
    </row>
    <row r="65" spans="1:1" ht="15.75" customHeight="1">
      <c r="A65" s="1"/>
    </row>
    <row r="66" spans="1:1" ht="15.75" customHeight="1">
      <c r="A66" s="1"/>
    </row>
    <row r="67" spans="1:1" ht="15.75" customHeight="1">
      <c r="A67" s="1"/>
    </row>
    <row r="68" spans="1:1" ht="15.75" customHeight="1">
      <c r="A68" s="1"/>
    </row>
    <row r="69" spans="1:1" ht="15.75" customHeight="1">
      <c r="A69" s="1"/>
    </row>
    <row r="70" spans="1:1" ht="15.75" customHeight="1">
      <c r="A70" s="1"/>
    </row>
    <row r="71" spans="1:1" ht="15.75" customHeight="1">
      <c r="A71" s="1"/>
    </row>
    <row r="72" spans="1:1" ht="15.75" customHeight="1">
      <c r="A72" s="1"/>
    </row>
    <row r="73" spans="1:1" ht="15.75" customHeight="1">
      <c r="A73" s="1"/>
    </row>
    <row r="74" spans="1:1" ht="15.75" customHeight="1">
      <c r="A74" s="1"/>
    </row>
    <row r="75" spans="1:1" ht="15.75" customHeight="1">
      <c r="A75" s="1"/>
    </row>
    <row r="76" spans="1:1" ht="15.75" customHeight="1">
      <c r="A76" s="1"/>
    </row>
    <row r="77" spans="1:1" ht="15.75" customHeight="1">
      <c r="A77" s="1"/>
    </row>
    <row r="78" spans="1:1" ht="15.75" customHeight="1">
      <c r="A78" s="1"/>
    </row>
    <row r="79" spans="1:1" ht="15.75" customHeight="1">
      <c r="A79" s="1"/>
    </row>
    <row r="80" spans="1:1" ht="15.75" customHeight="1">
      <c r="A80" s="1"/>
    </row>
    <row r="81" spans="1:1" ht="15.75" customHeight="1">
      <c r="A81" s="1"/>
    </row>
    <row r="82" spans="1:1" ht="15.75" customHeight="1">
      <c r="A82" s="1"/>
    </row>
    <row r="83" spans="1:1" ht="15.75" customHeight="1">
      <c r="A83" s="1"/>
    </row>
    <row r="84" spans="1:1" ht="15.75" customHeight="1">
      <c r="A84" s="1"/>
    </row>
    <row r="85" spans="1:1" ht="15.75" customHeight="1">
      <c r="A85" s="1"/>
    </row>
    <row r="86" spans="1:1" ht="15.75" customHeight="1">
      <c r="A86" s="1"/>
    </row>
    <row r="87" spans="1:1" ht="15.75" customHeight="1">
      <c r="A87" s="1"/>
    </row>
    <row r="88" spans="1:1" ht="15.75" customHeight="1">
      <c r="A88" s="1"/>
    </row>
    <row r="89" spans="1:1" ht="15.75" customHeight="1">
      <c r="A89" s="1"/>
    </row>
    <row r="90" spans="1:1" ht="15.75" customHeight="1">
      <c r="A90" s="1"/>
    </row>
    <row r="91" spans="1:1" ht="15.75" customHeight="1">
      <c r="A91" s="1"/>
    </row>
    <row r="92" spans="1:1" ht="15.75" customHeight="1">
      <c r="A92" s="1"/>
    </row>
    <row r="93" spans="1:1" ht="15.75" customHeight="1">
      <c r="A93" s="1"/>
    </row>
    <row r="94" spans="1:1" ht="15.75" customHeight="1">
      <c r="A94" s="1"/>
    </row>
    <row r="95" spans="1:1" ht="15.75" customHeight="1">
      <c r="A95" s="1"/>
    </row>
    <row r="96" spans="1:1" ht="15.75" customHeight="1">
      <c r="A96" s="1"/>
    </row>
    <row r="97" spans="1:1" ht="15.75" customHeight="1">
      <c r="A97" s="1"/>
    </row>
    <row r="98" spans="1:1" ht="15.75" customHeight="1">
      <c r="A98" s="1"/>
    </row>
    <row r="99" spans="1:1" ht="15.75" customHeight="1">
      <c r="A99" s="1"/>
    </row>
    <row r="100" spans="1:1" ht="15.75" customHeight="1">
      <c r="A100" s="1"/>
    </row>
    <row r="101" spans="1:1" ht="15.75" customHeight="1">
      <c r="A101" s="1"/>
    </row>
    <row r="102" spans="1:1" ht="15.75" customHeight="1">
      <c r="A102" s="1"/>
    </row>
    <row r="103" spans="1:1" ht="15.75" customHeight="1">
      <c r="A103" s="1"/>
    </row>
    <row r="104" spans="1:1" ht="15.75" customHeight="1">
      <c r="A104" s="1"/>
    </row>
    <row r="105" spans="1:1" ht="15.75" customHeight="1">
      <c r="A105" s="1"/>
    </row>
    <row r="106" spans="1:1" ht="15.75" customHeight="1">
      <c r="A106" s="1"/>
    </row>
    <row r="107" spans="1:1" ht="15.75" customHeight="1">
      <c r="A107" s="1"/>
    </row>
    <row r="108" spans="1:1" ht="15.75" customHeight="1">
      <c r="A108" s="1"/>
    </row>
    <row r="109" spans="1:1" ht="15.75" customHeight="1">
      <c r="A109" s="1"/>
    </row>
    <row r="110" spans="1:1" ht="15.75" customHeight="1">
      <c r="A110" s="1"/>
    </row>
    <row r="111" spans="1:1" ht="15.75" customHeight="1">
      <c r="A111" s="1"/>
    </row>
    <row r="112" spans="1:1" ht="15.75" customHeight="1">
      <c r="A112" s="1"/>
    </row>
    <row r="113" spans="1:1" ht="15.75" customHeight="1">
      <c r="A113" s="1"/>
    </row>
    <row r="114" spans="1:1" ht="15.75" customHeight="1">
      <c r="A114" s="1"/>
    </row>
    <row r="115" spans="1:1" ht="15.75" customHeight="1">
      <c r="A115" s="1"/>
    </row>
    <row r="116" spans="1:1" ht="15.75" customHeight="1">
      <c r="A116" s="1"/>
    </row>
    <row r="117" spans="1:1" ht="15.75" customHeight="1">
      <c r="A117" s="1"/>
    </row>
    <row r="118" spans="1:1" ht="15.75" customHeight="1">
      <c r="A118" s="1"/>
    </row>
    <row r="119" spans="1:1" ht="15.75" customHeight="1">
      <c r="A119" s="1"/>
    </row>
    <row r="120" spans="1:1" ht="15.75" customHeight="1">
      <c r="A120" s="1"/>
    </row>
    <row r="121" spans="1:1" ht="15.75" customHeight="1">
      <c r="A121" s="1"/>
    </row>
    <row r="122" spans="1:1" ht="15.75" customHeight="1">
      <c r="A122" s="1"/>
    </row>
    <row r="123" spans="1:1" ht="15.75" customHeight="1">
      <c r="A123" s="1"/>
    </row>
    <row r="124" spans="1:1" ht="15.75" customHeight="1">
      <c r="A124" s="1"/>
    </row>
    <row r="125" spans="1:1" ht="15.75" customHeight="1">
      <c r="A125" s="1"/>
    </row>
    <row r="126" spans="1:1" ht="15.75" customHeight="1">
      <c r="A126" s="1"/>
    </row>
    <row r="127" spans="1:1" ht="15.75" customHeight="1">
      <c r="A127" s="1"/>
    </row>
    <row r="128" spans="1:1" ht="15.75" customHeight="1">
      <c r="A128" s="1"/>
    </row>
    <row r="129" spans="1:1" ht="15.75" customHeight="1">
      <c r="A129" s="1"/>
    </row>
    <row r="130" spans="1:1" ht="15.75" customHeight="1">
      <c r="A130" s="1"/>
    </row>
    <row r="131" spans="1:1" ht="15.75" customHeight="1">
      <c r="A131" s="1"/>
    </row>
    <row r="132" spans="1:1" ht="15.75" customHeight="1">
      <c r="A132" s="1"/>
    </row>
    <row r="133" spans="1:1" ht="15.75" customHeight="1">
      <c r="A133" s="1"/>
    </row>
    <row r="134" spans="1:1" ht="15.75" customHeight="1">
      <c r="A134" s="1"/>
    </row>
    <row r="135" spans="1:1" ht="15.75" customHeight="1">
      <c r="A135" s="1"/>
    </row>
    <row r="136" spans="1:1" ht="15.75" customHeight="1">
      <c r="A136" s="1"/>
    </row>
    <row r="137" spans="1:1" ht="15.75" customHeight="1">
      <c r="A137" s="1"/>
    </row>
    <row r="138" spans="1:1" ht="15.75" customHeight="1">
      <c r="A138" s="1"/>
    </row>
    <row r="139" spans="1:1" ht="15.75" customHeight="1">
      <c r="A139" s="1"/>
    </row>
    <row r="140" spans="1:1" ht="15.75" customHeight="1">
      <c r="A140" s="1"/>
    </row>
    <row r="141" spans="1:1" ht="15.75" customHeight="1">
      <c r="A141" s="1"/>
    </row>
    <row r="142" spans="1:1" ht="15.75" customHeight="1">
      <c r="A142" s="1"/>
    </row>
    <row r="143" spans="1:1" ht="15.75" customHeight="1">
      <c r="A143" s="1"/>
    </row>
    <row r="144" spans="1:1" ht="15.75" customHeight="1">
      <c r="A144" s="1"/>
    </row>
    <row r="145" spans="1:1" ht="15.75" customHeight="1">
      <c r="A145" s="1"/>
    </row>
    <row r="146" spans="1:1" ht="15.75" customHeight="1">
      <c r="A146" s="1"/>
    </row>
    <row r="147" spans="1:1" ht="15.75" customHeight="1">
      <c r="A147" s="1"/>
    </row>
    <row r="148" spans="1:1" ht="15.75" customHeight="1">
      <c r="A148" s="1"/>
    </row>
    <row r="149" spans="1:1" ht="15.75" customHeight="1">
      <c r="A149" s="1"/>
    </row>
    <row r="150" spans="1:1" ht="15.75" customHeight="1">
      <c r="A150" s="1"/>
    </row>
    <row r="151" spans="1:1" ht="15.75" customHeight="1">
      <c r="A151" s="1"/>
    </row>
    <row r="152" spans="1:1" ht="15.75" customHeight="1">
      <c r="A152" s="1"/>
    </row>
    <row r="153" spans="1:1" ht="15.75" customHeight="1">
      <c r="A153" s="1"/>
    </row>
    <row r="154" spans="1:1" ht="15.75" customHeight="1">
      <c r="A154" s="1"/>
    </row>
    <row r="155" spans="1:1" ht="15.75" customHeight="1">
      <c r="A155" s="1"/>
    </row>
    <row r="156" spans="1:1" ht="15.75" customHeight="1">
      <c r="A156" s="1"/>
    </row>
    <row r="157" spans="1:1" ht="15.75" customHeight="1">
      <c r="A157" s="1"/>
    </row>
    <row r="158" spans="1:1" ht="15.75" customHeight="1">
      <c r="A158" s="1"/>
    </row>
    <row r="159" spans="1:1" ht="15.75" customHeight="1">
      <c r="A159" s="1"/>
    </row>
    <row r="160" spans="1:1" ht="15.75" customHeight="1">
      <c r="A160" s="1"/>
    </row>
    <row r="161" spans="1:1" ht="15.75" customHeight="1">
      <c r="A161" s="1"/>
    </row>
    <row r="162" spans="1:1" ht="15.75" customHeight="1">
      <c r="A162" s="1"/>
    </row>
    <row r="163" spans="1:1" ht="15.75" customHeight="1">
      <c r="A163" s="1"/>
    </row>
    <row r="164" spans="1:1" ht="15.75" customHeight="1">
      <c r="A164" s="1"/>
    </row>
    <row r="165" spans="1:1" ht="15.75" customHeight="1">
      <c r="A165" s="1"/>
    </row>
    <row r="166" spans="1:1" ht="15.75" customHeight="1">
      <c r="A166" s="1"/>
    </row>
    <row r="167" spans="1:1" ht="15.75" customHeight="1">
      <c r="A167" s="1"/>
    </row>
    <row r="168" spans="1:1" ht="15.75" customHeight="1">
      <c r="A168" s="1"/>
    </row>
    <row r="169" spans="1:1" ht="15.75" customHeight="1">
      <c r="A169" s="1"/>
    </row>
    <row r="170" spans="1:1" ht="15.75" customHeight="1">
      <c r="A170" s="1"/>
    </row>
    <row r="171" spans="1:1" ht="15.75" customHeight="1">
      <c r="A171" s="1"/>
    </row>
    <row r="172" spans="1:1" ht="15.75" customHeight="1">
      <c r="A172" s="1"/>
    </row>
    <row r="173" spans="1:1" ht="15.75" customHeight="1">
      <c r="A173" s="1"/>
    </row>
    <row r="174" spans="1:1" ht="15.75" customHeight="1">
      <c r="A174" s="1"/>
    </row>
    <row r="175" spans="1:1" ht="15.75" customHeight="1">
      <c r="A175" s="1"/>
    </row>
    <row r="176" spans="1:1" ht="15.75" customHeight="1">
      <c r="A176" s="1"/>
    </row>
    <row r="177" spans="1:1" ht="15.75" customHeight="1">
      <c r="A177" s="1"/>
    </row>
    <row r="178" spans="1:1" ht="15.75" customHeight="1">
      <c r="A178" s="1"/>
    </row>
    <row r="179" spans="1:1" ht="15.75" customHeight="1">
      <c r="A179" s="1"/>
    </row>
    <row r="180" spans="1:1" ht="15.75" customHeight="1">
      <c r="A180" s="1"/>
    </row>
    <row r="181" spans="1:1" ht="15.75" customHeight="1">
      <c r="A181" s="1"/>
    </row>
    <row r="182" spans="1:1" ht="15.75" customHeight="1">
      <c r="A182" s="1"/>
    </row>
    <row r="183" spans="1:1" ht="15.75" customHeight="1">
      <c r="A183" s="1"/>
    </row>
    <row r="184" spans="1:1" ht="15.75" customHeight="1">
      <c r="A184" s="1"/>
    </row>
    <row r="185" spans="1:1" ht="15.75" customHeight="1">
      <c r="A185" s="1"/>
    </row>
    <row r="186" spans="1:1" ht="15.75" customHeight="1">
      <c r="A186" s="1"/>
    </row>
    <row r="187" spans="1:1" ht="15.75" customHeight="1">
      <c r="A187" s="1"/>
    </row>
    <row r="188" spans="1:1" ht="15.75" customHeight="1">
      <c r="A188" s="1"/>
    </row>
    <row r="189" spans="1:1" ht="15.75" customHeight="1">
      <c r="A189" s="1"/>
    </row>
    <row r="190" spans="1:1" ht="15.75" customHeight="1">
      <c r="A190" s="1"/>
    </row>
    <row r="191" spans="1:1" ht="15.75" customHeight="1">
      <c r="A191" s="1"/>
    </row>
    <row r="192" spans="1:1" ht="15.75" customHeight="1">
      <c r="A192" s="1"/>
    </row>
    <row r="193" spans="1:1" ht="15.75" customHeight="1">
      <c r="A193" s="1"/>
    </row>
    <row r="194" spans="1:1" ht="15.75" customHeight="1">
      <c r="A194" s="1"/>
    </row>
    <row r="195" spans="1:1" ht="15.75" customHeight="1">
      <c r="A195" s="1"/>
    </row>
    <row r="196" spans="1:1" ht="15.75" customHeight="1">
      <c r="A196" s="1"/>
    </row>
    <row r="197" spans="1:1" ht="15.75" customHeight="1">
      <c r="A197" s="1"/>
    </row>
    <row r="198" spans="1:1" ht="15.75" customHeight="1">
      <c r="A198" s="1"/>
    </row>
    <row r="199" spans="1:1" ht="15.75" customHeight="1">
      <c r="A199" s="1"/>
    </row>
    <row r="200" spans="1:1" ht="15.75" customHeight="1">
      <c r="A200" s="1"/>
    </row>
    <row r="201" spans="1:1" ht="15.75" customHeight="1">
      <c r="A201" s="1"/>
    </row>
    <row r="202" spans="1:1" ht="15.75" customHeight="1">
      <c r="A202" s="1"/>
    </row>
    <row r="203" spans="1:1" ht="15.75" customHeight="1">
      <c r="A203" s="1"/>
    </row>
    <row r="204" spans="1:1" ht="15.75" customHeight="1">
      <c r="A204" s="1"/>
    </row>
    <row r="205" spans="1:1" ht="15.75" customHeight="1">
      <c r="A205" s="1"/>
    </row>
    <row r="206" spans="1:1" ht="15.75" customHeight="1">
      <c r="A206" s="1"/>
    </row>
    <row r="207" spans="1:1" ht="15.75" customHeight="1">
      <c r="A207" s="1"/>
    </row>
    <row r="208" spans="1:1" ht="15.75" customHeight="1">
      <c r="A208" s="1"/>
    </row>
    <row r="209" spans="1:1" ht="15.75" customHeight="1">
      <c r="A209" s="1"/>
    </row>
    <row r="210" spans="1:1" ht="15.75" customHeight="1">
      <c r="A210" s="1"/>
    </row>
    <row r="211" spans="1:1" ht="15.75" customHeight="1">
      <c r="A211" s="1"/>
    </row>
    <row r="212" spans="1:1" ht="15.75" customHeight="1">
      <c r="A212" s="1"/>
    </row>
    <row r="213" spans="1:1" ht="15.75" customHeight="1">
      <c r="A213" s="1"/>
    </row>
    <row r="214" spans="1:1" ht="15.75" customHeight="1">
      <c r="A214" s="1"/>
    </row>
    <row r="215" spans="1:1" ht="15.75" customHeight="1">
      <c r="A215" s="1"/>
    </row>
    <row r="216" spans="1:1" ht="15.75" customHeight="1">
      <c r="A216" s="1"/>
    </row>
    <row r="217" spans="1:1" ht="15.75" customHeight="1">
      <c r="A217" s="1"/>
    </row>
    <row r="218" spans="1:1" ht="15.75" customHeight="1">
      <c r="A218" s="1"/>
    </row>
    <row r="219" spans="1:1" ht="15.75" customHeight="1">
      <c r="A219" s="1"/>
    </row>
    <row r="220" spans="1:1" ht="15.75" customHeight="1">
      <c r="A220" s="1"/>
    </row>
    <row r="221" spans="1:1" ht="15.75" customHeight="1">
      <c r="A221" s="1"/>
    </row>
    <row r="222" spans="1:1" ht="15.75" customHeight="1">
      <c r="A222" s="1"/>
    </row>
    <row r="223" spans="1:1" ht="15.75" customHeight="1">
      <c r="A223" s="1"/>
    </row>
    <row r="224" spans="1:1" ht="15.75" customHeight="1">
      <c r="A224" s="1"/>
    </row>
    <row r="225" spans="1:1" ht="15.75" customHeight="1">
      <c r="A225" s="1"/>
    </row>
    <row r="226" spans="1:1" ht="15.75" customHeight="1">
      <c r="A226" s="1"/>
    </row>
    <row r="227" spans="1:1" ht="15.75" customHeight="1">
      <c r="A227" s="1"/>
    </row>
    <row r="228" spans="1:1" ht="15.75" customHeight="1">
      <c r="A228" s="1"/>
    </row>
    <row r="229" spans="1:1" ht="15.75" customHeight="1">
      <c r="A229" s="1"/>
    </row>
    <row r="230" spans="1:1" ht="15.75" customHeight="1">
      <c r="A230" s="1"/>
    </row>
    <row r="231" spans="1:1" ht="15.75" customHeight="1">
      <c r="A231" s="1"/>
    </row>
    <row r="232" spans="1:1" ht="15.75" customHeight="1">
      <c r="A232" s="1"/>
    </row>
    <row r="233" spans="1:1" ht="15.75" customHeight="1">
      <c r="A233" s="1"/>
    </row>
    <row r="234" spans="1:1" ht="15.75" customHeight="1">
      <c r="A234" s="1"/>
    </row>
    <row r="235" spans="1:1" ht="15.75" customHeight="1">
      <c r="A235" s="1"/>
    </row>
    <row r="236" spans="1:1" ht="15.75" customHeight="1">
      <c r="A236" s="1"/>
    </row>
    <row r="237" spans="1:1" ht="15.75" customHeight="1">
      <c r="A237" s="1"/>
    </row>
    <row r="238" spans="1:1" ht="15.75" customHeight="1">
      <c r="A238" s="1"/>
    </row>
    <row r="239" spans="1:1" ht="15.75" customHeight="1">
      <c r="A239" s="1"/>
    </row>
    <row r="240" spans="1:1" ht="15.75" customHeight="1">
      <c r="A240" s="1"/>
    </row>
    <row r="241" spans="1:1" ht="15.75" customHeight="1">
      <c r="A241" s="1"/>
    </row>
    <row r="242" spans="1:1" ht="15.75" customHeight="1">
      <c r="A242" s="1"/>
    </row>
    <row r="243" spans="1:1" ht="15.75" customHeight="1">
      <c r="A243" s="1"/>
    </row>
    <row r="244" spans="1:1" ht="15.75" customHeight="1">
      <c r="A244" s="1"/>
    </row>
    <row r="245" spans="1:1" ht="15.75" customHeight="1">
      <c r="A245" s="1"/>
    </row>
    <row r="246" spans="1:1" ht="15.75" customHeight="1">
      <c r="A246" s="1"/>
    </row>
    <row r="247" spans="1:1" ht="15.75" customHeight="1">
      <c r="A247" s="1"/>
    </row>
    <row r="248" spans="1:1" ht="15.75" customHeight="1">
      <c r="A248" s="1"/>
    </row>
    <row r="249" spans="1:1" ht="15.75" customHeight="1">
      <c r="A249" s="1"/>
    </row>
    <row r="250" spans="1:1" ht="15.75" customHeight="1">
      <c r="A250" s="1"/>
    </row>
    <row r="251" spans="1:1" ht="15.75" customHeight="1">
      <c r="A251" s="1"/>
    </row>
    <row r="252" spans="1:1" ht="15.75" customHeight="1">
      <c r="A252" s="1"/>
    </row>
    <row r="253" spans="1:1" ht="15.75" customHeight="1">
      <c r="A253" s="1"/>
    </row>
    <row r="254" spans="1:1" ht="15.75" customHeight="1">
      <c r="A254" s="1"/>
    </row>
    <row r="255" spans="1:1" ht="15.75" customHeight="1">
      <c r="A255" s="1"/>
    </row>
    <row r="256" spans="1:1" ht="15.75" customHeight="1">
      <c r="A256" s="1"/>
    </row>
    <row r="257" spans="1:1" ht="15.75" customHeight="1">
      <c r="A257" s="1"/>
    </row>
    <row r="258" spans="1:1" ht="15.75" customHeight="1">
      <c r="A258" s="1"/>
    </row>
    <row r="259" spans="1:1" ht="15.75" customHeight="1">
      <c r="A259" s="1"/>
    </row>
    <row r="260" spans="1:1" ht="15.75" customHeight="1">
      <c r="A260" s="1"/>
    </row>
    <row r="261" spans="1:1" ht="15.75" customHeight="1">
      <c r="A261" s="1"/>
    </row>
    <row r="262" spans="1:1" ht="15.75" customHeight="1">
      <c r="A262" s="1"/>
    </row>
    <row r="263" spans="1:1" ht="15.75" customHeight="1">
      <c r="A263" s="1"/>
    </row>
    <row r="264" spans="1:1" ht="15.75" customHeight="1">
      <c r="A264" s="1"/>
    </row>
    <row r="265" spans="1:1" ht="15.75" customHeight="1">
      <c r="A265" s="1"/>
    </row>
    <row r="266" spans="1:1" ht="15.75" customHeight="1">
      <c r="A266" s="1"/>
    </row>
    <row r="267" spans="1:1" ht="15.75" customHeight="1">
      <c r="A267" s="1"/>
    </row>
    <row r="268" spans="1:1" ht="15.75" customHeight="1">
      <c r="A268" s="1"/>
    </row>
    <row r="269" spans="1:1" ht="15.75" customHeight="1">
      <c r="A269" s="1"/>
    </row>
    <row r="270" spans="1:1" ht="15.75" customHeight="1">
      <c r="A270" s="1"/>
    </row>
    <row r="271" spans="1:1" ht="15.75" customHeight="1">
      <c r="A271" s="1"/>
    </row>
    <row r="272" spans="1:1" ht="15.75" customHeight="1">
      <c r="A272" s="1"/>
    </row>
    <row r="273" spans="1:1" ht="15.75" customHeight="1">
      <c r="A273" s="1"/>
    </row>
    <row r="274" spans="1:1" ht="15.75" customHeight="1">
      <c r="A274" s="1"/>
    </row>
    <row r="275" spans="1:1" ht="15.75" customHeight="1">
      <c r="A275" s="1"/>
    </row>
    <row r="276" spans="1:1" ht="15.75" customHeight="1">
      <c r="A276" s="1"/>
    </row>
    <row r="277" spans="1:1" ht="15.75" customHeight="1">
      <c r="A277" s="1"/>
    </row>
    <row r="278" spans="1:1" ht="15.75" customHeight="1">
      <c r="A278" s="1"/>
    </row>
    <row r="279" spans="1:1" ht="15.75" customHeight="1">
      <c r="A279" s="1"/>
    </row>
    <row r="280" spans="1:1" ht="15.75" customHeight="1">
      <c r="A280" s="1"/>
    </row>
    <row r="281" spans="1:1" ht="15.75" customHeight="1">
      <c r="A281" s="1"/>
    </row>
    <row r="282" spans="1:1" ht="15.75" customHeight="1">
      <c r="A282" s="1"/>
    </row>
    <row r="283" spans="1:1" ht="15.75" customHeight="1">
      <c r="A283" s="1"/>
    </row>
    <row r="284" spans="1:1" ht="15.75" customHeight="1">
      <c r="A284" s="1"/>
    </row>
    <row r="285" spans="1:1" ht="15.75" customHeight="1">
      <c r="A285" s="1"/>
    </row>
    <row r="286" spans="1:1" ht="15.75" customHeight="1">
      <c r="A286" s="1"/>
    </row>
    <row r="287" spans="1:1" ht="15.75" customHeight="1">
      <c r="A287" s="1"/>
    </row>
    <row r="288" spans="1:1" ht="15.75" customHeight="1">
      <c r="A288" s="1"/>
    </row>
    <row r="289" spans="1:1" ht="15.75" customHeight="1">
      <c r="A289" s="1"/>
    </row>
    <row r="290" spans="1:1" ht="15.75" customHeight="1">
      <c r="A290" s="1"/>
    </row>
    <row r="291" spans="1:1" ht="15.75" customHeight="1">
      <c r="A291" s="1"/>
    </row>
    <row r="292" spans="1:1" ht="15.75" customHeight="1">
      <c r="A292" s="1"/>
    </row>
    <row r="293" spans="1:1" ht="15.75" customHeight="1">
      <c r="A293" s="1"/>
    </row>
    <row r="294" spans="1:1" ht="15.75" customHeight="1">
      <c r="A294" s="1"/>
    </row>
    <row r="295" spans="1:1" ht="15.75" customHeight="1">
      <c r="A295" s="1"/>
    </row>
    <row r="296" spans="1:1" ht="15.75" customHeight="1">
      <c r="A296" s="1"/>
    </row>
    <row r="297" spans="1:1" ht="15.75" customHeight="1">
      <c r="A297" s="1"/>
    </row>
    <row r="298" spans="1:1" ht="15.75" customHeight="1">
      <c r="A298" s="1"/>
    </row>
    <row r="299" spans="1:1" ht="15.75" customHeight="1">
      <c r="A299" s="1"/>
    </row>
    <row r="300" spans="1:1" ht="15.75" customHeight="1">
      <c r="A300" s="1"/>
    </row>
    <row r="301" spans="1:1" ht="15.75" customHeight="1">
      <c r="A301" s="1"/>
    </row>
    <row r="302" spans="1:1" ht="15.75" customHeight="1">
      <c r="A302" s="1"/>
    </row>
    <row r="303" spans="1:1" ht="15.75" customHeight="1">
      <c r="A303" s="1"/>
    </row>
    <row r="304" spans="1:1" ht="15.75" customHeight="1">
      <c r="A304" s="1"/>
    </row>
    <row r="305" spans="1:1" ht="15.75" customHeight="1">
      <c r="A305" s="1"/>
    </row>
    <row r="306" spans="1:1" ht="15.75" customHeight="1">
      <c r="A306" s="1"/>
    </row>
    <row r="307" spans="1:1" ht="15.75" customHeight="1">
      <c r="A307" s="1"/>
    </row>
    <row r="308" spans="1:1" ht="15.75" customHeight="1">
      <c r="A308" s="1"/>
    </row>
    <row r="309" spans="1:1" ht="15.75" customHeight="1">
      <c r="A309" s="1"/>
    </row>
    <row r="310" spans="1:1" ht="15.75" customHeight="1">
      <c r="A310" s="1"/>
    </row>
    <row r="311" spans="1:1" ht="15.75" customHeight="1">
      <c r="A311" s="1"/>
    </row>
    <row r="312" spans="1:1" ht="15.75" customHeight="1">
      <c r="A312" s="1"/>
    </row>
    <row r="313" spans="1:1" ht="15.75" customHeight="1">
      <c r="A313" s="1"/>
    </row>
    <row r="314" spans="1:1" ht="15.75" customHeight="1">
      <c r="A314" s="1"/>
    </row>
    <row r="315" spans="1:1" ht="15.75" customHeight="1">
      <c r="A315" s="1"/>
    </row>
    <row r="316" spans="1:1" ht="15.75" customHeight="1">
      <c r="A316" s="1"/>
    </row>
    <row r="317" spans="1:1" ht="15.75" customHeight="1">
      <c r="A317" s="1"/>
    </row>
    <row r="318" spans="1:1" ht="15.75" customHeight="1">
      <c r="A318" s="1"/>
    </row>
    <row r="319" spans="1:1" ht="15.75" customHeight="1">
      <c r="A319" s="1"/>
    </row>
    <row r="320" spans="1:1" ht="15.75" customHeight="1">
      <c r="A320" s="1"/>
    </row>
    <row r="321" spans="1:1" ht="15.75" customHeight="1">
      <c r="A321" s="1"/>
    </row>
    <row r="322" spans="1:1" ht="15.75" customHeight="1">
      <c r="A322" s="1"/>
    </row>
    <row r="323" spans="1:1" ht="15.75" customHeight="1">
      <c r="A323" s="1"/>
    </row>
    <row r="324" spans="1:1" ht="15.75" customHeight="1">
      <c r="A324" s="1"/>
    </row>
    <row r="325" spans="1:1" ht="15.75" customHeight="1">
      <c r="A325" s="1"/>
    </row>
    <row r="326" spans="1:1" ht="15.75" customHeight="1">
      <c r="A326" s="1"/>
    </row>
    <row r="327" spans="1:1" ht="15.75" customHeight="1">
      <c r="A327" s="1"/>
    </row>
    <row r="328" spans="1:1" ht="15.75" customHeight="1">
      <c r="A328" s="1"/>
    </row>
    <row r="329" spans="1:1" ht="15.75" customHeight="1">
      <c r="A329" s="1"/>
    </row>
    <row r="330" spans="1:1" ht="15.75" customHeight="1">
      <c r="A330" s="1"/>
    </row>
    <row r="331" spans="1:1" ht="15.75" customHeight="1">
      <c r="A331" s="1"/>
    </row>
    <row r="332" spans="1:1" ht="15.75" customHeight="1">
      <c r="A332" s="1"/>
    </row>
    <row r="333" spans="1:1" ht="15.75" customHeight="1">
      <c r="A333" s="1"/>
    </row>
    <row r="334" spans="1:1" ht="15.75" customHeight="1">
      <c r="A334" s="1"/>
    </row>
    <row r="335" spans="1:1" ht="15.75" customHeight="1">
      <c r="A335" s="1"/>
    </row>
    <row r="336" spans="1:1" ht="15.75" customHeight="1">
      <c r="A336" s="1"/>
    </row>
    <row r="337" spans="1:1" ht="15.75" customHeight="1">
      <c r="A337" s="1"/>
    </row>
    <row r="338" spans="1:1" ht="15.75" customHeight="1">
      <c r="A338" s="1"/>
    </row>
    <row r="339" spans="1:1" ht="15.75" customHeight="1">
      <c r="A339" s="1"/>
    </row>
    <row r="340" spans="1:1" ht="15.75" customHeight="1">
      <c r="A340" s="1"/>
    </row>
    <row r="341" spans="1:1" ht="15.75" customHeight="1">
      <c r="A341" s="1"/>
    </row>
    <row r="342" spans="1:1" ht="15.75" customHeight="1">
      <c r="A342" s="1"/>
    </row>
    <row r="343" spans="1:1" ht="15.75" customHeight="1">
      <c r="A343" s="1"/>
    </row>
    <row r="344" spans="1:1" ht="15.75" customHeight="1">
      <c r="A344" s="1"/>
    </row>
    <row r="345" spans="1:1" ht="15.75" customHeight="1">
      <c r="A345" s="1"/>
    </row>
    <row r="346" spans="1:1" ht="15.75" customHeight="1">
      <c r="A346" s="1"/>
    </row>
    <row r="347" spans="1:1" ht="15.75" customHeight="1">
      <c r="A347" s="1"/>
    </row>
    <row r="348" spans="1:1" ht="15.75" customHeight="1">
      <c r="A348" s="1"/>
    </row>
    <row r="349" spans="1:1" ht="15.75" customHeight="1">
      <c r="A349" s="1"/>
    </row>
    <row r="350" spans="1:1" ht="15.75" customHeight="1">
      <c r="A350" s="1"/>
    </row>
    <row r="351" spans="1:1" ht="15.75" customHeight="1">
      <c r="A351" s="1"/>
    </row>
    <row r="352" spans="1:1" ht="15.75" customHeight="1">
      <c r="A352" s="1"/>
    </row>
    <row r="353" spans="1:1" ht="15.75" customHeight="1">
      <c r="A353" s="1"/>
    </row>
    <row r="354" spans="1:1" ht="15.75" customHeight="1">
      <c r="A354" s="1"/>
    </row>
    <row r="355" spans="1:1" ht="15.75" customHeight="1">
      <c r="A355" s="1"/>
    </row>
    <row r="356" spans="1:1" ht="15.75" customHeight="1">
      <c r="A356" s="1"/>
    </row>
    <row r="357" spans="1:1" ht="15.75" customHeight="1">
      <c r="A357" s="1"/>
    </row>
    <row r="358" spans="1:1" ht="15.75" customHeight="1">
      <c r="A358" s="1"/>
    </row>
    <row r="359" spans="1:1" ht="15.75" customHeight="1">
      <c r="A359" s="1"/>
    </row>
    <row r="360" spans="1:1" ht="15.75" customHeight="1">
      <c r="A360" s="1"/>
    </row>
    <row r="361" spans="1:1" ht="15.75" customHeight="1">
      <c r="A361" s="1"/>
    </row>
    <row r="362" spans="1:1" ht="15.75" customHeight="1">
      <c r="A362" s="1"/>
    </row>
    <row r="363" spans="1:1" ht="15.75" customHeight="1">
      <c r="A363" s="1"/>
    </row>
    <row r="364" spans="1:1" ht="15.75" customHeight="1">
      <c r="A364" s="1"/>
    </row>
    <row r="365" spans="1:1" ht="15.75" customHeight="1">
      <c r="A365" s="1"/>
    </row>
    <row r="366" spans="1:1" ht="15.75" customHeight="1">
      <c r="A366" s="1"/>
    </row>
    <row r="367" spans="1:1" ht="15.75" customHeight="1">
      <c r="A367" s="1"/>
    </row>
    <row r="368" spans="1:1" ht="15.75" customHeight="1">
      <c r="A368" s="1"/>
    </row>
    <row r="369" spans="1:1" ht="15.75" customHeight="1">
      <c r="A369" s="1"/>
    </row>
    <row r="370" spans="1:1" ht="15.75" customHeight="1">
      <c r="A370" s="1"/>
    </row>
    <row r="371" spans="1:1" ht="15.75" customHeight="1">
      <c r="A371" s="1"/>
    </row>
    <row r="372" spans="1:1" ht="15.75" customHeight="1">
      <c r="A372" s="1"/>
    </row>
    <row r="373" spans="1:1" ht="15.75" customHeight="1">
      <c r="A373" s="1"/>
    </row>
    <row r="374" spans="1:1" ht="15.75" customHeight="1">
      <c r="A374" s="1"/>
    </row>
    <row r="375" spans="1:1" ht="15.75" customHeight="1">
      <c r="A375" s="1"/>
    </row>
    <row r="376" spans="1:1" ht="15.75" customHeight="1">
      <c r="A376" s="1"/>
    </row>
    <row r="377" spans="1:1" ht="15.75" customHeight="1">
      <c r="A377" s="1"/>
    </row>
    <row r="378" spans="1:1" ht="15.75" customHeight="1">
      <c r="A378" s="1"/>
    </row>
    <row r="379" spans="1:1" ht="15.75" customHeight="1">
      <c r="A379" s="1"/>
    </row>
    <row r="380" spans="1:1" ht="15.75" customHeight="1">
      <c r="A380" s="1"/>
    </row>
    <row r="381" spans="1:1" ht="15.75" customHeight="1">
      <c r="A381" s="1"/>
    </row>
    <row r="382" spans="1:1" ht="15.75" customHeight="1">
      <c r="A382" s="1"/>
    </row>
    <row r="383" spans="1:1" ht="15.75" customHeight="1">
      <c r="A383" s="1"/>
    </row>
    <row r="384" spans="1:1" ht="15.75" customHeight="1">
      <c r="A384" s="1"/>
    </row>
    <row r="385" spans="1:1" ht="15.75" customHeight="1">
      <c r="A385" s="1"/>
    </row>
    <row r="386" spans="1:1" ht="15.75" customHeight="1">
      <c r="A386" s="1"/>
    </row>
    <row r="387" spans="1:1" ht="15.75" customHeight="1">
      <c r="A387" s="1"/>
    </row>
    <row r="388" spans="1:1" ht="15.75" customHeight="1">
      <c r="A388" s="1"/>
    </row>
    <row r="389" spans="1:1" ht="15.75" customHeight="1">
      <c r="A389" s="1"/>
    </row>
    <row r="390" spans="1:1" ht="15.75" customHeight="1">
      <c r="A390" s="1"/>
    </row>
    <row r="391" spans="1:1" ht="15.75" customHeight="1">
      <c r="A391" s="1"/>
    </row>
    <row r="392" spans="1:1" ht="15.75" customHeight="1">
      <c r="A392" s="1"/>
    </row>
    <row r="393" spans="1:1" ht="15.75" customHeight="1">
      <c r="A393" s="1"/>
    </row>
    <row r="394" spans="1:1" ht="15.75" customHeight="1">
      <c r="A394" s="1"/>
    </row>
    <row r="395" spans="1:1" ht="15.75" customHeight="1">
      <c r="A395" s="1"/>
    </row>
    <row r="396" spans="1:1" ht="15.75" customHeight="1">
      <c r="A396" s="1"/>
    </row>
    <row r="397" spans="1:1" ht="15.75" customHeight="1">
      <c r="A397" s="1"/>
    </row>
    <row r="398" spans="1:1" ht="15.75" customHeight="1">
      <c r="A398" s="1"/>
    </row>
    <row r="399" spans="1:1" ht="15.75" customHeight="1">
      <c r="A399" s="1"/>
    </row>
    <row r="400" spans="1:1" ht="15.75" customHeight="1">
      <c r="A400" s="1"/>
    </row>
    <row r="401" spans="1:1" ht="15.75" customHeight="1">
      <c r="A401" s="1"/>
    </row>
    <row r="402" spans="1:1" ht="15.75" customHeight="1">
      <c r="A402" s="1"/>
    </row>
    <row r="403" spans="1:1" ht="15.75" customHeight="1">
      <c r="A403" s="1"/>
    </row>
    <row r="404" spans="1:1" ht="15.75" customHeight="1">
      <c r="A404" s="1"/>
    </row>
    <row r="405" spans="1:1" ht="15.75" customHeight="1">
      <c r="A405" s="1"/>
    </row>
    <row r="406" spans="1:1" ht="15.75" customHeight="1">
      <c r="A406" s="1"/>
    </row>
    <row r="407" spans="1:1" ht="15.75" customHeight="1">
      <c r="A407" s="1"/>
    </row>
    <row r="408" spans="1:1" ht="15.75" customHeight="1">
      <c r="A408" s="1"/>
    </row>
    <row r="409" spans="1:1" ht="15.75" customHeight="1">
      <c r="A409" s="1"/>
    </row>
    <row r="410" spans="1:1" ht="15.75" customHeight="1">
      <c r="A410" s="1"/>
    </row>
    <row r="411" spans="1:1" ht="15.75" customHeight="1">
      <c r="A411" s="1"/>
    </row>
    <row r="412" spans="1:1" ht="15.75" customHeight="1">
      <c r="A412" s="1"/>
    </row>
    <row r="413" spans="1:1" ht="15.75" customHeight="1">
      <c r="A413" s="1"/>
    </row>
    <row r="414" spans="1:1" ht="15.75" customHeight="1">
      <c r="A414" s="1"/>
    </row>
    <row r="415" spans="1:1" ht="15.75" customHeight="1">
      <c r="A415" s="1"/>
    </row>
    <row r="416" spans="1:1" ht="15.75" customHeight="1">
      <c r="A416" s="1"/>
    </row>
    <row r="417" spans="1:1" ht="15.75" customHeight="1">
      <c r="A417" s="1"/>
    </row>
    <row r="418" spans="1:1" ht="15.75" customHeight="1">
      <c r="A418" s="1"/>
    </row>
    <row r="419" spans="1:1" ht="15.75" customHeight="1">
      <c r="A419" s="1"/>
    </row>
    <row r="420" spans="1:1" ht="15.75" customHeight="1">
      <c r="A420" s="1"/>
    </row>
    <row r="421" spans="1:1" ht="15.75" customHeight="1">
      <c r="A421" s="1"/>
    </row>
    <row r="422" spans="1:1" ht="15.75" customHeight="1">
      <c r="A422" s="1"/>
    </row>
    <row r="423" spans="1:1" ht="15.75" customHeight="1">
      <c r="A423" s="1"/>
    </row>
    <row r="424" spans="1:1" ht="15.75" customHeight="1">
      <c r="A424" s="1"/>
    </row>
    <row r="425" spans="1:1" ht="15.75" customHeight="1">
      <c r="A425" s="1"/>
    </row>
    <row r="426" spans="1:1" ht="15.75" customHeight="1">
      <c r="A426" s="1"/>
    </row>
    <row r="427" spans="1:1" ht="15.75" customHeight="1">
      <c r="A427" s="1"/>
    </row>
    <row r="428" spans="1:1" ht="15.75" customHeight="1">
      <c r="A428" s="1"/>
    </row>
    <row r="429" spans="1:1" ht="15.75" customHeight="1">
      <c r="A429" s="1"/>
    </row>
    <row r="430" spans="1:1" ht="15.75" customHeight="1">
      <c r="A430" s="1"/>
    </row>
    <row r="431" spans="1:1" ht="15.75" customHeight="1">
      <c r="A431" s="1"/>
    </row>
    <row r="432" spans="1:1" ht="15.75" customHeight="1">
      <c r="A432" s="1"/>
    </row>
    <row r="433" spans="1:1" ht="15.75" customHeight="1">
      <c r="A433" s="1"/>
    </row>
    <row r="434" spans="1:1" ht="15.75" customHeight="1">
      <c r="A434" s="1"/>
    </row>
    <row r="435" spans="1:1" ht="15.75" customHeight="1">
      <c r="A435" s="1"/>
    </row>
    <row r="436" spans="1:1" ht="15.75" customHeight="1">
      <c r="A436" s="1"/>
    </row>
    <row r="437" spans="1:1" ht="15.75" customHeight="1">
      <c r="A437" s="1"/>
    </row>
    <row r="438" spans="1:1" ht="15.75" customHeight="1">
      <c r="A438" s="1"/>
    </row>
    <row r="439" spans="1:1" ht="15.75" customHeight="1">
      <c r="A439" s="1"/>
    </row>
    <row r="440" spans="1:1" ht="15.75" customHeight="1">
      <c r="A440" s="1"/>
    </row>
    <row r="441" spans="1:1" ht="15.75" customHeight="1">
      <c r="A441" s="1"/>
    </row>
    <row r="442" spans="1:1" ht="15.75" customHeight="1">
      <c r="A442" s="1"/>
    </row>
    <row r="443" spans="1:1" ht="15.75" customHeight="1">
      <c r="A443" s="1"/>
    </row>
    <row r="444" spans="1:1" ht="15.75" customHeight="1">
      <c r="A444" s="1"/>
    </row>
    <row r="445" spans="1:1" ht="15.75" customHeight="1">
      <c r="A445" s="1"/>
    </row>
    <row r="446" spans="1:1" ht="15.75" customHeight="1">
      <c r="A446" s="1"/>
    </row>
    <row r="447" spans="1:1" ht="15.75" customHeight="1">
      <c r="A447" s="1"/>
    </row>
    <row r="448" spans="1:1" ht="15.75" customHeight="1">
      <c r="A448" s="1"/>
    </row>
    <row r="449" spans="1:1" ht="15.75" customHeight="1">
      <c r="A449" s="1"/>
    </row>
    <row r="450" spans="1:1" ht="15.75" customHeight="1">
      <c r="A450" s="1"/>
    </row>
    <row r="451" spans="1:1" ht="15.75" customHeight="1">
      <c r="A451" s="1"/>
    </row>
    <row r="452" spans="1:1" ht="15.75" customHeight="1">
      <c r="A452" s="1"/>
    </row>
    <row r="453" spans="1:1" ht="15.75" customHeight="1">
      <c r="A453" s="1"/>
    </row>
    <row r="454" spans="1:1" ht="15.75" customHeight="1">
      <c r="A454" s="1"/>
    </row>
    <row r="455" spans="1:1" ht="15.75" customHeight="1">
      <c r="A455" s="1"/>
    </row>
    <row r="456" spans="1:1" ht="15.75" customHeight="1">
      <c r="A456" s="1"/>
    </row>
    <row r="457" spans="1:1" ht="15.75" customHeight="1">
      <c r="A457" s="1"/>
    </row>
    <row r="458" spans="1:1" ht="15.75" customHeight="1">
      <c r="A458" s="1"/>
    </row>
    <row r="459" spans="1:1" ht="15.75" customHeight="1">
      <c r="A459" s="1"/>
    </row>
    <row r="460" spans="1:1" ht="15.75" customHeight="1">
      <c r="A460" s="1"/>
    </row>
    <row r="461" spans="1:1" ht="15.75" customHeight="1">
      <c r="A461" s="1"/>
    </row>
    <row r="462" spans="1:1" ht="15.75" customHeight="1">
      <c r="A462" s="1"/>
    </row>
    <row r="463" spans="1:1" ht="15.75" customHeight="1">
      <c r="A463" s="1"/>
    </row>
    <row r="464" spans="1:1" ht="15.75" customHeight="1">
      <c r="A464" s="1"/>
    </row>
    <row r="465" spans="1:1" ht="15.75" customHeight="1">
      <c r="A465" s="1"/>
    </row>
    <row r="466" spans="1:1" ht="15.75" customHeight="1">
      <c r="A466" s="1"/>
    </row>
    <row r="467" spans="1:1" ht="15.75" customHeight="1">
      <c r="A467" s="1"/>
    </row>
    <row r="468" spans="1:1" ht="15.75" customHeight="1">
      <c r="A468" s="1"/>
    </row>
    <row r="469" spans="1:1" ht="15.75" customHeight="1">
      <c r="A469" s="1"/>
    </row>
    <row r="470" spans="1:1" ht="15.75" customHeight="1">
      <c r="A470" s="1"/>
    </row>
    <row r="471" spans="1:1" ht="15.75" customHeight="1">
      <c r="A471" s="1"/>
    </row>
    <row r="472" spans="1:1" ht="15.75" customHeight="1">
      <c r="A472" s="1"/>
    </row>
    <row r="473" spans="1:1" ht="15.75" customHeight="1">
      <c r="A473" s="1"/>
    </row>
    <row r="474" spans="1:1" ht="15.75" customHeight="1">
      <c r="A474" s="1"/>
    </row>
    <row r="475" spans="1:1" ht="15.75" customHeight="1">
      <c r="A475" s="1"/>
    </row>
    <row r="476" spans="1:1" ht="15.75" customHeight="1">
      <c r="A476" s="1"/>
    </row>
    <row r="477" spans="1:1" ht="15.75" customHeight="1">
      <c r="A477" s="1"/>
    </row>
    <row r="478" spans="1:1" ht="15.75" customHeight="1">
      <c r="A478" s="1"/>
    </row>
    <row r="479" spans="1:1" ht="15.75" customHeight="1">
      <c r="A479" s="1"/>
    </row>
    <row r="480" spans="1:1" ht="15.75" customHeight="1">
      <c r="A480" s="1"/>
    </row>
    <row r="481" spans="1:1" ht="15.75" customHeight="1">
      <c r="A481" s="1"/>
    </row>
    <row r="482" spans="1:1" ht="15.75" customHeight="1">
      <c r="A482" s="1"/>
    </row>
    <row r="483" spans="1:1" ht="15.75" customHeight="1">
      <c r="A483" s="1"/>
    </row>
    <row r="484" spans="1:1" ht="15.75" customHeight="1">
      <c r="A484" s="1"/>
    </row>
    <row r="485" spans="1:1" ht="15.75" customHeight="1">
      <c r="A485" s="1"/>
    </row>
    <row r="486" spans="1:1" ht="15.75" customHeight="1">
      <c r="A486" s="1"/>
    </row>
    <row r="487" spans="1:1" ht="15.75" customHeight="1">
      <c r="A487" s="1"/>
    </row>
    <row r="488" spans="1:1" ht="15.75" customHeight="1">
      <c r="A488" s="1"/>
    </row>
    <row r="489" spans="1:1" ht="15.75" customHeight="1">
      <c r="A489" s="1"/>
    </row>
    <row r="490" spans="1:1" ht="15.75" customHeight="1">
      <c r="A490" s="1"/>
    </row>
    <row r="491" spans="1:1" ht="15.75" customHeight="1">
      <c r="A491" s="1"/>
    </row>
    <row r="492" spans="1:1" ht="15.75" customHeight="1">
      <c r="A492" s="1"/>
    </row>
    <row r="493" spans="1:1" ht="15.75" customHeight="1">
      <c r="A493" s="1"/>
    </row>
    <row r="494" spans="1:1" ht="15.75" customHeight="1">
      <c r="A494" s="1"/>
    </row>
    <row r="495" spans="1:1" ht="15.75" customHeight="1">
      <c r="A495" s="1"/>
    </row>
    <row r="496" spans="1:1" ht="15.75" customHeight="1">
      <c r="A496" s="1"/>
    </row>
    <row r="497" spans="1:1" ht="15.75" customHeight="1">
      <c r="A497" s="1"/>
    </row>
    <row r="498" spans="1:1" ht="15.75" customHeight="1">
      <c r="A498" s="1"/>
    </row>
    <row r="499" spans="1:1" ht="15.75" customHeight="1">
      <c r="A499" s="1"/>
    </row>
    <row r="500" spans="1:1" ht="15.75" customHeight="1">
      <c r="A500" s="1"/>
    </row>
    <row r="501" spans="1:1" ht="15.75" customHeight="1">
      <c r="A501" s="1"/>
    </row>
    <row r="502" spans="1:1" ht="15.75" customHeight="1">
      <c r="A502" s="1"/>
    </row>
    <row r="503" spans="1:1" ht="15.75" customHeight="1">
      <c r="A503" s="1"/>
    </row>
    <row r="504" spans="1:1" ht="15.75" customHeight="1">
      <c r="A504" s="1"/>
    </row>
    <row r="505" spans="1:1" ht="15.75" customHeight="1">
      <c r="A505" s="1"/>
    </row>
    <row r="506" spans="1:1" ht="15.75" customHeight="1">
      <c r="A506" s="1"/>
    </row>
    <row r="507" spans="1:1" ht="15.75" customHeight="1">
      <c r="A507" s="1"/>
    </row>
    <row r="508" spans="1:1" ht="15.75" customHeight="1">
      <c r="A508" s="1"/>
    </row>
    <row r="509" spans="1:1" ht="15.75" customHeight="1">
      <c r="A509" s="1"/>
    </row>
    <row r="510" spans="1:1" ht="15.75" customHeight="1">
      <c r="A510" s="1"/>
    </row>
    <row r="511" spans="1:1" ht="15.75" customHeight="1">
      <c r="A511" s="1"/>
    </row>
    <row r="512" spans="1:1" ht="15.75" customHeight="1">
      <c r="A512" s="1"/>
    </row>
    <row r="513" spans="1:1" ht="15.75" customHeight="1">
      <c r="A513" s="1"/>
    </row>
    <row r="514" spans="1:1" ht="15.75" customHeight="1">
      <c r="A514" s="1"/>
    </row>
    <row r="515" spans="1:1" ht="15.75" customHeight="1">
      <c r="A515" s="1"/>
    </row>
    <row r="516" spans="1:1" ht="15.75" customHeight="1">
      <c r="A516" s="1"/>
    </row>
    <row r="517" spans="1:1" ht="15.75" customHeight="1">
      <c r="A517" s="1"/>
    </row>
    <row r="518" spans="1:1" ht="15.75" customHeight="1">
      <c r="A518" s="1"/>
    </row>
    <row r="519" spans="1:1" ht="15.75" customHeight="1">
      <c r="A519" s="1"/>
    </row>
    <row r="520" spans="1:1" ht="15.75" customHeight="1">
      <c r="A520" s="1"/>
    </row>
    <row r="521" spans="1:1" ht="15.75" customHeight="1">
      <c r="A521" s="1"/>
    </row>
    <row r="522" spans="1:1" ht="15.75" customHeight="1">
      <c r="A522" s="1"/>
    </row>
    <row r="523" spans="1:1" ht="15.75" customHeight="1">
      <c r="A523" s="1"/>
    </row>
    <row r="524" spans="1:1" ht="15.75" customHeight="1">
      <c r="A524" s="1"/>
    </row>
    <row r="525" spans="1:1" ht="15.75" customHeight="1">
      <c r="A525" s="1"/>
    </row>
    <row r="526" spans="1:1" ht="15.75" customHeight="1">
      <c r="A526" s="1"/>
    </row>
    <row r="527" spans="1:1" ht="15.75" customHeight="1">
      <c r="A527" s="1"/>
    </row>
    <row r="528" spans="1:1" ht="15.75" customHeight="1">
      <c r="A528" s="1"/>
    </row>
    <row r="529" spans="1:1" ht="15.75" customHeight="1">
      <c r="A529" s="1"/>
    </row>
    <row r="530" spans="1:1" ht="15.75" customHeight="1">
      <c r="A530" s="1"/>
    </row>
    <row r="531" spans="1:1" ht="15.75" customHeight="1">
      <c r="A531" s="1"/>
    </row>
    <row r="532" spans="1:1" ht="15.75" customHeight="1">
      <c r="A532" s="1"/>
    </row>
    <row r="533" spans="1:1" ht="15.75" customHeight="1">
      <c r="A533" s="1"/>
    </row>
    <row r="534" spans="1:1" ht="15.75" customHeight="1">
      <c r="A534" s="1"/>
    </row>
    <row r="535" spans="1:1" ht="15.75" customHeight="1">
      <c r="A535" s="1"/>
    </row>
    <row r="536" spans="1:1" ht="15.75" customHeight="1">
      <c r="A536" s="1"/>
    </row>
    <row r="537" spans="1:1" ht="15.75" customHeight="1">
      <c r="A537" s="1"/>
    </row>
    <row r="538" spans="1:1" ht="15.75" customHeight="1">
      <c r="A538" s="1"/>
    </row>
    <row r="539" spans="1:1" ht="15.75" customHeight="1">
      <c r="A539" s="1"/>
    </row>
    <row r="540" spans="1:1" ht="15.75" customHeight="1">
      <c r="A540" s="1"/>
    </row>
    <row r="541" spans="1:1" ht="15.75" customHeight="1">
      <c r="A541" s="1"/>
    </row>
    <row r="542" spans="1:1" ht="15.75" customHeight="1">
      <c r="A542" s="1"/>
    </row>
    <row r="543" spans="1:1" ht="15.75" customHeight="1">
      <c r="A543" s="1"/>
    </row>
    <row r="544" spans="1:1" ht="15.75" customHeight="1">
      <c r="A544" s="1"/>
    </row>
    <row r="545" spans="1:1" ht="15.75" customHeight="1">
      <c r="A545" s="1"/>
    </row>
    <row r="546" spans="1:1" ht="15.75" customHeight="1">
      <c r="A546" s="1"/>
    </row>
    <row r="547" spans="1:1" ht="15.75" customHeight="1">
      <c r="A547" s="1"/>
    </row>
    <row r="548" spans="1:1" ht="15.75" customHeight="1">
      <c r="A548" s="1"/>
    </row>
    <row r="549" spans="1:1" ht="15.75" customHeight="1">
      <c r="A549" s="1"/>
    </row>
    <row r="550" spans="1:1" ht="15.75" customHeight="1">
      <c r="A550" s="1"/>
    </row>
    <row r="551" spans="1:1" ht="15.75" customHeight="1">
      <c r="A551" s="1"/>
    </row>
    <row r="552" spans="1:1" ht="15.75" customHeight="1">
      <c r="A552" s="1"/>
    </row>
    <row r="553" spans="1:1" ht="15.75" customHeight="1">
      <c r="A553" s="1"/>
    </row>
    <row r="554" spans="1:1" ht="15.75" customHeight="1">
      <c r="A554" s="1"/>
    </row>
    <row r="555" spans="1:1" ht="15.75" customHeight="1">
      <c r="A555" s="1"/>
    </row>
    <row r="556" spans="1:1" ht="15.75" customHeight="1">
      <c r="A556" s="1"/>
    </row>
    <row r="557" spans="1:1" ht="15.75" customHeight="1">
      <c r="A557" s="1"/>
    </row>
    <row r="558" spans="1:1" ht="15.75" customHeight="1">
      <c r="A558" s="1"/>
    </row>
    <row r="559" spans="1:1" ht="15.75" customHeight="1">
      <c r="A559" s="1"/>
    </row>
    <row r="560" spans="1:1" ht="15.75" customHeight="1">
      <c r="A560" s="1"/>
    </row>
    <row r="561" spans="1:1" ht="15.75" customHeight="1">
      <c r="A561" s="1"/>
    </row>
    <row r="562" spans="1:1" ht="15.75" customHeight="1">
      <c r="A562" s="1"/>
    </row>
    <row r="563" spans="1:1" ht="15.75" customHeight="1">
      <c r="A563" s="1"/>
    </row>
    <row r="564" spans="1:1" ht="15.75" customHeight="1">
      <c r="A564" s="1"/>
    </row>
    <row r="565" spans="1:1" ht="15.75" customHeight="1">
      <c r="A565" s="1"/>
    </row>
    <row r="566" spans="1:1" ht="15.75" customHeight="1">
      <c r="A566" s="1"/>
    </row>
    <row r="567" spans="1:1" ht="15.75" customHeight="1">
      <c r="A567" s="1"/>
    </row>
    <row r="568" spans="1:1" ht="15.75" customHeight="1">
      <c r="A568" s="1"/>
    </row>
    <row r="569" spans="1:1" ht="15.75" customHeight="1">
      <c r="A569" s="1"/>
    </row>
    <row r="570" spans="1:1" ht="15.75" customHeight="1">
      <c r="A570" s="1"/>
    </row>
    <row r="571" spans="1:1" ht="15.75" customHeight="1">
      <c r="A571" s="1"/>
    </row>
    <row r="572" spans="1:1" ht="15.75" customHeight="1">
      <c r="A572" s="1"/>
    </row>
    <row r="573" spans="1:1" ht="15.75" customHeight="1">
      <c r="A573" s="1"/>
    </row>
    <row r="574" spans="1:1" ht="15.75" customHeight="1">
      <c r="A574" s="1"/>
    </row>
    <row r="575" spans="1:1" ht="15.75" customHeight="1">
      <c r="A575" s="1"/>
    </row>
    <row r="576" spans="1:1" ht="15.75" customHeight="1">
      <c r="A576" s="1"/>
    </row>
    <row r="577" spans="1:1" ht="15.75" customHeight="1">
      <c r="A577" s="1"/>
    </row>
    <row r="578" spans="1:1" ht="15.75" customHeight="1">
      <c r="A578" s="1"/>
    </row>
    <row r="579" spans="1:1" ht="15.75" customHeight="1">
      <c r="A579" s="1"/>
    </row>
    <row r="580" spans="1:1" ht="15.75" customHeight="1">
      <c r="A580" s="1"/>
    </row>
    <row r="581" spans="1:1" ht="15.75" customHeight="1">
      <c r="A581" s="1"/>
    </row>
    <row r="582" spans="1:1" ht="15.75" customHeight="1">
      <c r="A582" s="1"/>
    </row>
    <row r="583" spans="1:1" ht="15.75" customHeight="1">
      <c r="A583" s="1"/>
    </row>
    <row r="584" spans="1:1" ht="15.75" customHeight="1">
      <c r="A584" s="1"/>
    </row>
    <row r="585" spans="1:1" ht="15.75" customHeight="1">
      <c r="A585" s="1"/>
    </row>
    <row r="586" spans="1:1" ht="15.75" customHeight="1">
      <c r="A586" s="1"/>
    </row>
    <row r="587" spans="1:1" ht="15.75" customHeight="1">
      <c r="A587" s="1"/>
    </row>
    <row r="588" spans="1:1" ht="15.75" customHeight="1">
      <c r="A588" s="1"/>
    </row>
    <row r="589" spans="1:1" ht="15.75" customHeight="1">
      <c r="A589" s="1"/>
    </row>
    <row r="590" spans="1:1" ht="15.75" customHeight="1">
      <c r="A590" s="1"/>
    </row>
    <row r="591" spans="1:1" ht="15.75" customHeight="1">
      <c r="A591" s="1"/>
    </row>
    <row r="592" spans="1:1" ht="15.75" customHeight="1">
      <c r="A592" s="1"/>
    </row>
    <row r="593" spans="1:1" ht="15.75" customHeight="1">
      <c r="A593" s="1"/>
    </row>
    <row r="594" spans="1:1" ht="15.75" customHeight="1">
      <c r="A594" s="1"/>
    </row>
    <row r="595" spans="1:1" ht="15.75" customHeight="1">
      <c r="A595" s="1"/>
    </row>
    <row r="596" spans="1:1" ht="15.75" customHeight="1">
      <c r="A596" s="1"/>
    </row>
    <row r="597" spans="1:1" ht="15.75" customHeight="1">
      <c r="A597" s="1"/>
    </row>
    <row r="598" spans="1:1" ht="15.75" customHeight="1">
      <c r="A598" s="1"/>
    </row>
    <row r="599" spans="1:1" ht="15.75" customHeight="1">
      <c r="A599" s="1"/>
    </row>
    <row r="600" spans="1:1" ht="15.75" customHeight="1">
      <c r="A600" s="1"/>
    </row>
    <row r="601" spans="1:1" ht="15.75" customHeight="1">
      <c r="A601" s="1"/>
    </row>
    <row r="602" spans="1:1" ht="15.75" customHeight="1">
      <c r="A602" s="1"/>
    </row>
    <row r="603" spans="1:1" ht="15.75" customHeight="1">
      <c r="A603" s="1"/>
    </row>
    <row r="604" spans="1:1" ht="15.75" customHeight="1">
      <c r="A604" s="1"/>
    </row>
    <row r="605" spans="1:1" ht="15.75" customHeight="1">
      <c r="A605" s="1"/>
    </row>
    <row r="606" spans="1:1" ht="15.75" customHeight="1">
      <c r="A606" s="1"/>
    </row>
    <row r="607" spans="1:1" ht="15.75" customHeight="1">
      <c r="A607" s="1"/>
    </row>
    <row r="608" spans="1:1" ht="15.75" customHeight="1">
      <c r="A608" s="1"/>
    </row>
    <row r="609" spans="1:1" ht="15.75" customHeight="1">
      <c r="A609" s="1"/>
    </row>
    <row r="610" spans="1:1" ht="15.75" customHeight="1">
      <c r="A610" s="1"/>
    </row>
    <row r="611" spans="1:1" ht="15.75" customHeight="1">
      <c r="A611" s="1"/>
    </row>
    <row r="612" spans="1:1" ht="15.75" customHeight="1">
      <c r="A612" s="1"/>
    </row>
    <row r="613" spans="1:1" ht="15.75" customHeight="1">
      <c r="A613" s="1"/>
    </row>
    <row r="614" spans="1:1" ht="15.75" customHeight="1">
      <c r="A614" s="1"/>
    </row>
    <row r="615" spans="1:1" ht="15.75" customHeight="1">
      <c r="A615" s="1"/>
    </row>
    <row r="616" spans="1:1" ht="15.75" customHeight="1">
      <c r="A616" s="1"/>
    </row>
    <row r="617" spans="1:1" ht="15.75" customHeight="1">
      <c r="A617" s="1"/>
    </row>
    <row r="618" spans="1:1" ht="15.75" customHeight="1">
      <c r="A618" s="1"/>
    </row>
    <row r="619" spans="1:1" ht="15.75" customHeight="1">
      <c r="A619" s="1"/>
    </row>
    <row r="620" spans="1:1" ht="15.75" customHeight="1">
      <c r="A620" s="1"/>
    </row>
    <row r="621" spans="1:1" ht="15.75" customHeight="1">
      <c r="A621" s="1"/>
    </row>
    <row r="622" spans="1:1" ht="15.75" customHeight="1">
      <c r="A622" s="1"/>
    </row>
    <row r="623" spans="1:1" ht="15.75" customHeight="1">
      <c r="A623" s="1"/>
    </row>
    <row r="624" spans="1:1" ht="15.75" customHeight="1">
      <c r="A624" s="1"/>
    </row>
    <row r="625" spans="1:1" ht="15.75" customHeight="1">
      <c r="A625" s="1"/>
    </row>
    <row r="626" spans="1:1" ht="15.75" customHeight="1">
      <c r="A626" s="1"/>
    </row>
    <row r="627" spans="1:1" ht="15.75" customHeight="1">
      <c r="A627" s="1"/>
    </row>
    <row r="628" spans="1:1" ht="15.75" customHeight="1">
      <c r="A628" s="1"/>
    </row>
    <row r="629" spans="1:1" ht="15.75" customHeight="1">
      <c r="A629" s="1"/>
    </row>
    <row r="630" spans="1:1" ht="15.75" customHeight="1">
      <c r="A630" s="1"/>
    </row>
    <row r="631" spans="1:1" ht="15.75" customHeight="1">
      <c r="A631" s="1"/>
    </row>
    <row r="632" spans="1:1" ht="15.75" customHeight="1">
      <c r="A632" s="1"/>
    </row>
    <row r="633" spans="1:1" ht="15.75" customHeight="1">
      <c r="A633" s="1"/>
    </row>
    <row r="634" spans="1:1" ht="15.75" customHeight="1">
      <c r="A634" s="1"/>
    </row>
    <row r="635" spans="1:1" ht="15.75" customHeight="1">
      <c r="A635" s="1"/>
    </row>
    <row r="636" spans="1:1" ht="15.75" customHeight="1">
      <c r="A636" s="1"/>
    </row>
    <row r="637" spans="1:1" ht="15.75" customHeight="1">
      <c r="A637" s="1"/>
    </row>
    <row r="638" spans="1:1" ht="15.75" customHeight="1">
      <c r="A638" s="1"/>
    </row>
    <row r="639" spans="1:1" ht="15.75" customHeight="1">
      <c r="A639" s="1"/>
    </row>
    <row r="640" spans="1:1" ht="15.75" customHeight="1">
      <c r="A640" s="1"/>
    </row>
    <row r="641" spans="1:1" ht="15.75" customHeight="1">
      <c r="A641" s="1"/>
    </row>
    <row r="642" spans="1:1" ht="15.75" customHeight="1">
      <c r="A642" s="1"/>
    </row>
    <row r="643" spans="1:1" ht="15.75" customHeight="1">
      <c r="A643" s="1"/>
    </row>
    <row r="644" spans="1:1" ht="15.75" customHeight="1">
      <c r="A644" s="1"/>
    </row>
    <row r="645" spans="1:1" ht="15.75" customHeight="1">
      <c r="A645" s="1"/>
    </row>
    <row r="646" spans="1:1" ht="15.75" customHeight="1">
      <c r="A646" s="1"/>
    </row>
    <row r="647" spans="1:1" ht="15.75" customHeight="1">
      <c r="A647" s="1"/>
    </row>
    <row r="648" spans="1:1" ht="15.75" customHeight="1">
      <c r="A648" s="1"/>
    </row>
    <row r="649" spans="1:1" ht="15.75" customHeight="1">
      <c r="A649" s="1"/>
    </row>
    <row r="650" spans="1:1" ht="15.75" customHeight="1">
      <c r="A650" s="1"/>
    </row>
    <row r="651" spans="1:1" ht="15.75" customHeight="1">
      <c r="A651" s="1"/>
    </row>
    <row r="652" spans="1:1" ht="15.75" customHeight="1">
      <c r="A652" s="1"/>
    </row>
    <row r="653" spans="1:1" ht="15.75" customHeight="1">
      <c r="A653" s="1"/>
    </row>
    <row r="654" spans="1:1" ht="15.75" customHeight="1">
      <c r="A654" s="1"/>
    </row>
    <row r="655" spans="1:1" ht="15.75" customHeight="1">
      <c r="A655" s="1"/>
    </row>
    <row r="656" spans="1:1" ht="15.75" customHeight="1">
      <c r="A656" s="1"/>
    </row>
    <row r="657" spans="1:1" ht="15.75" customHeight="1">
      <c r="A657" s="1"/>
    </row>
    <row r="658" spans="1:1" ht="15.75" customHeight="1">
      <c r="A658" s="1"/>
    </row>
    <row r="659" spans="1:1" ht="15.75" customHeight="1">
      <c r="A659" s="1"/>
    </row>
    <row r="660" spans="1:1" ht="15.75" customHeight="1">
      <c r="A660" s="1"/>
    </row>
    <row r="661" spans="1:1" ht="15.75" customHeight="1">
      <c r="A661" s="1"/>
    </row>
    <row r="662" spans="1:1" ht="15.75" customHeight="1">
      <c r="A662" s="1"/>
    </row>
    <row r="663" spans="1:1" ht="15.75" customHeight="1">
      <c r="A663" s="1"/>
    </row>
    <row r="664" spans="1:1" ht="15.75" customHeight="1">
      <c r="A664" s="1"/>
    </row>
    <row r="665" spans="1:1" ht="15.75" customHeight="1">
      <c r="A665" s="1"/>
    </row>
    <row r="666" spans="1:1" ht="15.75" customHeight="1">
      <c r="A666" s="1"/>
    </row>
    <row r="667" spans="1:1" ht="15.75" customHeight="1">
      <c r="A667" s="1"/>
    </row>
    <row r="668" spans="1:1" ht="15.75" customHeight="1">
      <c r="A668" s="1"/>
    </row>
    <row r="669" spans="1:1" ht="15.75" customHeight="1">
      <c r="A669" s="1"/>
    </row>
    <row r="670" spans="1:1" ht="15.75" customHeight="1">
      <c r="A670" s="1"/>
    </row>
    <row r="671" spans="1:1" ht="15.75" customHeight="1">
      <c r="A671" s="1"/>
    </row>
    <row r="672" spans="1:1" ht="15.75" customHeight="1">
      <c r="A672" s="1"/>
    </row>
    <row r="673" spans="1:1" ht="15.75" customHeight="1">
      <c r="A673" s="1"/>
    </row>
    <row r="674" spans="1:1" ht="15.75" customHeight="1">
      <c r="A674" s="1"/>
    </row>
    <row r="675" spans="1:1" ht="15.75" customHeight="1">
      <c r="A675" s="1"/>
    </row>
    <row r="676" spans="1:1" ht="15.75" customHeight="1">
      <c r="A676" s="1"/>
    </row>
    <row r="677" spans="1:1" ht="15.75" customHeight="1">
      <c r="A677" s="1"/>
    </row>
    <row r="678" spans="1:1" ht="15.75" customHeight="1">
      <c r="A678" s="1"/>
    </row>
    <row r="679" spans="1:1" ht="15.75" customHeight="1">
      <c r="A679" s="1"/>
    </row>
    <row r="680" spans="1:1" ht="15.75" customHeight="1">
      <c r="A680" s="1"/>
    </row>
    <row r="681" spans="1:1" ht="15.75" customHeight="1">
      <c r="A681" s="1"/>
    </row>
    <row r="682" spans="1:1" ht="15.75" customHeight="1">
      <c r="A682" s="1"/>
    </row>
    <row r="683" spans="1:1" ht="15.75" customHeight="1">
      <c r="A683" s="1"/>
    </row>
    <row r="684" spans="1:1" ht="15.75" customHeight="1">
      <c r="A684" s="1"/>
    </row>
    <row r="685" spans="1:1" ht="15.75" customHeight="1">
      <c r="A685" s="1"/>
    </row>
    <row r="686" spans="1:1" ht="15.75" customHeight="1">
      <c r="A686" s="1"/>
    </row>
    <row r="687" spans="1:1" ht="15.75" customHeight="1">
      <c r="A687" s="1"/>
    </row>
    <row r="688" spans="1:1" ht="15.75" customHeight="1">
      <c r="A688" s="1"/>
    </row>
    <row r="689" spans="1:1" ht="15.75" customHeight="1">
      <c r="A689" s="1"/>
    </row>
    <row r="690" spans="1:1" ht="15.75" customHeight="1">
      <c r="A690" s="1"/>
    </row>
    <row r="691" spans="1:1" ht="15.75" customHeight="1">
      <c r="A691" s="1"/>
    </row>
    <row r="692" spans="1:1" ht="15.75" customHeight="1">
      <c r="A692" s="1"/>
    </row>
    <row r="693" spans="1:1" ht="15.75" customHeight="1">
      <c r="A693" s="1"/>
    </row>
    <row r="694" spans="1:1" ht="15.75" customHeight="1">
      <c r="A694" s="1"/>
    </row>
    <row r="695" spans="1:1" ht="15.75" customHeight="1">
      <c r="A695" s="1"/>
    </row>
    <row r="696" spans="1:1" ht="15.75" customHeight="1">
      <c r="A696" s="1"/>
    </row>
    <row r="697" spans="1:1" ht="15.75" customHeight="1">
      <c r="A697" s="1"/>
    </row>
    <row r="698" spans="1:1" ht="15.75" customHeight="1">
      <c r="A698" s="1"/>
    </row>
    <row r="699" spans="1:1" ht="15.75" customHeight="1">
      <c r="A699" s="1"/>
    </row>
    <row r="700" spans="1:1" ht="15.75" customHeight="1">
      <c r="A700" s="1"/>
    </row>
    <row r="701" spans="1:1" ht="15.75" customHeight="1">
      <c r="A701" s="1"/>
    </row>
    <row r="702" spans="1:1" ht="15.75" customHeight="1">
      <c r="A702" s="1"/>
    </row>
    <row r="703" spans="1:1" ht="15.75" customHeight="1">
      <c r="A703" s="1"/>
    </row>
    <row r="704" spans="1:1" ht="15.75" customHeight="1">
      <c r="A704" s="1"/>
    </row>
    <row r="705" spans="1:1" ht="15.75" customHeight="1">
      <c r="A705" s="1"/>
    </row>
    <row r="706" spans="1:1" ht="15.75" customHeight="1">
      <c r="A706" s="1"/>
    </row>
    <row r="707" spans="1:1" ht="15.75" customHeight="1">
      <c r="A707" s="1"/>
    </row>
    <row r="708" spans="1:1" ht="15.75" customHeight="1">
      <c r="A708" s="1"/>
    </row>
    <row r="709" spans="1:1" ht="15.75" customHeight="1">
      <c r="A709" s="1"/>
    </row>
    <row r="710" spans="1:1" ht="15.75" customHeight="1">
      <c r="A710" s="1"/>
    </row>
    <row r="711" spans="1:1" ht="15.75" customHeight="1">
      <c r="A711" s="1"/>
    </row>
    <row r="712" spans="1:1" ht="15.75" customHeight="1">
      <c r="A712" s="1"/>
    </row>
    <row r="713" spans="1:1" ht="15.75" customHeight="1">
      <c r="A713" s="1"/>
    </row>
    <row r="714" spans="1:1" ht="15.75" customHeight="1">
      <c r="A714" s="1"/>
    </row>
    <row r="715" spans="1:1" ht="15.75" customHeight="1">
      <c r="A715" s="1"/>
    </row>
    <row r="716" spans="1:1" ht="15.75" customHeight="1">
      <c r="A716" s="1"/>
    </row>
    <row r="717" spans="1:1" ht="15.75" customHeight="1">
      <c r="A717" s="1"/>
    </row>
    <row r="718" spans="1:1" ht="15.75" customHeight="1">
      <c r="A718" s="1"/>
    </row>
    <row r="719" spans="1:1" ht="15.75" customHeight="1">
      <c r="A719" s="1"/>
    </row>
    <row r="720" spans="1:1" ht="15.75" customHeight="1">
      <c r="A720" s="1"/>
    </row>
    <row r="721" spans="1:1" ht="15.75" customHeight="1">
      <c r="A721" s="1"/>
    </row>
    <row r="722" spans="1:1" ht="15.75" customHeight="1">
      <c r="A722" s="1"/>
    </row>
    <row r="723" spans="1:1" ht="15.75" customHeight="1">
      <c r="A723" s="1"/>
    </row>
    <row r="724" spans="1:1" ht="15.75" customHeight="1">
      <c r="A724" s="1"/>
    </row>
    <row r="725" spans="1:1" ht="15.75" customHeight="1">
      <c r="A725" s="1"/>
    </row>
    <row r="726" spans="1:1" ht="15.75" customHeight="1">
      <c r="A726" s="1"/>
    </row>
    <row r="727" spans="1:1" ht="15.75" customHeight="1">
      <c r="A727" s="1"/>
    </row>
    <row r="728" spans="1:1" ht="15.75" customHeight="1">
      <c r="A728" s="1"/>
    </row>
    <row r="729" spans="1:1" ht="15.75" customHeight="1">
      <c r="A729" s="1"/>
    </row>
    <row r="730" spans="1:1" ht="15.75" customHeight="1">
      <c r="A730" s="1"/>
    </row>
    <row r="731" spans="1:1" ht="15.75" customHeight="1">
      <c r="A731" s="1"/>
    </row>
    <row r="732" spans="1:1" ht="15.75" customHeight="1">
      <c r="A732" s="1"/>
    </row>
    <row r="733" spans="1:1" ht="15.75" customHeight="1">
      <c r="A733" s="1"/>
    </row>
    <row r="734" spans="1:1" ht="15.75" customHeight="1">
      <c r="A734" s="1"/>
    </row>
    <row r="735" spans="1:1" ht="15.75" customHeight="1">
      <c r="A735" s="1"/>
    </row>
    <row r="736" spans="1:1" ht="15.75" customHeight="1">
      <c r="A736" s="1"/>
    </row>
    <row r="737" spans="1:1" ht="15.75" customHeight="1">
      <c r="A737" s="1"/>
    </row>
    <row r="738" spans="1:1" ht="15.75" customHeight="1">
      <c r="A738" s="1"/>
    </row>
    <row r="739" spans="1:1" ht="15.75" customHeight="1">
      <c r="A739" s="1"/>
    </row>
    <row r="740" spans="1:1" ht="15.75" customHeight="1">
      <c r="A740" s="1"/>
    </row>
    <row r="741" spans="1:1" ht="15.75" customHeight="1">
      <c r="A741" s="1"/>
    </row>
    <row r="742" spans="1:1" ht="15.75" customHeight="1">
      <c r="A742" s="1"/>
    </row>
    <row r="743" spans="1:1" ht="15.75" customHeight="1">
      <c r="A743" s="1"/>
    </row>
    <row r="744" spans="1:1" ht="15.75" customHeight="1">
      <c r="A744" s="1"/>
    </row>
    <row r="745" spans="1:1" ht="15.75" customHeight="1">
      <c r="A745" s="1"/>
    </row>
    <row r="746" spans="1:1" ht="15.75" customHeight="1">
      <c r="A746" s="1"/>
    </row>
    <row r="747" spans="1:1" ht="15.75" customHeight="1">
      <c r="A747" s="1"/>
    </row>
    <row r="748" spans="1:1" ht="15.75" customHeight="1">
      <c r="A748" s="1"/>
    </row>
    <row r="749" spans="1:1" ht="15.75" customHeight="1">
      <c r="A749" s="1"/>
    </row>
    <row r="750" spans="1:1" ht="15.75" customHeight="1">
      <c r="A750" s="1"/>
    </row>
    <row r="751" spans="1:1" ht="15.75" customHeight="1">
      <c r="A751" s="1"/>
    </row>
    <row r="752" spans="1:1" ht="15.75" customHeight="1">
      <c r="A752" s="1"/>
    </row>
    <row r="753" spans="1:1" ht="15.75" customHeight="1">
      <c r="A753" s="1"/>
    </row>
    <row r="754" spans="1:1" ht="15.75" customHeight="1">
      <c r="A754" s="1"/>
    </row>
    <row r="755" spans="1:1" ht="15.75" customHeight="1">
      <c r="A755" s="1"/>
    </row>
    <row r="756" spans="1:1" ht="15.75" customHeight="1">
      <c r="A756" s="1"/>
    </row>
    <row r="757" spans="1:1" ht="15.75" customHeight="1">
      <c r="A757" s="1"/>
    </row>
    <row r="758" spans="1:1" ht="15.75" customHeight="1">
      <c r="A758" s="1"/>
    </row>
    <row r="759" spans="1:1" ht="15.75" customHeight="1">
      <c r="A759" s="1"/>
    </row>
    <row r="760" spans="1:1" ht="15.75" customHeight="1">
      <c r="A760" s="1"/>
    </row>
    <row r="761" spans="1:1" ht="15.75" customHeight="1">
      <c r="A761" s="1"/>
    </row>
    <row r="762" spans="1:1" ht="15.75" customHeight="1">
      <c r="A762" s="1"/>
    </row>
    <row r="763" spans="1:1" ht="15.75" customHeight="1">
      <c r="A763" s="1"/>
    </row>
    <row r="764" spans="1:1" ht="15.75" customHeight="1">
      <c r="A764" s="1"/>
    </row>
    <row r="765" spans="1:1" ht="15.75" customHeight="1">
      <c r="A765" s="1"/>
    </row>
    <row r="766" spans="1:1" ht="15.75" customHeight="1">
      <c r="A766" s="1"/>
    </row>
    <row r="767" spans="1:1" ht="15.75" customHeight="1">
      <c r="A767" s="1"/>
    </row>
    <row r="768" spans="1:1" ht="15.75" customHeight="1">
      <c r="A768" s="1"/>
    </row>
    <row r="769" spans="1:1" ht="15.75" customHeight="1">
      <c r="A769" s="1"/>
    </row>
    <row r="770" spans="1:1" ht="15.75" customHeight="1">
      <c r="A770" s="1"/>
    </row>
    <row r="771" spans="1:1" ht="15.75" customHeight="1">
      <c r="A771" s="1"/>
    </row>
    <row r="772" spans="1:1" ht="15.75" customHeight="1">
      <c r="A772" s="1"/>
    </row>
    <row r="773" spans="1:1" ht="15.75" customHeight="1">
      <c r="A773" s="1"/>
    </row>
    <row r="774" spans="1:1" ht="15.75" customHeight="1">
      <c r="A774" s="1"/>
    </row>
    <row r="775" spans="1:1" ht="15.75" customHeight="1">
      <c r="A775" s="1"/>
    </row>
    <row r="776" spans="1:1" ht="15.75" customHeight="1">
      <c r="A776" s="1"/>
    </row>
    <row r="777" spans="1:1" ht="15.75" customHeight="1">
      <c r="A777" s="1"/>
    </row>
    <row r="778" spans="1:1" ht="15.75" customHeight="1">
      <c r="A778" s="1"/>
    </row>
    <row r="779" spans="1:1" ht="15.75" customHeight="1">
      <c r="A779" s="1"/>
    </row>
    <row r="780" spans="1:1" ht="15.75" customHeight="1">
      <c r="A780" s="1"/>
    </row>
    <row r="781" spans="1:1" ht="15.75" customHeight="1">
      <c r="A781" s="1"/>
    </row>
    <row r="782" spans="1:1" ht="15.75" customHeight="1">
      <c r="A782" s="1"/>
    </row>
    <row r="783" spans="1:1" ht="15.75" customHeight="1">
      <c r="A783" s="1"/>
    </row>
    <row r="784" spans="1:1" ht="15.75" customHeight="1">
      <c r="A784" s="1"/>
    </row>
    <row r="785" spans="1:1" ht="15.75" customHeight="1">
      <c r="A785" s="1"/>
    </row>
    <row r="786" spans="1:1" ht="15.75" customHeight="1">
      <c r="A786" s="1"/>
    </row>
    <row r="787" spans="1:1" ht="15.75" customHeight="1">
      <c r="A787" s="1"/>
    </row>
    <row r="788" spans="1:1" ht="15.75" customHeight="1">
      <c r="A788" s="1"/>
    </row>
    <row r="789" spans="1:1" ht="15.75" customHeight="1">
      <c r="A789" s="1"/>
    </row>
    <row r="790" spans="1:1" ht="15.75" customHeight="1">
      <c r="A790" s="1"/>
    </row>
    <row r="791" spans="1:1" ht="15.75" customHeight="1">
      <c r="A791" s="1"/>
    </row>
    <row r="792" spans="1:1" ht="15.75" customHeight="1">
      <c r="A792" s="1"/>
    </row>
    <row r="793" spans="1:1" ht="15.75" customHeight="1">
      <c r="A793" s="1"/>
    </row>
    <row r="794" spans="1:1" ht="15.75" customHeight="1">
      <c r="A794" s="1"/>
    </row>
    <row r="795" spans="1:1" ht="15.75" customHeight="1">
      <c r="A795" s="1"/>
    </row>
    <row r="796" spans="1:1" ht="15.75" customHeight="1">
      <c r="A796" s="1"/>
    </row>
    <row r="797" spans="1:1" ht="15.75" customHeight="1">
      <c r="A797" s="1"/>
    </row>
    <row r="798" spans="1:1" ht="15.75" customHeight="1">
      <c r="A798" s="1"/>
    </row>
    <row r="799" spans="1:1" ht="15.75" customHeight="1">
      <c r="A799" s="1"/>
    </row>
    <row r="800" spans="1:1" ht="15.75" customHeight="1">
      <c r="A800" s="1"/>
    </row>
    <row r="801" spans="1:1" ht="15.75" customHeight="1">
      <c r="A801" s="1"/>
    </row>
    <row r="802" spans="1:1" ht="15.75" customHeight="1">
      <c r="A802" s="1"/>
    </row>
    <row r="803" spans="1:1" ht="15.75" customHeight="1">
      <c r="A803" s="1"/>
    </row>
    <row r="804" spans="1:1" ht="15.75" customHeight="1">
      <c r="A804" s="1"/>
    </row>
    <row r="805" spans="1:1" ht="15.75" customHeight="1">
      <c r="A805" s="1"/>
    </row>
    <row r="806" spans="1:1" ht="15.75" customHeight="1">
      <c r="A806" s="1"/>
    </row>
    <row r="807" spans="1:1" ht="15.75" customHeight="1">
      <c r="A807" s="1"/>
    </row>
    <row r="808" spans="1:1" ht="15.75" customHeight="1">
      <c r="A808" s="1"/>
    </row>
    <row r="809" spans="1:1" ht="15.75" customHeight="1">
      <c r="A809" s="1"/>
    </row>
    <row r="810" spans="1:1" ht="15.75" customHeight="1">
      <c r="A810" s="1"/>
    </row>
    <row r="811" spans="1:1" ht="15.75" customHeight="1">
      <c r="A811" s="1"/>
    </row>
    <row r="812" spans="1:1" ht="15.75" customHeight="1">
      <c r="A812" s="1"/>
    </row>
    <row r="813" spans="1:1" ht="15.75" customHeight="1">
      <c r="A813" s="1"/>
    </row>
    <row r="814" spans="1:1" ht="15.75" customHeight="1">
      <c r="A814" s="1"/>
    </row>
    <row r="815" spans="1:1" ht="15.75" customHeight="1">
      <c r="A815" s="1"/>
    </row>
    <row r="816" spans="1:1" ht="15.75" customHeight="1">
      <c r="A816" s="1"/>
    </row>
    <row r="817" spans="1:1" ht="15.75" customHeight="1">
      <c r="A817" s="1"/>
    </row>
    <row r="818" spans="1:1" ht="15.75" customHeight="1">
      <c r="A818" s="1"/>
    </row>
    <row r="819" spans="1:1" ht="15.75" customHeight="1">
      <c r="A819" s="1"/>
    </row>
    <row r="820" spans="1:1" ht="15.75" customHeight="1">
      <c r="A820" s="1"/>
    </row>
    <row r="821" spans="1:1" ht="15.75" customHeight="1">
      <c r="A821" s="1"/>
    </row>
    <row r="822" spans="1:1" ht="15.75" customHeight="1">
      <c r="A822" s="1"/>
    </row>
    <row r="823" spans="1:1" ht="15.75" customHeight="1">
      <c r="A823" s="1"/>
    </row>
    <row r="824" spans="1:1" ht="15.75" customHeight="1">
      <c r="A824" s="1"/>
    </row>
    <row r="825" spans="1:1" ht="15.75" customHeight="1">
      <c r="A825" s="1"/>
    </row>
    <row r="826" spans="1:1" ht="15.75" customHeight="1">
      <c r="A826" s="1"/>
    </row>
    <row r="827" spans="1:1" ht="15.75" customHeight="1">
      <c r="A827" s="1"/>
    </row>
    <row r="828" spans="1:1" ht="15.75" customHeight="1">
      <c r="A828" s="1"/>
    </row>
    <row r="829" spans="1:1" ht="15.75" customHeight="1">
      <c r="A829" s="1"/>
    </row>
    <row r="830" spans="1:1" ht="15.75" customHeight="1">
      <c r="A830" s="1"/>
    </row>
    <row r="831" spans="1:1" ht="15.75" customHeight="1">
      <c r="A831" s="1"/>
    </row>
    <row r="832" spans="1:1" ht="15.75" customHeight="1">
      <c r="A832" s="1"/>
    </row>
    <row r="833" spans="1:1" ht="15.75" customHeight="1">
      <c r="A833" s="1"/>
    </row>
    <row r="834" spans="1:1" ht="15.75" customHeight="1">
      <c r="A834" s="1"/>
    </row>
    <row r="835" spans="1:1" ht="15.75" customHeight="1">
      <c r="A835" s="1"/>
    </row>
    <row r="836" spans="1:1" ht="15.75" customHeight="1">
      <c r="A836" s="1"/>
    </row>
    <row r="837" spans="1:1" ht="15.75" customHeight="1">
      <c r="A837" s="1"/>
    </row>
    <row r="838" spans="1:1" ht="15.75" customHeight="1">
      <c r="A838" s="1"/>
    </row>
    <row r="839" spans="1:1" ht="15.75" customHeight="1">
      <c r="A839" s="1"/>
    </row>
    <row r="840" spans="1:1" ht="15.75" customHeight="1">
      <c r="A840" s="1"/>
    </row>
    <row r="841" spans="1:1" ht="15.75" customHeight="1">
      <c r="A841" s="1"/>
    </row>
    <row r="842" spans="1:1" ht="15.75" customHeight="1">
      <c r="A842" s="1"/>
    </row>
    <row r="843" spans="1:1" ht="15.75" customHeight="1">
      <c r="A843" s="1"/>
    </row>
    <row r="844" spans="1:1" ht="15.75" customHeight="1">
      <c r="A844" s="1"/>
    </row>
    <row r="845" spans="1:1" ht="15.75" customHeight="1">
      <c r="A845" s="1"/>
    </row>
    <row r="846" spans="1:1" ht="15.75" customHeight="1">
      <c r="A846" s="1"/>
    </row>
    <row r="847" spans="1:1" ht="15.75" customHeight="1">
      <c r="A847" s="1"/>
    </row>
    <row r="848" spans="1:1" ht="15.75" customHeight="1">
      <c r="A848" s="1"/>
    </row>
    <row r="849" spans="1:1" ht="15.75" customHeight="1">
      <c r="A849" s="1"/>
    </row>
    <row r="850" spans="1:1" ht="15.75" customHeight="1">
      <c r="A850" s="1"/>
    </row>
    <row r="851" spans="1:1" ht="15.75" customHeight="1">
      <c r="A851" s="1"/>
    </row>
    <row r="852" spans="1:1" ht="15.75" customHeight="1">
      <c r="A852" s="1"/>
    </row>
    <row r="853" spans="1:1" ht="15.75" customHeight="1">
      <c r="A853" s="1"/>
    </row>
    <row r="854" spans="1:1" ht="15.75" customHeight="1">
      <c r="A854" s="1"/>
    </row>
    <row r="855" spans="1:1" ht="15.75" customHeight="1">
      <c r="A855" s="1"/>
    </row>
    <row r="856" spans="1:1" ht="15.75" customHeight="1">
      <c r="A856" s="1"/>
    </row>
    <row r="857" spans="1:1" ht="15.75" customHeight="1">
      <c r="A857" s="1"/>
    </row>
    <row r="858" spans="1:1" ht="15.75" customHeight="1">
      <c r="A858" s="1"/>
    </row>
    <row r="859" spans="1:1" ht="15.75" customHeight="1">
      <c r="A859" s="1"/>
    </row>
    <row r="860" spans="1:1" ht="15.75" customHeight="1">
      <c r="A860" s="1"/>
    </row>
    <row r="861" spans="1:1" ht="15.75" customHeight="1">
      <c r="A861" s="1"/>
    </row>
    <row r="862" spans="1:1" ht="15.75" customHeight="1">
      <c r="A862" s="1"/>
    </row>
    <row r="863" spans="1:1" ht="15.75" customHeight="1">
      <c r="A863" s="1"/>
    </row>
    <row r="864" spans="1:1" ht="15.75" customHeight="1">
      <c r="A864" s="1"/>
    </row>
    <row r="865" spans="1:1" ht="15.75" customHeight="1">
      <c r="A865" s="1"/>
    </row>
    <row r="866" spans="1:1" ht="15.75" customHeight="1">
      <c r="A866" s="1"/>
    </row>
    <row r="867" spans="1:1" ht="15.75" customHeight="1">
      <c r="A867" s="1"/>
    </row>
    <row r="868" spans="1:1" ht="15.75" customHeight="1">
      <c r="A868" s="1"/>
    </row>
    <row r="869" spans="1:1" ht="15.75" customHeight="1">
      <c r="A869" s="1"/>
    </row>
    <row r="870" spans="1:1" ht="15.75" customHeight="1">
      <c r="A870" s="1"/>
    </row>
    <row r="871" spans="1:1" ht="15.75" customHeight="1">
      <c r="A871" s="1"/>
    </row>
    <row r="872" spans="1:1" ht="15.75" customHeight="1">
      <c r="A872" s="1"/>
    </row>
    <row r="873" spans="1:1" ht="15.75" customHeight="1">
      <c r="A873" s="1"/>
    </row>
    <row r="874" spans="1:1" ht="15.75" customHeight="1">
      <c r="A874" s="1"/>
    </row>
    <row r="875" spans="1:1" ht="15.75" customHeight="1">
      <c r="A875" s="1"/>
    </row>
    <row r="876" spans="1:1" ht="15.75" customHeight="1">
      <c r="A876" s="1"/>
    </row>
    <row r="877" spans="1:1" ht="15.75" customHeight="1">
      <c r="A877" s="1"/>
    </row>
    <row r="878" spans="1:1" ht="15.75" customHeight="1">
      <c r="A878" s="1"/>
    </row>
    <row r="879" spans="1:1" ht="15.75" customHeight="1">
      <c r="A879" s="1"/>
    </row>
    <row r="880" spans="1:1" ht="15.75" customHeight="1">
      <c r="A880" s="1"/>
    </row>
    <row r="881" spans="1:1" ht="15.75" customHeight="1">
      <c r="A881" s="1"/>
    </row>
    <row r="882" spans="1:1" ht="15.75" customHeight="1">
      <c r="A882" s="1"/>
    </row>
    <row r="883" spans="1:1" ht="15.75" customHeight="1">
      <c r="A883" s="1"/>
    </row>
    <row r="884" spans="1:1" ht="15.75" customHeight="1">
      <c r="A884" s="1"/>
    </row>
    <row r="885" spans="1:1" ht="15.75" customHeight="1">
      <c r="A885" s="1"/>
    </row>
    <row r="886" spans="1:1" ht="15.75" customHeight="1">
      <c r="A886" s="1"/>
    </row>
    <row r="887" spans="1:1" ht="15.75" customHeight="1">
      <c r="A887" s="1"/>
    </row>
    <row r="888" spans="1:1" ht="15.75" customHeight="1">
      <c r="A888" s="1"/>
    </row>
    <row r="889" spans="1:1" ht="15.75" customHeight="1">
      <c r="A889" s="1"/>
    </row>
    <row r="890" spans="1:1" ht="15.75" customHeight="1">
      <c r="A890" s="1"/>
    </row>
    <row r="891" spans="1:1" ht="15.75" customHeight="1">
      <c r="A891" s="1"/>
    </row>
    <row r="892" spans="1:1" ht="15.75" customHeight="1">
      <c r="A892" s="1"/>
    </row>
    <row r="893" spans="1:1" ht="15.75" customHeight="1">
      <c r="A893" s="1"/>
    </row>
    <row r="894" spans="1:1" ht="15.75" customHeight="1">
      <c r="A894" s="1"/>
    </row>
    <row r="895" spans="1:1" ht="15.75" customHeight="1">
      <c r="A895" s="1"/>
    </row>
    <row r="896" spans="1:1" ht="15.75" customHeight="1">
      <c r="A896" s="1"/>
    </row>
    <row r="897" spans="1:1" ht="15.75" customHeight="1">
      <c r="A897" s="1"/>
    </row>
    <row r="898" spans="1:1" ht="15.75" customHeight="1">
      <c r="A898" s="1"/>
    </row>
    <row r="899" spans="1:1" ht="15.75" customHeight="1">
      <c r="A899" s="1"/>
    </row>
    <row r="900" spans="1:1" ht="15.75" customHeight="1">
      <c r="A900" s="1"/>
    </row>
    <row r="901" spans="1:1" ht="15.75" customHeight="1">
      <c r="A901" s="1"/>
    </row>
    <row r="902" spans="1:1" ht="15.75" customHeight="1">
      <c r="A902" s="1"/>
    </row>
    <row r="903" spans="1:1" ht="15.75" customHeight="1">
      <c r="A903" s="1"/>
    </row>
    <row r="904" spans="1:1" ht="15.75" customHeight="1">
      <c r="A904" s="1"/>
    </row>
    <row r="905" spans="1:1" ht="15.75" customHeight="1">
      <c r="A905" s="1"/>
    </row>
    <row r="906" spans="1:1" ht="15.75" customHeight="1">
      <c r="A906" s="1"/>
    </row>
    <row r="907" spans="1:1" ht="15.75" customHeight="1">
      <c r="A907" s="1"/>
    </row>
    <row r="908" spans="1:1" ht="15.75" customHeight="1">
      <c r="A908" s="1"/>
    </row>
    <row r="909" spans="1:1" ht="15.75" customHeight="1">
      <c r="A909" s="1"/>
    </row>
    <row r="910" spans="1:1" ht="15.75" customHeight="1">
      <c r="A910" s="1"/>
    </row>
    <row r="911" spans="1:1" ht="15.75" customHeight="1">
      <c r="A911" s="1"/>
    </row>
    <row r="912" spans="1:1" ht="15.75" customHeight="1">
      <c r="A912" s="1"/>
    </row>
    <row r="913" spans="1:1" ht="15.75" customHeight="1">
      <c r="A913" s="1"/>
    </row>
    <row r="914" spans="1:1" ht="15.75" customHeight="1">
      <c r="A914" s="1"/>
    </row>
    <row r="915" spans="1:1" ht="15.75" customHeight="1">
      <c r="A915" s="1"/>
    </row>
    <row r="916" spans="1:1" ht="15.75" customHeight="1">
      <c r="A916" s="1"/>
    </row>
    <row r="917" spans="1:1" ht="15.75" customHeight="1">
      <c r="A917" s="1"/>
    </row>
    <row r="918" spans="1:1" ht="15.75" customHeight="1">
      <c r="A918" s="1"/>
    </row>
    <row r="919" spans="1:1" ht="15.75" customHeight="1">
      <c r="A919" s="1"/>
    </row>
    <row r="920" spans="1:1" ht="15.75" customHeight="1">
      <c r="A920" s="1"/>
    </row>
    <row r="921" spans="1:1" ht="15.75" customHeight="1">
      <c r="A921" s="1"/>
    </row>
    <row r="922" spans="1:1" ht="15.75" customHeight="1">
      <c r="A922" s="1"/>
    </row>
    <row r="923" spans="1:1" ht="15.75" customHeight="1">
      <c r="A923" s="1"/>
    </row>
    <row r="924" spans="1:1" ht="15.75" customHeight="1">
      <c r="A924" s="1"/>
    </row>
    <row r="925" spans="1:1" ht="15.75" customHeight="1">
      <c r="A925" s="1"/>
    </row>
    <row r="926" spans="1:1" ht="15.75" customHeight="1">
      <c r="A926" s="1"/>
    </row>
    <row r="927" spans="1:1" ht="15.75" customHeight="1">
      <c r="A927" s="1"/>
    </row>
    <row r="928" spans="1:1" ht="15.75" customHeight="1">
      <c r="A928" s="1"/>
    </row>
    <row r="929" spans="1:1" ht="15.75" customHeight="1">
      <c r="A929" s="1"/>
    </row>
    <row r="930" spans="1:1" ht="15.75" customHeight="1">
      <c r="A930" s="1"/>
    </row>
    <row r="931" spans="1:1" ht="15.75" customHeight="1">
      <c r="A931" s="1"/>
    </row>
    <row r="932" spans="1:1" ht="15.75" customHeight="1">
      <c r="A932" s="1"/>
    </row>
    <row r="933" spans="1:1" ht="15.75" customHeight="1">
      <c r="A933" s="1"/>
    </row>
    <row r="934" spans="1:1" ht="15.75" customHeight="1">
      <c r="A934" s="1"/>
    </row>
    <row r="935" spans="1:1" ht="15.75" customHeight="1">
      <c r="A935" s="1"/>
    </row>
    <row r="936" spans="1:1" ht="15.75" customHeight="1">
      <c r="A936" s="1"/>
    </row>
    <row r="937" spans="1:1" ht="15.75" customHeight="1">
      <c r="A937" s="1"/>
    </row>
    <row r="938" spans="1:1" ht="15.75" customHeight="1">
      <c r="A938" s="1"/>
    </row>
    <row r="939" spans="1:1" ht="15.75" customHeight="1">
      <c r="A939" s="1"/>
    </row>
    <row r="940" spans="1:1" ht="15.75" customHeight="1">
      <c r="A940" s="1"/>
    </row>
    <row r="941" spans="1:1" ht="15.75" customHeight="1">
      <c r="A941" s="1"/>
    </row>
    <row r="942" spans="1:1" ht="15.75" customHeight="1">
      <c r="A942" s="1"/>
    </row>
    <row r="943" spans="1:1" ht="15.75" customHeight="1">
      <c r="A943" s="1"/>
    </row>
    <row r="944" spans="1:1" ht="15.75" customHeight="1">
      <c r="A944" s="1"/>
    </row>
    <row r="945" spans="1:1" ht="15.75" customHeight="1">
      <c r="A945" s="1"/>
    </row>
    <row r="946" spans="1:1" ht="15.75" customHeight="1">
      <c r="A946" s="1"/>
    </row>
    <row r="947" spans="1:1" ht="15.75" customHeight="1">
      <c r="A947" s="1"/>
    </row>
    <row r="948" spans="1:1" ht="15.75" customHeight="1">
      <c r="A948" s="1"/>
    </row>
    <row r="949" spans="1:1" ht="15.75" customHeight="1">
      <c r="A949" s="1"/>
    </row>
    <row r="950" spans="1:1" ht="15.75" customHeight="1">
      <c r="A950" s="1"/>
    </row>
    <row r="951" spans="1:1" ht="15.75" customHeight="1">
      <c r="A951" s="1"/>
    </row>
    <row r="952" spans="1:1" ht="15.75" customHeight="1">
      <c r="A952" s="1"/>
    </row>
    <row r="953" spans="1:1" ht="15.75" customHeight="1">
      <c r="A953" s="1"/>
    </row>
    <row r="954" spans="1:1" ht="15.75" customHeight="1">
      <c r="A954" s="1"/>
    </row>
    <row r="955" spans="1:1" ht="15.75" customHeight="1">
      <c r="A955" s="1"/>
    </row>
    <row r="956" spans="1:1" ht="15.75" customHeight="1">
      <c r="A956" s="1"/>
    </row>
    <row r="957" spans="1:1" ht="15.75" customHeight="1">
      <c r="A957" s="1"/>
    </row>
    <row r="958" spans="1:1" ht="15.75" customHeight="1">
      <c r="A958" s="1"/>
    </row>
    <row r="959" spans="1:1" ht="15.75" customHeight="1">
      <c r="A959" s="1"/>
    </row>
    <row r="960" spans="1:1" ht="15.75" customHeight="1">
      <c r="A960" s="1"/>
    </row>
    <row r="961" spans="1:1" ht="15.75" customHeight="1">
      <c r="A961" s="1"/>
    </row>
    <row r="962" spans="1:1" ht="15.75" customHeight="1">
      <c r="A962" s="1"/>
    </row>
    <row r="963" spans="1:1" ht="15.75" customHeight="1">
      <c r="A963" s="1"/>
    </row>
    <row r="964" spans="1:1" ht="15.75" customHeight="1">
      <c r="A964" s="1"/>
    </row>
    <row r="965" spans="1:1" ht="15.75" customHeight="1">
      <c r="A965" s="1"/>
    </row>
    <row r="966" spans="1:1" ht="15.75" customHeight="1">
      <c r="A966" s="1"/>
    </row>
    <row r="967" spans="1:1" ht="15.75" customHeight="1">
      <c r="A967" s="1"/>
    </row>
    <row r="968" spans="1:1" ht="15.75" customHeight="1">
      <c r="A968" s="1"/>
    </row>
    <row r="969" spans="1:1" ht="15.75" customHeight="1">
      <c r="A969" s="1"/>
    </row>
    <row r="970" spans="1:1" ht="15.75" customHeight="1">
      <c r="A970" s="1"/>
    </row>
    <row r="971" spans="1:1" ht="15.75" customHeight="1">
      <c r="A971" s="1"/>
    </row>
    <row r="972" spans="1:1" ht="15.75" customHeight="1">
      <c r="A972" s="1"/>
    </row>
    <row r="973" spans="1:1" ht="15.75" customHeight="1">
      <c r="A973" s="1"/>
    </row>
    <row r="974" spans="1:1" ht="15.75" customHeight="1">
      <c r="A974" s="1"/>
    </row>
    <row r="975" spans="1:1" ht="15.75" customHeight="1">
      <c r="A975" s="1"/>
    </row>
    <row r="976" spans="1:1" ht="15.75" customHeight="1">
      <c r="A976" s="1"/>
    </row>
    <row r="977" spans="1:1" ht="15.75" customHeight="1">
      <c r="A977" s="1"/>
    </row>
    <row r="978" spans="1:1" ht="15.75" customHeight="1">
      <c r="A978" s="1"/>
    </row>
    <row r="979" spans="1:1" ht="15.75" customHeight="1">
      <c r="A979" s="1"/>
    </row>
    <row r="980" spans="1:1" ht="15.75" customHeight="1">
      <c r="A980" s="1"/>
    </row>
    <row r="981" spans="1:1" ht="15.75" customHeight="1">
      <c r="A981" s="1"/>
    </row>
    <row r="982" spans="1:1" ht="15.75" customHeight="1">
      <c r="A982" s="1"/>
    </row>
    <row r="983" spans="1:1" ht="15.75" customHeight="1">
      <c r="A983" s="1"/>
    </row>
    <row r="984" spans="1:1" ht="15.75" customHeight="1">
      <c r="A984" s="1"/>
    </row>
    <row r="985" spans="1:1" ht="15.75" customHeight="1">
      <c r="A985" s="1"/>
    </row>
    <row r="986" spans="1:1" ht="15.75" customHeight="1">
      <c r="A986" s="1"/>
    </row>
    <row r="987" spans="1:1" ht="15.75" customHeight="1">
      <c r="A987" s="1"/>
    </row>
    <row r="988" spans="1:1" ht="15.75" customHeight="1">
      <c r="A988" s="1"/>
    </row>
    <row r="989" spans="1:1" ht="15.75" customHeight="1">
      <c r="A989" s="1"/>
    </row>
    <row r="990" spans="1:1" ht="15.75" customHeight="1">
      <c r="A990" s="1"/>
    </row>
    <row r="991" spans="1:1" ht="15.75" customHeight="1">
      <c r="A991" s="1"/>
    </row>
    <row r="992" spans="1:1" ht="15.75" customHeight="1">
      <c r="A992" s="1"/>
    </row>
    <row r="993" spans="1:1" ht="15.75" customHeight="1">
      <c r="A993" s="1"/>
    </row>
    <row r="994" spans="1:1" ht="15.75" customHeight="1">
      <c r="A994" s="1"/>
    </row>
    <row r="995" spans="1:1" ht="15.75" customHeight="1">
      <c r="A995" s="1"/>
    </row>
    <row r="996" spans="1:1" ht="15.75" customHeight="1">
      <c r="A996" s="1"/>
    </row>
    <row r="997" spans="1:1" ht="15.75" customHeight="1">
      <c r="A997" s="1"/>
    </row>
    <row r="998" spans="1:1" ht="15.75" customHeight="1">
      <c r="A998" s="1"/>
    </row>
    <row r="999" spans="1:1" ht="15.75" customHeight="1">
      <c r="A999" s="1"/>
    </row>
    <row r="1000" spans="1:1" ht="15.75" customHeight="1">
      <c r="A1000" s="1"/>
    </row>
  </sheetData>
  <mergeCells count="8">
    <mergeCell ref="F9:H9"/>
    <mergeCell ref="A1:A6"/>
    <mergeCell ref="B1:G1"/>
    <mergeCell ref="B2:K2"/>
    <mergeCell ref="B3:K3"/>
    <mergeCell ref="C4:D4"/>
    <mergeCell ref="B5:B8"/>
    <mergeCell ref="F5:F6"/>
  </mergeCells>
  <pageMargins left="0.70866141732283472" right="0.70866141732283472" top="0.74803149606299213" bottom="0.74803149606299213" header="0" footer="0"/>
  <pageSetup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Riesgos corrupcion</vt:lpstr>
      <vt:lpstr>Racionalizacion de tramites_</vt:lpstr>
      <vt:lpstr>Servicio al ciudadano</vt:lpstr>
      <vt:lpstr>Rendición de Cuentas</vt:lpstr>
      <vt:lpstr>Transparencia</vt:lpstr>
      <vt:lpstr>Iniciativas Adici.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Ernesto Bermudez Bello</dc:creator>
  <cp:lastModifiedBy>GLADYS ESPITIA PENA</cp:lastModifiedBy>
  <dcterms:created xsi:type="dcterms:W3CDTF">2016-12-28T14:45:40Z</dcterms:created>
  <dcterms:modified xsi:type="dcterms:W3CDTF">2021-09-13T20:13:56Z</dcterms:modified>
</cp:coreProperties>
</file>