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608" windowHeight="7308" tabRatio="805"/>
  </bookViews>
  <sheets>
    <sheet name="Riesgos corrupcion" sheetId="10" r:id="rId1"/>
    <sheet name="Racionalizacion de tramites_" sheetId="13" r:id="rId2"/>
    <sheet name="Servicio al ciudadano" sheetId="16" r:id="rId3"/>
    <sheet name="Rendición de Cuentas" sheetId="14" r:id="rId4"/>
    <sheet name="Transparencia" sheetId="5" r:id="rId5"/>
    <sheet name="Iniciativas Adici." sheetId="15" r:id="rId6"/>
    <sheet name="Participación Social y Ciud." sheetId="12" state="hidden" r:id="rId7"/>
  </sheets>
  <definedNames>
    <definedName name="_xlnm._FilterDatabase" localSheetId="1" hidden="1">'Racionalizacion de tramites_'!$C$16:$R$45</definedName>
    <definedName name="_xlnm._FilterDatabase" localSheetId="0" hidden="1">'Riesgos corrupcion'!$A$4:$H$4</definedName>
    <definedName name="_xlnm._FilterDatabase" localSheetId="2" hidden="1">'Servicio al ciudadano'!$A$4:$BW$4</definedName>
    <definedName name="_xlnm._FilterDatabase" localSheetId="4" hidden="1">Transparencia!$B$1:$H$14</definedName>
    <definedName name="_xlnm.Print_Area" localSheetId="5">'Iniciativas Adici.'!$A$1:$G$8</definedName>
    <definedName name="_xlnm.Print_Area" localSheetId="1">'Racionalizacion de tramites_'!$B$2:$O$30</definedName>
    <definedName name="_xlnm.Print_Area" localSheetId="3">'Rendición de Cuentas'!$B$3:$J$21</definedName>
    <definedName name="_xlnm.Print_Area" localSheetId="0">'Riesgos corrupcion'!$A$1:$G$20</definedName>
    <definedName name="_xlnm.Print_Area" localSheetId="2">'Servicio al ciudadano'!$B$2:$G$22</definedName>
    <definedName name="_xlnm.Print_Area" localSheetId="4">Transparencia!$B$1:$H$15</definedName>
    <definedName name="_xlnm.Print_Titles" localSheetId="1">'Racionalizacion de tramites_'!$3:$6</definedName>
    <definedName name="_xlnm.Print_Titles" localSheetId="3">'Rendición de Cuentas'!$2:$5</definedName>
    <definedName name="_xlnm.Print_Titles" localSheetId="0">'Riesgos corrupcion'!$2:$3</definedName>
    <definedName name="_xlnm.Print_Titles" localSheetId="2">'Servicio al ciudadano'!$2:$3</definedName>
    <definedName name="_xlnm.Print_Titles" localSheetId="4">Transparencia!$1:$3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0" l="1"/>
  <c r="C34" i="10" s="1"/>
  <c r="J14" i="5" l="1"/>
  <c r="J13" i="5"/>
  <c r="J12" i="5"/>
  <c r="J11" i="5"/>
  <c r="J10" i="5"/>
  <c r="J9" i="5"/>
  <c r="J8" i="5"/>
  <c r="J7" i="5"/>
  <c r="J6" i="5"/>
  <c r="J5" i="5"/>
  <c r="J4" i="5"/>
  <c r="I20" i="14"/>
  <c r="I17" i="14"/>
  <c r="I16" i="14"/>
  <c r="I15" i="14"/>
  <c r="I14" i="14"/>
  <c r="I13" i="14"/>
  <c r="I12" i="14"/>
  <c r="I11" i="14"/>
  <c r="I10" i="14"/>
  <c r="I9" i="14"/>
  <c r="I8" i="14"/>
  <c r="I7" i="14"/>
  <c r="I6" i="14"/>
  <c r="I22" i="16"/>
  <c r="I21" i="16"/>
  <c r="I20" i="16"/>
  <c r="I19" i="16"/>
  <c r="I18" i="16"/>
  <c r="I17" i="16"/>
  <c r="I16" i="16"/>
  <c r="I15" i="16"/>
  <c r="I14" i="16"/>
  <c r="I13" i="16"/>
  <c r="I12" i="16"/>
  <c r="I11" i="16"/>
  <c r="I10" i="16"/>
  <c r="I9" i="16"/>
  <c r="I8" i="16"/>
  <c r="I7" i="16"/>
  <c r="I6" i="16"/>
  <c r="I5" i="16"/>
  <c r="T45" i="13"/>
  <c r="T44" i="13"/>
  <c r="T43" i="13"/>
  <c r="T42" i="13"/>
  <c r="T41" i="13"/>
  <c r="T40" i="13"/>
  <c r="T39" i="13"/>
  <c r="T38" i="13"/>
  <c r="T37" i="13"/>
  <c r="T36" i="13"/>
  <c r="T35" i="13"/>
  <c r="T34" i="13"/>
  <c r="T33" i="13"/>
  <c r="T32" i="13"/>
  <c r="T31" i="13"/>
  <c r="T30" i="13"/>
  <c r="T29" i="13"/>
  <c r="T28" i="13"/>
  <c r="T27" i="13"/>
  <c r="T26" i="13"/>
  <c r="T25" i="13"/>
  <c r="T24" i="13"/>
  <c r="T23" i="13"/>
  <c r="T22" i="13"/>
  <c r="T21" i="13"/>
  <c r="T20" i="13"/>
  <c r="T19" i="13"/>
  <c r="T18" i="13"/>
  <c r="T17" i="13"/>
  <c r="I23" i="16" l="1"/>
  <c r="I16" i="10" l="1"/>
  <c r="I15" i="10"/>
  <c r="I14" i="10"/>
  <c r="I13" i="10"/>
  <c r="I12" i="10"/>
  <c r="I11" i="10"/>
  <c r="I10" i="10"/>
  <c r="I9" i="10"/>
  <c r="I8" i="10"/>
  <c r="I7" i="10"/>
  <c r="I6" i="10"/>
  <c r="I5" i="10"/>
  <c r="I7" i="15" l="1"/>
  <c r="I6" i="15"/>
  <c r="I5" i="15"/>
  <c r="I8" i="15" s="1"/>
  <c r="I21" i="14" l="1"/>
  <c r="T46" i="13"/>
  <c r="J15" i="5" l="1"/>
  <c r="I20" i="10"/>
</calcChain>
</file>

<file path=xl/comments1.xml><?xml version="1.0" encoding="utf-8"?>
<comments xmlns="http://schemas.openxmlformats.org/spreadsheetml/2006/main">
  <authors>
    <author>Rosa Valentina Aceros Garcia</author>
  </authors>
  <commentList>
    <comment ref="C4" author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2.xml><?xml version="1.0" encoding="utf-8"?>
<comments xmlns="http://schemas.openxmlformats.org/spreadsheetml/2006/main">
  <authors>
    <author>ERNESTO  BERMUDEZ BELLO</author>
  </authors>
  <commentList>
    <comment ref="I2" authorId="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List>
</comments>
</file>

<file path=xl/sharedStrings.xml><?xml version="1.0" encoding="utf-8"?>
<sst xmlns="http://schemas.openxmlformats.org/spreadsheetml/2006/main" count="1276" uniqueCount="594">
  <si>
    <t>PLAN DE EJECUCIÓN</t>
  </si>
  <si>
    <t>Tipo</t>
  </si>
  <si>
    <t>Número</t>
  </si>
  <si>
    <t>Nombre</t>
  </si>
  <si>
    <t>Estado</t>
  </si>
  <si>
    <t>Situación actual</t>
  </si>
  <si>
    <t>Responsable</t>
  </si>
  <si>
    <t>Único</t>
  </si>
  <si>
    <t>31637</t>
  </si>
  <si>
    <t>Permiso de estudio para la recolección de especímenes de especies silvestres de la diversidad biológica con fines de elaboración de estudios ambientales en Parques Nacionales Naturales</t>
  </si>
  <si>
    <t>Inscrito</t>
  </si>
  <si>
    <t>Modelo Único – Hijo</t>
  </si>
  <si>
    <t>30157</t>
  </si>
  <si>
    <t>Permiso de recolección de especímenes de especies silvestres de la diversidad biológica con fines de investigación científica no comercial - Corporaciones</t>
  </si>
  <si>
    <t xml:space="preserve">No existe mecanismo de pagos en línea
</t>
  </si>
  <si>
    <t xml:space="preserve">Reducción de tiempos, contactos innecesarios con la Entidad, incremento de seguridad.
</t>
  </si>
  <si>
    <t>Pago en línea</t>
  </si>
  <si>
    <t>30153</t>
  </si>
  <si>
    <t>Permiso de prospección y exploración de aguas subterráneas</t>
  </si>
  <si>
    <t>Firma electrónica</t>
  </si>
  <si>
    <t>30156</t>
  </si>
  <si>
    <t>Permiso de vertimientos</t>
  </si>
  <si>
    <t>491</t>
  </si>
  <si>
    <t>490</t>
  </si>
  <si>
    <t>Autorización para ubicar, mantener, reubicar y reponer estructuras de comunicación de largo alcance</t>
  </si>
  <si>
    <t>457</t>
  </si>
  <si>
    <t>Registro de Reservas Naturales de  la Sociedad Civil</t>
  </si>
  <si>
    <t>916</t>
  </si>
  <si>
    <t>Permiso para adelantar labores de adecuación, reposición o mejoras a las construcciones existentes en el Parque Nacional Natural Los Corales del Rosario y de San Bernardo</t>
  </si>
  <si>
    <t>30152</t>
  </si>
  <si>
    <t>Concesión de aguas superficiales - Corporaciones</t>
  </si>
  <si>
    <t>30155</t>
  </si>
  <si>
    <t>Concesión de aguas subterráneas</t>
  </si>
  <si>
    <t>Componente 1: Gestión del Riesgo de Corrupción  -Mapa de Riesgos de Corrupción</t>
  </si>
  <si>
    <t>Subcomponente</t>
  </si>
  <si>
    <t xml:space="preserve"> Actividades</t>
  </si>
  <si>
    <t>Meta o producto</t>
  </si>
  <si>
    <t xml:space="preserve">Responsable </t>
  </si>
  <si>
    <t>Fecha programada</t>
  </si>
  <si>
    <t>1.1</t>
  </si>
  <si>
    <t>1.2</t>
  </si>
  <si>
    <t>1.3</t>
  </si>
  <si>
    <t>2.1</t>
  </si>
  <si>
    <t>2.2</t>
  </si>
  <si>
    <t>3.1</t>
  </si>
  <si>
    <t>3.2</t>
  </si>
  <si>
    <r>
      <rPr>
        <b/>
        <sz val="14"/>
        <color indexed="8"/>
        <rFont val="Arial Narrow"/>
        <family val="2"/>
      </rPr>
      <t>Subcomponente /proceso 4</t>
    </r>
    <r>
      <rPr>
        <sz val="14"/>
        <color indexed="8"/>
        <rFont val="Arial Narrow"/>
        <family val="2"/>
      </rPr>
      <t xml:space="preserve">                                           Monitoreo o revisión</t>
    </r>
  </si>
  <si>
    <t>4.1</t>
  </si>
  <si>
    <t>Monitorear y revisar el mapa de riesgos de corrupción</t>
  </si>
  <si>
    <t xml:space="preserve">Mapa de riesgos revisado </t>
  </si>
  <si>
    <t>4.2</t>
  </si>
  <si>
    <t>5.1.</t>
  </si>
  <si>
    <t>Primer Seguimiento al mapa de riesgos</t>
  </si>
  <si>
    <t>Mapa de riesgos con resultados del seguimiento publicado en portal Web</t>
  </si>
  <si>
    <t>Grupo de Control Interno</t>
  </si>
  <si>
    <t>5.2.</t>
  </si>
  <si>
    <t>Segundo Seguimiento al mapa de riesgos</t>
  </si>
  <si>
    <t>5.3.</t>
  </si>
  <si>
    <t>Tercer Seguimiento al mapa de riesgos</t>
  </si>
  <si>
    <t>Niveles Central, Territorial y local</t>
  </si>
  <si>
    <t>Generar alertas tempranas como resultado del monitoreo</t>
  </si>
  <si>
    <t>Niveles Central (responsables de los procesos), Territorial y local</t>
  </si>
  <si>
    <t>Identificación de alertas tempranas</t>
  </si>
  <si>
    <t>Componente 4:  Servicio al Ciudadano</t>
  </si>
  <si>
    <t>Actividades</t>
  </si>
  <si>
    <t>Incorporar recursos en el presupuesto para el desarrollo de iniciativas que mejoren el servicio al ciudadano.</t>
  </si>
  <si>
    <t>Establecer mecanismos de comunicación directa entre las áreas de servicio al ciudadano y la Alta Dirección para facilitar la toma de decisiones y el desarrollo de iniciativas de mejora.</t>
  </si>
  <si>
    <t>Grupo de Procesos Corporativos</t>
  </si>
  <si>
    <t xml:space="preserve">Realizar ajustes razonables a los espacios físicos de atención y servicio al ciudadano para garantizar su accesibilidad de acuerdo con la NTC 6047. </t>
  </si>
  <si>
    <t>2.3</t>
  </si>
  <si>
    <t>Capacitar y reafirmar el desarrollo de las habilidades en el uso y manejo del Centro de relevo para garantizar calidad en el servicio de accesibilidad de personas con discapacidad auditiva</t>
  </si>
  <si>
    <t>2.4</t>
  </si>
  <si>
    <t>2.5</t>
  </si>
  <si>
    <t>Implementar nuevos canales de atención de acuerdo con las características y necesidades de los ciudadanos para garantizar cobertura.</t>
  </si>
  <si>
    <t xml:space="preserve">2.6 </t>
  </si>
  <si>
    <t>2.7</t>
  </si>
  <si>
    <t>2.8</t>
  </si>
  <si>
    <t>Subdirección de Sostenibilidad y Negocios Ambientales, Grupo de Procesos Corporativos, apoyo de Grupo de Sistemas de Información y Radiocomunicaciones</t>
  </si>
  <si>
    <t>Fortalecer las competencias de los servidores públicos que atienden directamente a los ciudadanos a través de procesos de cualificación.</t>
  </si>
  <si>
    <t>Promover espacios de sensibilización para fortalecer la cultura de servicio al interior de la entidad.</t>
  </si>
  <si>
    <t>Elaborar periódicamente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</si>
  <si>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</si>
  <si>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</si>
  <si>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4.3</t>
  </si>
  <si>
    <t>4.4</t>
  </si>
  <si>
    <t>Llevar un consolidado de ciudadanos atendidos y presentar informe.</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</si>
  <si>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</si>
  <si>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</si>
  <si>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5.1</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</si>
  <si>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</si>
  <si>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3                          </t>
    </r>
    <r>
      <rPr>
        <sz val="14"/>
        <color theme="1"/>
        <rFont val="Calibri"/>
        <family val="2"/>
        <scheme val="minor"/>
      </rPr>
      <t xml:space="preserve"> Talento humano</t>
    </r>
  </si>
  <si>
    <t>Componente 5:  Transparencia y Acceso a la Información</t>
  </si>
  <si>
    <t>Indicadores</t>
  </si>
  <si>
    <t>Actualización permanente de la información mínima obligatoria (estructura, procedimientos, servicios y funcionamiento).</t>
  </si>
  <si>
    <t>Portal Web actualizado permanentemente.</t>
  </si>
  <si>
    <t>100% de la publicación en portal Web actualizada.</t>
  </si>
  <si>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</si>
  <si>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</si>
  <si>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t>Avanzar en la construcción del conjunto de datos abiertos, divulgarlos y evaluar su uso.</t>
  </si>
  <si>
    <t>Conjunto de datos con impacto al ciudadano publicado y actualizado en www.datos.gov.co con una evaluación sobre su uso</t>
  </si>
  <si>
    <t xml:space="preserve">% de avance del desarrollo de los lineamientos establecidos sobre gratuidad y los estándares de contenido y oportunidad </t>
  </si>
  <si>
    <t>Elaborar y mantener actualizado el inventario de activos de información.</t>
  </si>
  <si>
    <t>Inventario de Activos de Información actualizado</t>
  </si>
  <si>
    <t>% de avance en el levantamiento y consolidación del Inventario de activos de Información</t>
  </si>
  <si>
    <t>Esquema de información publicado en el portal Web conforme al Capitulo III del Decreto 103 de 2015</t>
  </si>
  <si>
    <t>% de avance en el levantamiento y consolidación del Esquema de Información</t>
  </si>
  <si>
    <t>3.3</t>
  </si>
  <si>
    <t>Actualizar el índice de información clasificada y reservada</t>
  </si>
  <si>
    <t>Índice de Información clasificada y reservada actualizada y publicada en el portal Web</t>
  </si>
  <si>
    <r>
      <rPr>
        <b/>
        <sz val="14"/>
        <color theme="1"/>
        <rFont val="Calibri"/>
        <family val="2"/>
        <scheme val="minor"/>
      </rPr>
      <t>Subcomponente 4</t>
    </r>
    <r>
      <rPr>
        <sz val="14"/>
        <color theme="1"/>
        <rFont val="Calibri"/>
        <family val="2"/>
        <scheme val="minor"/>
      </rPr>
      <t xml:space="preserve">
Criterio diferencial de accesibilidad</t>
    </r>
  </si>
  <si>
    <t xml:space="preserve">% de avance en la construcción de formatos alternativos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</si>
  <si>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</si>
  <si>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</si>
  <si>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r>
      <rPr>
        <b/>
        <sz val="14"/>
        <color theme="1"/>
        <rFont val="Calibri"/>
        <family val="2"/>
        <scheme val="minor"/>
      </rPr>
      <t xml:space="preserve">Subcomponente 5                                                                                      </t>
    </r>
    <r>
      <rPr>
        <sz val="14"/>
        <color theme="1"/>
        <rFont val="Calibri"/>
        <family val="2"/>
        <scheme val="minor"/>
      </rPr>
      <t xml:space="preserve">   Monitoreo del Acceso a la Información Pública</t>
    </r>
  </si>
  <si>
    <t>un (1) informe semestral elaborado y publicado en portal Web</t>
  </si>
  <si>
    <t>Informes elaborados y publicados en el portal Web</t>
  </si>
  <si>
    <t>Componente 5: Iniciativas Adicionales</t>
  </si>
  <si>
    <t xml:space="preserve">Iniciativas adicionales </t>
  </si>
  <si>
    <t>Divulgar e interiorizar  Código de Ética que incorpora lineamientos claros y precisos sobre temas de conflicto de intereses, canales de denuncia de hechos de corrupción, mecanismos para la protección al denunciante</t>
  </si>
  <si>
    <t>Promover acuerdos, compromisos y/o protocolo éticos al interior de la entidad.</t>
  </si>
  <si>
    <t>Acuerdos, compromisos y/o protocolos suscritos.</t>
  </si>
  <si>
    <t>Componente 3:  Rendición de cuentas</t>
  </si>
  <si>
    <t xml:space="preserve">Subcomponente </t>
  </si>
  <si>
    <t xml:space="preserve">Publicación de los Informes de Gestión de la entidad </t>
  </si>
  <si>
    <t>Elaboración y publicación de un informe semestral de Gestión de la entidad publicado en portal Web</t>
  </si>
  <si>
    <t>Oficina Asesora de Planeación</t>
  </si>
  <si>
    <t>Grupo de Comunicaciones y Educación Ambiental</t>
  </si>
  <si>
    <t>Informe del proceso de rendición de cuentas</t>
  </si>
  <si>
    <t>Publicación del Informe en el portal Web</t>
  </si>
  <si>
    <t>Informe publicado en portal Web</t>
  </si>
  <si>
    <t xml:space="preserve">Elaboración del Plan de Mejoramiento identificando las actividades que dentro del proceso de rendición de cuentas ameritan intervención y ajustes  </t>
  </si>
  <si>
    <t xml:space="preserve">Plan de mejoramiento </t>
  </si>
  <si>
    <t>Grupo de Planeación del Manejo con el apoyo del Grupo de Comunicaciones y Educación Ambiental</t>
  </si>
  <si>
    <t>Convocar chats, foros a través de medios electrónicos (Twitter, Facebook, etc.) para  interactuar con la ciudadanía en torno a temas asociados con proyectos normativos o de gestión que adelanta la entidad  en desarrollo de su misión Institucional.</t>
  </si>
  <si>
    <t>% avance en el Índice de información clasificada y reservada publicada y actualizada en el portal web.</t>
  </si>
  <si>
    <t>Conocimiento de los beneficios que reporta adelantar estos trámites ante la entidad</t>
  </si>
  <si>
    <t>Promoción y divulgación</t>
  </si>
  <si>
    <t>Trámites de la entidad</t>
  </si>
  <si>
    <t>Se realiza una difusión anual a través de diferentes canales tanto internos como externos, pero requiere enfatizarse la periodicidad con la que son divulgados de tal manera que en forma mensual se promueva esta actividad</t>
  </si>
  <si>
    <t xml:space="preserve">La gestión de trámites se realiza de manera manual, impidiendo el control que se realiza a través de la plataforma VITAL </t>
  </si>
  <si>
    <t>Facilitar la consulta en línea del estado del trámite en un momento dado</t>
  </si>
  <si>
    <t>Productos de comunicación</t>
  </si>
  <si>
    <t xml:space="preserve">Realizar medición y seguimiento a los resultados de los indicadores de el desempeño por los diferentes canales de atención y consolidar estadísticas sobre tiempos de espera, tiempos de atención y cantidad de ciudadanos.
</t>
  </si>
  <si>
    <t>Mantener actualizado el sistema de asignación de números consecutivos (manual o electrónico).</t>
  </si>
  <si>
    <t>Grupo Control Interno</t>
  </si>
  <si>
    <t>Verificación al 100% de la actualización de las Hojas de Vida de los empleados públicos y contratistas de la entidad en el - SIGEP.
Declaración de bienes y rentas de los funcionarios de la entidad en el SIGEP.</t>
  </si>
  <si>
    <t>Mantener la estructura y actualización del esquema de publicación de información en el portal Institucional</t>
  </si>
  <si>
    <r>
      <rPr>
        <b/>
        <sz val="14"/>
        <color theme="1"/>
        <rFont val="Calibri"/>
        <family val="2"/>
        <scheme val="minor"/>
      </rPr>
      <t>Subcomponente 4</t>
    </r>
    <r>
      <rPr>
        <sz val="14"/>
        <color theme="1"/>
        <rFont val="Calibri"/>
        <family val="2"/>
        <scheme val="minor"/>
      </rPr>
      <t xml:space="preserve">                           Normativo y Procedimental</t>
    </r>
  </si>
  <si>
    <t>Administrativa</t>
  </si>
  <si>
    <t>Optimización de proceso o procedimiento interno</t>
  </si>
  <si>
    <t xml:space="preserve">Dirección Territorial Caribe </t>
  </si>
  <si>
    <t>Implementar la  firma electrónica en los actos administrativos que genere el trámite.</t>
  </si>
  <si>
    <t xml:space="preserve">CIO - Subdirección de Gestión y Manejo de Áreas Protegidas, Lideres de cada unidad de decisión (Central, Territorial y Local) con el apoyo del Grupo de comunicaciones y Educación Ambiental. </t>
  </si>
  <si>
    <t>Grupo de comunicaciones y Educación Ambiental con el apoyo de todas las dependencias responsables de mantener actualizada la página web</t>
  </si>
  <si>
    <t>Elaborar informe de solicitudes de acceso a información que contenga: 1. El número de solicitudes recibidas. 2. El número de solicitudes que fueron trasladadas a otra institución. 3. El tiempo de respuesta a cada solicitud.</t>
  </si>
  <si>
    <t>Caracterizar a los ciudadanos - usuarios - grupos de interés y revisar la pertinencia de la oferta, canales, mecanismos de información y comunicación empleados por la entidad.</t>
  </si>
  <si>
    <t>Actualizar la caracterización de ciudadanos a nivel nacional.</t>
  </si>
  <si>
    <r>
      <rPr>
        <b/>
        <sz val="14"/>
        <color indexed="8"/>
        <rFont val="Arial Narrow"/>
        <family val="2"/>
      </rPr>
      <t xml:space="preserve">Subcomponente /proceso 1                                          </t>
    </r>
    <r>
      <rPr>
        <sz val="14"/>
        <color indexed="8"/>
        <rFont val="Arial Narrow"/>
        <family val="2"/>
      </rPr>
      <t xml:space="preserve"> Política de Administración de Riesgos de Corrupción</t>
    </r>
  </si>
  <si>
    <t xml:space="preserve">Socializar con los responsables de los procesos para recibir propuestas de mejora </t>
  </si>
  <si>
    <t xml:space="preserve">Analizar las propuestas e incorporar las observaciones que apliquen </t>
  </si>
  <si>
    <t xml:space="preserve">Oficina Asesora de Planeación </t>
  </si>
  <si>
    <t>Formalizar la política conforme a procedimiento de control de documento, publicar y socializar a las partes interesadas</t>
  </si>
  <si>
    <t xml:space="preserve">Revisar  y actualizar la documentación de riesgos  conforme a lo establecido la Guía de Administración de Riesgos </t>
  </si>
  <si>
    <t xml:space="preserve">Procedimiento, instructivo y formato mapa de riesgo actualizado </t>
  </si>
  <si>
    <t xml:space="preserve">Socialización de la metodología para la identificación y actualización del mapa de riesgos </t>
  </si>
  <si>
    <t>Oficina Asesora de Planeación, Nivel Central  y Direcciones Territoriales</t>
  </si>
  <si>
    <r>
      <rPr>
        <b/>
        <sz val="14"/>
        <color indexed="8"/>
        <rFont val="Arial Narrow"/>
        <family val="2"/>
      </rPr>
      <t xml:space="preserve">Subcomponente /proceso 3                                            </t>
    </r>
    <r>
      <rPr>
        <sz val="14"/>
        <color indexed="8"/>
        <rFont val="Arial Narrow"/>
        <family val="2"/>
      </rPr>
      <t xml:space="preserve"> Consulta y divulgación </t>
    </r>
  </si>
  <si>
    <t xml:space="preserve">Aprobar el mapa de riesgos actualizado conforme al procedimiento de administración de riesgos </t>
  </si>
  <si>
    <t>Mapa de riesgos aprobado</t>
  </si>
  <si>
    <t>Nivel Central - responsables de los procesos</t>
  </si>
  <si>
    <t>Publicación del mapa de riesgos de corrupción</t>
  </si>
  <si>
    <t>Mapa de riesgos de corrupción publicado en portal Web</t>
  </si>
  <si>
    <t>Actualizar la política de riesgos vigente de acuerdo con los lineamientos que  expida la Secretaria de Transparencia y la Guía del DAFP 2018</t>
  </si>
  <si>
    <t xml:space="preserve">Someter a consulta ciudadana el mapa de riesgos de corrupción </t>
  </si>
  <si>
    <t>Mapa de riesgos verificado con aportes de la ciudadanía</t>
  </si>
  <si>
    <t xml:space="preserve">Talleres de socialización y acompañamiento para la actualización del Mapa de riesgos </t>
  </si>
  <si>
    <r>
      <rPr>
        <sz val="11"/>
        <color theme="1"/>
        <rFont val="Arial Narrow"/>
        <family val="2"/>
      </rPr>
      <t>Evaluar y realizar seguimiento</t>
    </r>
    <r>
      <rPr>
        <sz val="1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</si>
  <si>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</si>
  <si>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</si>
  <si>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t>2) Asignar en cada Dirección Territorial una persona encargado de la atención al ciudadano (información de trámites y servicios, PQR)</t>
  </si>
  <si>
    <t xml:space="preserve">Direcciones Territoriales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</si>
  <si>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</si>
  <si>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Informe semestral de resultados de la aplicación de las encuestas de satisfacción a usuarios. 
resultados de PQRs. que será presentado y retroalimentado en el Comité Directivo.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</si>
  <si>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</si>
  <si>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</si>
  <si>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Informe semestral con los resultados del seguimiento y tendencia de los indicadores de desempeño por los diferentes canales de atención incluido el módulo de certificaciones en ventanilla de PQyR., con indicación de  tiempos de espera, tiempos de atención y cantidad de ciudadanos.</t>
  </si>
  <si>
    <r>
      <t xml:space="preserve">
</t>
    </r>
    <r>
      <rPr>
        <sz val="11"/>
        <rFont val="Arial Narrow"/>
        <family val="2"/>
      </rPr>
      <t>Actualizar las base de datos personales y realizar el registro en el aplicativo de la Superintendencia de Industria y Comercio.</t>
    </r>
  </si>
  <si>
    <t>Todas las Unidades de Decisión, incluidas como administradores u operadores en el aplicativo de la Superintendencia de Industria y Comercio</t>
  </si>
  <si>
    <r>
      <rPr>
        <b/>
        <sz val="14"/>
        <color theme="1"/>
        <rFont val="Calibri"/>
        <family val="2"/>
        <scheme val="minor"/>
      </rPr>
      <t xml:space="preserve">Subcomponente 5   </t>
    </r>
    <r>
      <rPr>
        <sz val="14"/>
        <color theme="1"/>
        <rFont val="Calibri"/>
        <family val="2"/>
        <scheme val="minor"/>
      </rPr>
      <t xml:space="preserve"> Relacionamiento con el ciudadano</t>
    </r>
  </si>
  <si>
    <t xml:space="preserve">Asesorar  y acompañar la identificación y actualización del mapa de riesgos </t>
  </si>
  <si>
    <t>1.4</t>
  </si>
  <si>
    <r>
      <t xml:space="preserve">Subcomponente 3                              </t>
    </r>
    <r>
      <rPr>
        <sz val="12"/>
        <color theme="1"/>
        <rFont val="Arial Narrow"/>
        <family val="2"/>
      </rPr>
      <t>Incentivos para motivar la cultura de la rendición y petición de cuentas</t>
    </r>
  </si>
  <si>
    <r>
      <t xml:space="preserve">Subcomponente 2                             </t>
    </r>
    <r>
      <rPr>
        <sz val="12"/>
        <color theme="1"/>
        <rFont val="Arial Narrow"/>
        <family val="2"/>
      </rPr>
      <t xml:space="preserve">  Diálogo de doble vía con la ciudadanía y sus organizaciones</t>
    </r>
  </si>
  <si>
    <r>
      <rPr>
        <b/>
        <sz val="12"/>
        <color theme="1"/>
        <rFont val="Arial Narrow"/>
        <family val="2"/>
      </rPr>
      <t>Subcomponente 4</t>
    </r>
    <r>
      <rPr>
        <sz val="12"/>
        <color theme="1"/>
        <rFont val="Arial Narrow"/>
        <family val="2"/>
      </rPr>
      <t xml:space="preserve">                              Evaluación y retroalimentación a  la gestión institucional</t>
    </r>
  </si>
  <si>
    <r>
      <t xml:space="preserve">Subcomponente 1                              </t>
    </r>
    <r>
      <rPr>
        <sz val="12"/>
        <color theme="1"/>
        <rFont val="Arial Narrow"/>
        <family val="2"/>
      </rPr>
      <t>Información de calidad y en lenguaje comprensible</t>
    </r>
  </si>
  <si>
    <t xml:space="preserve">  Grupo Control Interno </t>
  </si>
  <si>
    <r>
      <rPr>
        <b/>
        <sz val="14"/>
        <color theme="1"/>
        <rFont val="Calibri"/>
        <family val="2"/>
        <scheme val="minor"/>
      </rPr>
      <t>Subcomponente 1</t>
    </r>
    <r>
      <rPr>
        <sz val="14"/>
        <color theme="1"/>
        <rFont val="Calibri"/>
        <family val="2"/>
        <scheme val="minor"/>
      </rPr>
      <t xml:space="preserve">                                                                          Lineamientos de Transparencia Activa</t>
    </r>
  </si>
  <si>
    <r>
      <rPr>
        <b/>
        <sz val="14"/>
        <color theme="1"/>
        <rFont val="Calibri"/>
        <family val="2"/>
        <scheme val="minor"/>
      </rPr>
      <t xml:space="preserve">Subcomponente 2                                                                          </t>
    </r>
    <r>
      <rPr>
        <sz val="14"/>
        <color theme="1"/>
        <rFont val="Calibri"/>
        <family val="2"/>
        <scheme val="minor"/>
      </rPr>
      <t>Lineamientos de Transparencia Pasiva</t>
    </r>
  </si>
  <si>
    <r>
      <rPr>
        <b/>
        <sz val="14"/>
        <color theme="1"/>
        <rFont val="Calibri"/>
        <family val="2"/>
        <scheme val="minor"/>
      </rPr>
      <t xml:space="preserve">Subcomponente 3                                                                          </t>
    </r>
    <r>
      <rPr>
        <sz val="14"/>
        <color theme="1"/>
        <rFont val="Calibri"/>
        <family val="2"/>
        <scheme val="minor"/>
      </rPr>
      <t>Elaboración los Instrumentos de Gestión de la Información</t>
    </r>
  </si>
  <si>
    <r>
      <rPr>
        <b/>
        <sz val="14"/>
        <color indexed="8"/>
        <rFont val="Arial Narrow"/>
        <family val="2"/>
      </rPr>
      <t xml:space="preserve">Subcomponente/proceso  2                                                 </t>
    </r>
    <r>
      <rPr>
        <sz val="14"/>
        <color indexed="8"/>
        <rFont val="Arial Narrow"/>
        <family val="2"/>
      </rPr>
      <t>Actualización del Mapa de Riesgos de Corrupción</t>
    </r>
  </si>
  <si>
    <r>
      <rPr>
        <b/>
        <sz val="14"/>
        <color indexed="8"/>
        <rFont val="Arial Narrow"/>
        <family val="2"/>
      </rPr>
      <t>Subcomponente/proceso 5</t>
    </r>
    <r>
      <rPr>
        <sz val="14"/>
        <color indexed="8"/>
        <rFont val="Arial Narrow"/>
        <family val="2"/>
      </rPr>
      <t xml:space="preserve"> 
Seguimiento</t>
    </r>
  </si>
  <si>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</si>
  <si>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Diseñar, implementar y divulgar información en formatos alternativos comprensibles, para facilitar acceso a grupos étnicos y personas con discapacidad, cuando sea requerido.</t>
  </si>
  <si>
    <t>Grupo de comunicaciones y Educación Ambiental y Grupo de Procesos Corporativos</t>
  </si>
  <si>
    <t>Facilitar información en formatos alternativos, cuando sean requeridos por los usuarios..</t>
  </si>
  <si>
    <t>Grupo de Contratos/ Direcciones Territoriales</t>
  </si>
  <si>
    <t>Grupo de Gestión Humana-</t>
  </si>
  <si>
    <t xml:space="preserve">1) Revisar los perfiles  para designar a las personas encargadas de la atención al ciudadano en cada Dirección Territorial-(DT).
Nota: Las DT, remitirán previamente las hojas de vida a GGH para el trámite respectivo </t>
  </si>
  <si>
    <t xml:space="preserve">Capacitar al personal de atención al ciudadano (mínimo dos personas) en el uso y manejo del Servicio de Interpretación en Línea - SIEL.
   </t>
  </si>
  <si>
    <t>Grupo de Gestión Humana con el apoyo del Grupo de Comunicaciones y Educación Ambiental y el Grupo Control Disciplinario Interno.</t>
  </si>
  <si>
    <t>Grupo de Sistemas de Información y Radiocomunicaciones,  y apoya Grupo de Comunicaciones y Educación Ambiental</t>
  </si>
  <si>
    <r>
      <t xml:space="preserve">Gestión Humana,  Grupo de procesos Corporativos en la Sede Central y </t>
    </r>
    <r>
      <rPr>
        <b/>
        <i/>
        <sz val="11"/>
        <rFont val="Arial Narrow"/>
        <family val="2"/>
      </rPr>
      <t xml:space="preserve">Direcciones Territoriales </t>
    </r>
  </si>
  <si>
    <r>
      <t xml:space="preserve">Grupos de Procesos Corporativos, Gestión Humana y </t>
    </r>
    <r>
      <rPr>
        <b/>
        <i/>
        <sz val="11"/>
        <rFont val="Arial Narrow"/>
        <family val="2"/>
      </rPr>
      <t>Direcciones Territoriales</t>
    </r>
  </si>
  <si>
    <r>
      <t>Grupo de Procesos Corporativos-</t>
    </r>
    <r>
      <rPr>
        <b/>
        <i/>
        <sz val="11"/>
        <rFont val="Arial Narrow"/>
        <family val="2"/>
      </rPr>
      <t>Direcciones Territoriales</t>
    </r>
  </si>
  <si>
    <r>
      <t xml:space="preserve">Todas las Unidades de Decisión, incluidas como administradores u operadores en el aplicativo de la Superintendencia de Industria y Comercio - </t>
    </r>
    <r>
      <rPr>
        <b/>
        <i/>
        <sz val="11"/>
        <rFont val="Arial Narrow"/>
        <family val="2"/>
      </rPr>
      <t>Direcciones Territoriales</t>
    </r>
  </si>
  <si>
    <r>
      <t xml:space="preserve">Foros, </t>
    </r>
    <r>
      <rPr>
        <b/>
        <sz val="11"/>
        <rFont val="Arial Narrow"/>
        <family val="2"/>
      </rPr>
      <t xml:space="preserve"> </t>
    </r>
    <r>
      <rPr>
        <sz val="11"/>
        <rFont val="Arial Narrow"/>
        <family val="2"/>
      </rPr>
      <t xml:space="preserve">chats y </t>
    </r>
    <r>
      <rPr>
        <b/>
        <sz val="11"/>
        <rFont val="Arial Narrow"/>
        <family val="2"/>
      </rPr>
      <t xml:space="preserve"> </t>
    </r>
    <r>
      <rPr>
        <sz val="11"/>
        <rFont val="Arial Narrow"/>
        <family val="2"/>
      </rPr>
      <t xml:space="preserve">blog convocados en diálogo con la ciudadanía teniendo en cuenta la caracterización de usuarios de la entidad y los proyectos que tengan impacto en la ciudadanía.
</t>
    </r>
  </si>
  <si>
    <r>
      <t xml:space="preserve">Grupo de Gestión Humana  y Grupo de Contratos y </t>
    </r>
    <r>
      <rPr>
        <b/>
        <i/>
        <sz val="11"/>
        <rFont val="Arial Narrow"/>
        <family val="2"/>
      </rPr>
      <t>Direcciones Territoriales</t>
    </r>
  </si>
  <si>
    <t>Información registrada y actualizada conforme a los lineamientos establecidos de manera bimensual (circular 20161000000014 del 25/01/2016)</t>
  </si>
  <si>
    <t/>
  </si>
  <si>
    <t>Nombre de la entidad:</t>
  </si>
  <si>
    <t>PARQUES NACIONALES NATURALES DE COLOMBIA</t>
  </si>
  <si>
    <t>Orden:</t>
  </si>
  <si>
    <t>Nacional</t>
  </si>
  <si>
    <t>Sector administrativo:</t>
  </si>
  <si>
    <t>Ambiente y Desarrollo Sostenible</t>
  </si>
  <si>
    <t>Año vigencia:</t>
  </si>
  <si>
    <t>Departamento:</t>
  </si>
  <si>
    <t>Municipio:</t>
  </si>
  <si>
    <t>BOGOTÁ</t>
  </si>
  <si>
    <t>DATOS TRÁMITES A RACIONALIZAR</t>
  </si>
  <si>
    <t>ACCIONES DE RACIONALIZACIÓN A DESARROLLAR</t>
  </si>
  <si>
    <t>Mejora por implementar</t>
  </si>
  <si>
    <t>Beneficio al ciudadano o entidad</t>
  </si>
  <si>
    <t>Tipo racionalización</t>
  </si>
  <si>
    <t>Acciones racionalización</t>
  </si>
  <si>
    <t>Fecha
inicio</t>
  </si>
  <si>
    <t>Fecha final racionalización</t>
  </si>
  <si>
    <t>01/02/2016</t>
  </si>
  <si>
    <t>Actualmente los actos administrativos generados por el trámite no cuentan con firma electrónica, afectando la eficiencia y oportunidad en la gestión del permiso solicitado por los usuarios.</t>
  </si>
  <si>
    <t>Reducción de tiempos</t>
  </si>
  <si>
    <t>El trámite se realiza de manera presencial y los documentos requeridos deben ser aportados de manera física.</t>
  </si>
  <si>
    <t>Incorporar trámite en fase de producción (operación en línea) a través de la Ventanilla VITAL con apoyo de ANLA, como administrador de las plataformas VITAL y SILA MC.</t>
  </si>
  <si>
    <t>Ventanilla única institucional</t>
  </si>
  <si>
    <t>Implementar la firma electrónica en los actos administrativos que
genere el trámite.</t>
  </si>
  <si>
    <t xml:space="preserve">Grupo Procesos Corporativos GPC- Atención al Usuario  (Responsable) 
Grupo de sistemas de información y  radiocomunicaciones, Grupo de Tramites y Evaluación Ambiental (Componente técnico y de puesta en marcha) </t>
  </si>
  <si>
    <r>
      <t xml:space="preserve">(Grupo de procesos corporativos/Oficina Asesora de Planeación) Responsables Unidades de Decisión del Nivel Central y </t>
    </r>
    <r>
      <rPr>
        <b/>
        <i/>
        <sz val="11"/>
        <rFont val="Arial Narrow"/>
        <family val="2"/>
      </rPr>
      <t>Direcciones Territoriales</t>
    </r>
  </si>
  <si>
    <r>
      <t xml:space="preserve">Subdirección de Gestión y Manejo, Oficina Asesora de Planeación, Grupo de Participación Social  y </t>
    </r>
    <r>
      <rPr>
        <b/>
        <i/>
        <sz val="11"/>
        <rFont val="Arial Narrow"/>
        <family val="2"/>
      </rPr>
      <t>Direcciones Territoriales</t>
    </r>
    <r>
      <rPr>
        <sz val="11"/>
        <rFont val="Arial Narrow"/>
        <family val="2"/>
      </rPr>
      <t xml:space="preserve"> con apoyo del Grupo de Comunicaciones y Educación Ambiental.</t>
    </r>
  </si>
  <si>
    <t xml:space="preserve">Subdirección de Gestión y Manejo de Áreas Protegidas – GPM y SINAP (elabora) y Oficina Asesora de Planeación (revisa y publica) </t>
  </si>
  <si>
    <t>Elaboración y publicación en portal Web del Informe de logros de la entidad en desarrollo de los compromisos acordados en los Acuerdos de PAZ</t>
  </si>
  <si>
    <t xml:space="preserve">70 ciudadanos formados como guardarparques voluntarios, los cuales serán incorporados para apoyar la conservación de las Áreas Protegidas, a través de su acción voluntaria  </t>
  </si>
  <si>
    <t xml:space="preserve">Coordinar con MADS a través de los centros de diálogo ambiental las convocatorias para espacios con campesinos y público en general, sobre temáticas de interés general sobre de uso ocupación y tenencia; y con MinInterior, las acciones relacionadas con procesos de consulta previa y su seguimiento.  Así mismo, desde parques se coordina y apoyan los espacios de trabajo en las instancias de relacionamiento conformadas con comunidades indígenas y afrodescendientes, en el marco del manejo conjunto en territorio compartido.  
</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</si>
  <si>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</si>
  <si>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</si>
  <si>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</si>
  <si>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 xml:space="preserve">Versión preliminar documento política administración de riesgos </t>
  </si>
  <si>
    <t xml:space="preserve">Versión del documento política administración de riesgos  publicado en el portal web y socializado </t>
  </si>
  <si>
    <t>Implementar una solución informática que permita los pagos en línea para los trámites de PNNC, con interacción con la Ventanilla Integral de Trámites Ambientales en Línea VITAL</t>
  </si>
  <si>
    <t>Tecnológica</t>
  </si>
  <si>
    <t>Permiso de toma y uso de fotografías, grabaciones de video, filmaciones y su uso posterior en Parques Nacionales Naturales</t>
  </si>
  <si>
    <t xml:space="preserve">Promocionar y divulgar periódicamente a través diferentes canales tanto internos como externos los trámites que tiene la entidad, en particular aquellos que están disponibles para su realización a través de plataformas virtuales (VITAL). </t>
  </si>
  <si>
    <r>
      <t xml:space="preserve">Grupo de Procesos Corporativos con el apoyo de GSIR y Todas las dependencias y las </t>
    </r>
    <r>
      <rPr>
        <b/>
        <i/>
        <sz val="11"/>
        <rFont val="Arial Narrow"/>
        <family val="2"/>
      </rPr>
      <t>Direcciones Territoriales</t>
    </r>
    <r>
      <rPr>
        <sz val="11"/>
        <rFont val="Arial Narrow"/>
        <family val="2"/>
      </rPr>
      <t>.</t>
    </r>
  </si>
  <si>
    <t>Realizar la publicación en la página Web de los procesos de contratación así como el directorio de contratistas y las bases de datos de la contracción de acuerdo con los formatos establecidos y compartido en el drive  por el Grupo de contratos</t>
  </si>
  <si>
    <r>
      <rPr>
        <b/>
        <sz val="14"/>
        <color theme="1"/>
        <rFont val="Calibri"/>
        <family val="2"/>
        <scheme val="minor"/>
      </rPr>
      <t xml:space="preserve">Subcomponente 2                            </t>
    </r>
    <r>
      <rPr>
        <sz val="14"/>
        <color theme="1"/>
        <rFont val="Calibri"/>
        <family val="2"/>
        <scheme val="minor"/>
      </rPr>
      <t xml:space="preserve"> Fortalecimiento de los canales de atención+B24</t>
    </r>
  </si>
  <si>
    <t xml:space="preserve">Implementar mecanismos de actualización normativa y cualificación a servidores en esta área. </t>
  </si>
  <si>
    <t>No existe interoperabilidad entre los sistemas PNN--ANLA  teniendo en cuenta la dificultad de interacción de la plataforma ORFEO con VITAL .</t>
  </si>
  <si>
    <t xml:space="preserve">Dificultad para el usuario de liquidar los servicios de evaluación y seguimiento de los trámites para proceder a su pago </t>
  </si>
  <si>
    <t>SGM, GPC, DTC</t>
  </si>
  <si>
    <t>Grupo de Comunicaciones y educación ambiental, con base en los insumos que sean suministrados por Grupo de Trámites y evaluación ambiental.Direcciones Territoriales , GPC</t>
  </si>
  <si>
    <t>Capacitación en uso y manejo de la Ventanilla de Trámites Ambientales en Linea - Sintesis y Generalidades como apoyo a los visores y dctos de la ANLA (instructivo o tutorial resumido)</t>
  </si>
  <si>
    <t>GTEA - GGH /Direcciones Territoriales</t>
  </si>
  <si>
    <t xml:space="preserve">Plan Anticorrupción y de Atención al Ciudadano - 2020                                                                                                                                                                                 </t>
  </si>
  <si>
    <t>30/04/2020
30/08/2020
30/12/2020</t>
  </si>
  <si>
    <t>1) 30/06/2020
2) 31/12/2020 (Con presentación 20/01/2021)</t>
  </si>
  <si>
    <t xml:space="preserve"> 31/04/2020
</t>
  </si>
  <si>
    <t xml:space="preserve">31/04/2020 </t>
  </si>
  <si>
    <t xml:space="preserve">
 31/12/2020</t>
  </si>
  <si>
    <t>30/04/2020
30/08/2020
10/12/2020</t>
  </si>
  <si>
    <t>Plan Anticorrupción y de Atención al Ciudadano - 2020</t>
  </si>
  <si>
    <t xml:space="preserve">Plan Anticorrupción y de Atención al Ciudadano - 2020                                                                                                                         </t>
  </si>
  <si>
    <t>e-mail, orfeos y comunicaciones</t>
  </si>
  <si>
    <t>Mapa de riesgos de corrupción con ajustes incorporados</t>
  </si>
  <si>
    <t xml:space="preserve">Incorporar mediante proceso manual los actos actos administrativos firmados electronicamente en los expedientes digitales resueltos mediante solicitudes tramitadas en VITAL
</t>
  </si>
  <si>
    <t>Subdirección de Gestión y Manejo de AP y Grupo de sistemas de información y radiocomunicaciones</t>
  </si>
  <si>
    <t>Grupos de Ssistemas de información y radiocomunicaciones ;Trámites y Evaluación Ambiental; Gestión Financiera; Procesos Corporativos; Dirección Territorial Caribe</t>
  </si>
  <si>
    <t>Grupos de Ssistemas de información y radiocomunicaciones ;Trámites y Evaluación Ambiental; Gestión Financiera; Procesos Corporativos</t>
  </si>
  <si>
    <t>Actualmente los actos administrativos generados por el trámite no cuentan con firma electrónica, afectando la eficiencia y oportunidad en 
la gestión del permiso solicitado por los usuarios.</t>
  </si>
  <si>
    <t xml:space="preserve">Insuficiente capacitación en la administración y manejo del sistema VITAL por parte del personal asignado en la ventanilla de atención al usuario </t>
  </si>
  <si>
    <t>PNN</t>
  </si>
  <si>
    <t>Recibir asesoría oportuna para la realización en línea y tiempo real del trámite requerido a través de la plataforma VITAL</t>
  </si>
  <si>
    <t>Eliminar errores y devoluciones agilizando el proceso de obtención y respuesta en el permiso solicitado</t>
  </si>
  <si>
    <t>Desarrollo y puesta en funcionamiento de una herramienta de software liquidadora que facilite el proceso al usuario sin necesidad de realizarlo manualmente</t>
  </si>
  <si>
    <t xml:space="preserve">
Grupo de Infraestructura y Direcciones Territoriales</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</si>
  <si>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</si>
  <si>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Elaborar y socializar lineamientos que permitan articular la realización de la actividad 
Dos evaluaciones (una cada semestre) para reducir los hallazgos reportados en el diagnóstico realizado a través del sitio http://www.tawdis.net/  - (GSIR)
</t>
  </si>
  <si>
    <t xml:space="preserve">Direcciones Territoriales, con el apoyo del Grupo de Procesos Corporativos </t>
  </si>
  <si>
    <r>
      <t xml:space="preserve">Grupo de Sistemas de Información y Radiocomunicaciones, Grupo de Procesos Corporativos  y </t>
    </r>
    <r>
      <rPr>
        <i/>
        <sz val="11"/>
        <rFont val="Arial Narrow"/>
        <family val="2"/>
      </rPr>
      <t>Direcciones Territoriales</t>
    </r>
  </si>
  <si>
    <r>
      <t xml:space="preserve">Consolida: Grupo de Procesos Corporativo .Responsables de c/u de las dependencias según las actividades definidas y </t>
    </r>
    <r>
      <rPr>
        <i/>
        <sz val="11"/>
        <rFont val="Arial Narrow"/>
        <family val="2"/>
      </rPr>
      <t>Direcciones Territoriales</t>
    </r>
  </si>
  <si>
    <t>Grupo de Procesos Corporativos y Grupo de Gestión Financiera, y Oficina Asesora de Planeación y Direcciones Territoriales</t>
  </si>
  <si>
    <r>
      <t xml:space="preserve">Grupo de Sistemas de Información y Radiocomunicaciones,   y </t>
    </r>
    <r>
      <rPr>
        <i/>
        <sz val="11"/>
        <rFont val="Arial Narrow"/>
        <family val="2"/>
      </rPr>
      <t>Direcciones Territoriales (fase de implementación)</t>
    </r>
    <r>
      <rPr>
        <sz val="11"/>
        <rFont val="Arial Narrow"/>
        <family val="2"/>
      </rPr>
      <t xml:space="preserve"> 
</t>
    </r>
  </si>
  <si>
    <t>1) Desarrollo de aplicativos para  dispositivos móviles que faciliten los procesos las solicitudes y  consultas de la ciudadanía .
2)Realizar la estrategia para socializar a través de medios virtuales con el Grupo de comunicaciones y educación ambiental.</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</si>
  <si>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</si>
  <si>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t xml:space="preserve">Divulgación a través de los canales internos de  comunicación de Parques Nacionales Naturales, la cultura de servicio al ciudadano 
</t>
  </si>
  <si>
    <r>
      <t xml:space="preserve">Grupo de Procesos Corporativos, Gestión Humana, Grupo de contratos y </t>
    </r>
    <r>
      <rPr>
        <b/>
        <i/>
        <sz val="11"/>
        <rFont val="Arial Narrow"/>
        <family val="2"/>
      </rPr>
      <t>Direcciones Territoriales</t>
    </r>
    <r>
      <rPr>
        <sz val="11"/>
        <rFont val="Arial Narrow"/>
        <family val="2"/>
      </rPr>
      <t xml:space="preserve">, con el apoyo del Grupo de Comunicaciones y Educación Ambiental. </t>
    </r>
  </si>
  <si>
    <r>
      <rPr>
        <strike/>
        <sz val="11"/>
        <rFont val="Arial Narrow"/>
        <family val="2"/>
      </rPr>
      <t xml:space="preserve">
</t>
    </r>
    <r>
      <rPr>
        <sz val="11"/>
        <rFont val="Arial Narrow"/>
        <family val="2"/>
      </rPr>
      <t xml:space="preserve">base de datos personales actualizadas y registradas ante la Superintendencia de Industria y Comercio </t>
    </r>
    <r>
      <rPr>
        <strike/>
        <sz val="11"/>
        <rFont val="Arial Narrow"/>
        <family val="2"/>
      </rPr>
      <t xml:space="preserve">
</t>
    </r>
    <r>
      <rPr>
        <sz val="11"/>
        <rFont val="Arial Narrow"/>
        <family val="2"/>
      </rPr>
      <t xml:space="preserve">
</t>
    </r>
  </si>
  <si>
    <t>30/06/2020   y    
31/12/21</t>
  </si>
  <si>
    <r>
      <t xml:space="preserve">Elaboración y publicación de piezas de comunicaciones, con publicación en el portal Web, las carteleras </t>
    </r>
    <r>
      <rPr>
        <sz val="11"/>
        <color theme="1"/>
        <rFont val="Arial Narrow"/>
        <family val="2"/>
      </rPr>
      <t xml:space="preserve"> y difusión a través de IN SITU RADIO, de acuerdo a la caracterización de usuarios de la entidad.
</t>
    </r>
  </si>
  <si>
    <t>Subdirección de Gestión y manejo de Áreas Protegidas con el apoyo del GCEA</t>
  </si>
  <si>
    <t xml:space="preserve">Todas las dependencias que lo requieran  con el apoyo de Grupo de Comunicaciones y Educación Ambiental </t>
  </si>
  <si>
    <t>Mesas de discusión y concertación convocadas y ejecutadas de acuerdo con lo programado en el numeral 1.1  
Plan o cronograma de trabajo para desarrollar durante la vigencia</t>
  </si>
  <si>
    <t xml:space="preserve">Subdirección de Gestión y Manejo de Áreas Protegidas, Direcciones territoriales y Grupo de Comunicaciones y Educación Ambiental </t>
  </si>
  <si>
    <t>Comité de Gestión y Evaluación del desempeño Institucional con el apoyo del Grupo de Comunicaciones y Educación Ambiental</t>
  </si>
  <si>
    <t xml:space="preserve">Edición descargable en el portal Web, en formato digital  con información de interés a la comunidad sobre gestiones, estudios, investigaciones adelantadas en la entidad sobre la biodiversidad y conservación de las Áreas Protegidas. </t>
  </si>
  <si>
    <t>Asegurar el cumplimiento de lo establecido en la Ley 1712 de 2014, sobre . Y el Decreto 2106 del 22/11/19</t>
  </si>
  <si>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</si>
  <si>
    <t>Portal Web con publicaciones para permitir el acceso de la página y noticias principales en idioma inglés y una lengua de un grupo étnico y cultural del país. (el apoyo lo brindará la DTAO con   NURY YAGARY de la comunidad Embera Chami.)</t>
  </si>
  <si>
    <t>Cundinamarca</t>
  </si>
  <si>
    <t xml:space="preserve"> Incorporar en la Ventanilla Integral de trámites en línea VITAL la información análoga recepcionada en la ventanilla de atención al usuario.  </t>
  </si>
  <si>
    <t>SAF-SGM, GPC, DTC</t>
  </si>
  <si>
    <t>Solicitud de reserva y derecho de ingreso y alojamiento en Áreas de Parques Nacionales Naturales con vocación ecoturística</t>
  </si>
  <si>
    <t>Implementar una solución informática que permita los pagos en línea en este procedimiento administrativo de PNNC</t>
  </si>
  <si>
    <t>Inscripción de guardarques voluntario</t>
  </si>
  <si>
    <t>Certificación como guardaparques voluntario</t>
  </si>
  <si>
    <t xml:space="preserve">Actualmente se cuenta con un aplicativo que funciona bajo una plataforma tecnológica que para su correcto funcionamiento requiere ser actualizada con recursos tecnológicos modernos que faciliten el acceso a este servicio </t>
  </si>
  <si>
    <t>Actualización y modernización técnológica para disponer de un servicio totalmente en línea bajo parámetros de fácil acceso y disponibilidad</t>
  </si>
  <si>
    <t xml:space="preserve">Disponer del servicio totalmente en línea consultando modernas tecnologías permitiendo al usuario un seguimiento permanente y actualizado de la información disponible </t>
  </si>
  <si>
    <t>Optimización del aplicativo</t>
  </si>
  <si>
    <t>Subdirección de Gestión y Manejo de AP - Grupo de Planeación del Manejo.</t>
  </si>
  <si>
    <t>Disponer del servicio totalmente en línea permitiendo al usuario descargar en forma inmediata la certificación de su servicio como guardaparque voluntario</t>
  </si>
  <si>
    <t>Porcentaje de avance</t>
  </si>
  <si>
    <t>Avance descriptivo a abril 30/2020</t>
  </si>
  <si>
    <t>Porcentaje de Avance</t>
  </si>
  <si>
    <t>Avance descriptivo abril 30/2020</t>
  </si>
  <si>
    <t xml:space="preserve">
1) 23/07/2020
2) 31/12/2020 (Con presentación 20/01/2020)</t>
  </si>
  <si>
    <t xml:space="preserve">Informar periódicamente a la ciudadanía sobre los resultados de la gestión institucional. </t>
  </si>
  <si>
    <t xml:space="preserve">Elaboración y divulgación del Informe de avances y logros de la entidad en desarrollo de los compromisos acordados en los Acuerdos de PAZ. </t>
  </si>
  <si>
    <t xml:space="preserve">Actualizar la propuesta de contratación y dar inicio a la modernización del portal web </t>
  </si>
  <si>
    <t>Propuesta actualizada
Inicio al proceso de modernización del protal web institucional.</t>
  </si>
  <si>
    <t>Realizar foros temáticos regionales, en torno a la gestión institucional, como estrategia de diálogo social, previa aprobación de temas y mecanismos para su desarrollo en el Comité institucional de gestión y desempeño.</t>
  </si>
  <si>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</si>
  <si>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</si>
  <si>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</si>
  <si>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</si>
  <si>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Promover y posicionar el servicio de guardaparques voluntario, permitiendo una participación activa de la ciudadanía interesada en este programa</t>
  </si>
  <si>
    <t xml:space="preserve">Elaboración de informe de evaluación del proceso de rendición de cuentas (Incluye la respuesta a grupos de valor o de interés). </t>
  </si>
  <si>
    <t>GSIR</t>
  </si>
  <si>
    <t>GCEA</t>
  </si>
  <si>
    <t>GPM</t>
  </si>
  <si>
    <t xml:space="preserve">Observaciones, propuestas y recomendaciones  de los grupos de valor
 </t>
  </si>
  <si>
    <t>Resultado de la participación</t>
  </si>
  <si>
    <t>Compromisos adquiridos de cara a la ciudadanía (en caso de que se trate de un espacio de rendición de cuentas)</t>
  </si>
  <si>
    <t>Nro.</t>
  </si>
  <si>
    <t>Proceso</t>
  </si>
  <si>
    <t>Actividad a realizar</t>
  </si>
  <si>
    <t>Tipo de Documento</t>
  </si>
  <si>
    <t>Derecho fundamental relacionado</t>
  </si>
  <si>
    <t>Equipo de Apoyo</t>
  </si>
  <si>
    <t>Fecha estimada</t>
  </si>
  <si>
    <t>Grupo de valor impactado</t>
  </si>
  <si>
    <t>Tipo de espacio
(Virtual / Presencial /Semipresencial)</t>
  </si>
  <si>
    <t xml:space="preserve">Canal / Metodología de Participación
(Consulta, mesas de trabajo, foros, chat, reuniones, etc.) </t>
  </si>
  <si>
    <t xml:space="preserve">Participantes esperados </t>
  </si>
  <si>
    <t xml:space="preserve"> Estrategia a utilizar para capacitar  a los grupos de valor </t>
  </si>
  <si>
    <t>Fase de Participación Ciudadana</t>
  </si>
  <si>
    <t>Instancias de participación ciudadana involucradas
(Instancias de participación legalmente conformadas u otros espacios de participación)</t>
  </si>
  <si>
    <t>Meta / Resultado Esperado</t>
  </si>
  <si>
    <t>Recursos asociados a la actividad a implementar</t>
  </si>
  <si>
    <t>Alianzas  o convenios asociados a la actividad a implementar</t>
  </si>
  <si>
    <t>Grupo de interés</t>
  </si>
  <si>
    <t>Tipo de espacio
(virtual / presencial /Semipresencial)</t>
  </si>
  <si>
    <t xml:space="preserve">Canal / Metodología de Participación
(cunsulta, mesas de trabajo, foros, chay, reuniones, etc) </t>
  </si>
  <si>
    <t xml:space="preserve">Fase </t>
  </si>
  <si>
    <t>Descripción de la fase</t>
  </si>
  <si>
    <t>Presupuesto</t>
  </si>
  <si>
    <t>Otros recursos
(incluye la información que debe entregar para el ejercicio de participación)</t>
  </si>
  <si>
    <t>Direccionamiento Estratégico</t>
  </si>
  <si>
    <t xml:space="preserve">Consulta ciudadana al Plan de Estratégico Institucional 2019-2022  (PEI) </t>
  </si>
  <si>
    <t>Plan</t>
  </si>
  <si>
    <t>Dirección General
Oficina Asesora de Planeación</t>
  </si>
  <si>
    <t>Ciudadano, grupos étnicos, comunidades afrodescendientes y campesinas, Academia, Empresa, Estado, Proveedores, Funcionarios, Contratistas, Organizaciones No Gubernamentales</t>
  </si>
  <si>
    <t>Virtual</t>
  </si>
  <si>
    <t>Página web
Redes Sociales</t>
  </si>
  <si>
    <t>Publicación en página web del Plan de Estatègico Institucional 2019-2022  (PEI)  
Publicación de banner en página principal con acceso directo a la consulta.</t>
  </si>
  <si>
    <t>Formulación</t>
  </si>
  <si>
    <t xml:space="preserve">Los participantes en la consulta presentan sus observaciones y aportes al  Plan de Estatègico Institucional 2019-2022  (PEI) </t>
  </si>
  <si>
    <t>Instancias de participación legalmente conformadas
Veedurías Ciudadanas
Otros espacios de participación</t>
  </si>
  <si>
    <t>100% de las consultas y aportes recibidos analizados y con respuesta
(Consultas analizadas y con respuesta / Total Consultas recibidas) x 100%</t>
  </si>
  <si>
    <t>1. Actualización del Contexto Estratégico para la vigencia 2019.
2. Concertación preliminar de iniciativas y metas para la vigencia 2019-2022 con Subdirectos, Jefes de Oficina, coordinadores de Grupo y Directores Territoriales.
3. Aprobación del Comité de Dirección.
4. Plan de Estatègico Institucional 2019-2022  (PEI), revisado y aprobado</t>
  </si>
  <si>
    <t>No aplica</t>
  </si>
  <si>
    <t xml:space="preserve">
Equipo de Comunicaciones</t>
  </si>
  <si>
    <t>Ciudadano, Academia, Empresa, Estado, Proveedores, Funcionarios, Contratistas, Organizaciones No Gunernamentales</t>
  </si>
  <si>
    <t xml:space="preserve">Los participantes en la consulta presentan sus observaciones y aportes al  Plan de Acción Institucional 2018 (PAI) </t>
  </si>
  <si>
    <t>100% de las consultas y aportes recibidos analizados y con respuesta
((Consultas analizadas y con respuesta / Total Consultas recibidas) x 100%)</t>
  </si>
  <si>
    <t xml:space="preserve">1. Actualización del Contexto Estratégico para la vigencia 2018
2. Concertación preliminar de iniciativas y metas para la vigencia 2018 con Directores y Jefes de Oficina
3. Aprobación del Comité de Dirección </t>
  </si>
  <si>
    <t>Consulta ciudadana al Plan de Anticorrupción y de Atención al Ciudadano  2020 (PAAC)</t>
  </si>
  <si>
    <t>Publicación en página web del Plan de Anticorrupción y de Atención al Ciudadano  2020(PAAC) 
Publicación en página web del Mapa de Riesgo de Corrupción  2020
Publicación de banner en página principal con acceso directo a la consulta.</t>
  </si>
  <si>
    <t>Los participantes en la consulta presentan sus observaciones y aportes al Plan de Anticorrupción y de Atención al Ciudadano  2020 (PAAC)  y Publicación en página web Mapa de Riesgo de Corrupción  2020</t>
  </si>
  <si>
    <t>1. Actualización del Contexto Estratégico para la vigencia 2019.
2. Concertación preliminar del Plan de Anticorrupción y de Atención al Ciudadano  2020 (PAAC) y Mapa de Riesgos de Corrupción, de acuerdo a lineamientos del Modelo Integrado de Planeación y Gestión - MIPG.
3. Aprobación del Comité de Gestión y Desempeño Institucional.
4. Plan de Anticorrupción y de Atención al Ciudadano  2020 (PAAC)  y Mapa de Riesgo de Corrupción  2020.</t>
  </si>
  <si>
    <t>Administración y manejo del SPNN</t>
  </si>
  <si>
    <t>Informe de Gestión</t>
  </si>
  <si>
    <t>Oficina Asesora de Planeación - GCEA  y todas las dependencias de la entidad y Direcciones Territoriales (que propongan su realización)</t>
  </si>
  <si>
    <t>Presencial, virtual o  insitu radio</t>
  </si>
  <si>
    <t xml:space="preserve">Mesa de Trabajo, foro, seminarios, publicaciones  </t>
  </si>
  <si>
    <t xml:space="preserve">Las reuniones  se realizarán abordando el tema a desarrollar, se aclaran dudas existentes y se concertan acciones a mejorar </t>
  </si>
  <si>
    <t>Implementación</t>
  </si>
  <si>
    <t>Se citan reuniones por parte de la SGM y/ DT donde se aclaran las dudas existentes a la temática abordada</t>
  </si>
  <si>
    <t>Instancias de participación legalmente conformadas
Otros espacios de participación</t>
  </si>
  <si>
    <t>100% de las consultas y aportes recibidos analizados y con respuesta</t>
  </si>
  <si>
    <t>$</t>
  </si>
  <si>
    <t xml:space="preserve">Generar espacios de educación y comunicación ambiental, para la conservación de las Áreas Protegidas
</t>
  </si>
  <si>
    <t>GCEA,  Direcciones Territoriales y Áreas Protegidas</t>
  </si>
  <si>
    <t>Áreas Protegidas</t>
  </si>
  <si>
    <t>Ciudadano, Comunicades campesinas, étnicas y educativas,  Empresa, Estado,  Funcionarios, Contratistas, Organizaciones No Gubernamentales</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</si>
  <si>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</si>
  <si>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 xml:space="preserve">Revisar insumos cartograficos y documentales :
*Acto administrativo de declaración del área.
*Cartografía oficial a escala 1:25.000.
*Cartografía con la cual se declaro el Área Protegida.
*Plan de Manejo vigente del Área Protegida -(Capitulo "Diagnostico de Limites").
*Concepto técnico radicado en la Academia Colombiana de Ciencias Exactas, Físicas y Naturales (ACCEFYN).
</t>
  </si>
  <si>
    <t>Generar espacios de diálogo y relacionamiento, locales, regionales y nacionales con comunidades campesinas, para precisión social de límites de las áreas protegidas</t>
  </si>
  <si>
    <t>Servicio (Convocatorias / Invitaciones / Ventanilla Abierta)</t>
  </si>
  <si>
    <t xml:space="preserve">Subdirección de Gestión y Manejo y Direcciones Territoriales </t>
  </si>
  <si>
    <t>Comunicades campesinas, Estado-entes territoriales y la autoridad ambiental competente, No Gubernamentales</t>
  </si>
  <si>
    <t>Presencial</t>
  </si>
  <si>
    <t>reuniones</t>
  </si>
  <si>
    <t>Las reuniones  se realizarán abordando el tema a desarrollar, se aclaran dudas existentes y se concertan planes de trabajo.</t>
  </si>
  <si>
    <t>Se citan las reunioes por parte de la SGM, DT y/o AP,donde se aclaran las dudas existentes a la temática relacionada con la precisión social de límites de las áreas protegidas</t>
  </si>
  <si>
    <t>Se citan las reuniones por parte de la SGM, DT y/o AP,donde se aclaran las dudas existentes a la temática relacionada con la precisión social de límites de las áreas protegidas</t>
  </si>
  <si>
    <t xml:space="preserve">GPM </t>
  </si>
  <si>
    <t>Coordinación del SINAP</t>
  </si>
  <si>
    <t>Convocar a las organizaciones y autoridades ambientales, para facilitar diálogos frente a la actualizacion de los planes de accion del SINAP y los SIRAP</t>
  </si>
  <si>
    <t xml:space="preserve">Subdirección de Gestión y Manejo-Grupo de Gestión e Integración del SINAP y Direcciones Territoriales </t>
  </si>
  <si>
    <t xml:space="preserve">Técnicos Direcciones Territoriales </t>
  </si>
  <si>
    <t>Presencial y/o Virtual</t>
  </si>
  <si>
    <t>consulta</t>
  </si>
  <si>
    <r>
      <t xml:space="preserve">Convocar espacios para el acompañamiento y orientacion a las Autoridades Ambientales Regionales en la implementación de la ruta para la </t>
    </r>
    <r>
      <rPr>
        <u/>
        <sz val="11"/>
        <rFont val="Arial"/>
        <family val="2"/>
      </rPr>
      <t>declaratoria o ampliación de áreas protegidas del SINA</t>
    </r>
    <r>
      <rPr>
        <sz val="11"/>
        <rFont val="Arial"/>
        <family val="2"/>
      </rPr>
      <t>P.</t>
    </r>
  </si>
  <si>
    <t xml:space="preserve">Mesa de Trabajo </t>
  </si>
  <si>
    <r>
      <t xml:space="preserve">Propiciar espacios continuos de concertación y socialización con actores institucionales, sociales y comunitarios, que permitan generar acuerdos, instancias de coordinación o agendas conjuntas de trabajo; para la implementaciòn de la ruta de </t>
    </r>
    <r>
      <rPr>
        <u/>
        <sz val="11"/>
        <rFont val="Arial"/>
        <family val="2"/>
      </rPr>
      <t>declaratoria de areas protegidas incluyendo la consulta previa cuando sea necesario</t>
    </r>
    <r>
      <rPr>
        <sz val="11"/>
        <rFont val="Arial"/>
        <family val="2"/>
      </rPr>
      <t>.</t>
    </r>
  </si>
  <si>
    <t xml:space="preserve">Subdirección de Gestión y Manejo, Grupo de Gestión e Integración del SINAP, Oficina Asesora Jurídica, Grupo de Participación Social  y Direcciones Territoriales </t>
  </si>
  <si>
    <t>Ciudadano, grupos étnicos, comunidades afrodescendientes Academia, Estado, Funcionarios, Contratistas, Organizaciones No Gubernamentales</t>
  </si>
  <si>
    <t xml:space="preserve">Presencial 
Semipresencial
Virtual </t>
  </si>
  <si>
    <t>Página web
Línea Gratuita Nacional
Redes Sociales</t>
  </si>
  <si>
    <r>
      <t>Propiciar espacios que permitan generar mecanismos de coordinación con las autoridades y comunidades indígenas en áreas habitadas o usadas por dichas comunidades, para construir</t>
    </r>
    <r>
      <rPr>
        <u/>
        <sz val="11"/>
        <rFont val="Arial"/>
        <family val="2"/>
      </rPr>
      <t xml:space="preserve"> acuerdos para la conservación. (REM)</t>
    </r>
  </si>
  <si>
    <t>Política</t>
  </si>
  <si>
    <t>Subdirección de Gestión y Manejo y Direcciones Territoriales.</t>
  </si>
  <si>
    <t>Grupo de Participación Social y Oficina Asesora Jurídica</t>
  </si>
  <si>
    <t>3012/2020</t>
  </si>
  <si>
    <t>Generar espacios de partici-pación para el manejo con-junto (comanejo) del territo-rio. (tener en cuenta los usos tradicionales al hacer la planeación del manejo del Área Protegida). Con comunidades Afrodescendientes</t>
  </si>
  <si>
    <t xml:space="preserve">Direcciones Territoriales, con el apoyo  Grupo de Participación Social y Oficina Asesora Jurídica 
</t>
  </si>
  <si>
    <t>Atención al usuario</t>
  </si>
  <si>
    <t xml:space="preserve">Garantizar el acceso a la información que sustente el desarrollo de las funciones de la entidad </t>
  </si>
  <si>
    <t>Grupo de Procesos Corporativos y Direcciones Territoriales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</si>
  <si>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</si>
  <si>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</si>
  <si>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</si>
  <si>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Participación en los talleres construyendo país</t>
  </si>
  <si>
    <t>Grupo de Procesos Corporativos y Direcciones Territoriales y Áreas Protegidas</t>
  </si>
  <si>
    <t>SGM y GCEA</t>
  </si>
  <si>
    <t>Talleres</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</si>
  <si>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</si>
  <si>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</si>
  <si>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en las Ferias de Servicio al Ciudadano programadas por el DNP </t>
  </si>
  <si>
    <t>Ferias</t>
  </si>
  <si>
    <t xml:space="preserve">Las Ferias se realizarán siguiendo los estandares definidos por el DNP abordando los temas relacionados con la gestión de PNN (trámites /servicios) y se aclaran dudas existentes.
</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</si>
  <si>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</si>
  <si>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Participar en los Centros regionales de diálogo ambiental de conformidad con  lo establecido en la resolución 2035 del 26/10/2018 del Ministerio de Ambiente y Desarrollo Sostenible</t>
  </si>
  <si>
    <t xml:space="preserve">Dirección General y Subdirección de Gestión y Manejo </t>
  </si>
  <si>
    <t xml:space="preserve">Presencial 
</t>
  </si>
  <si>
    <t>Mesas de Trabajo</t>
  </si>
  <si>
    <t>Las Mesa de trabajo se lideraran  en relación con el tema a desarrollar, se aclaran dudas existentes y se concertan planes de trabajo adesarrollar</t>
  </si>
  <si>
    <t>Las mesas son espacios para generar la facilitación, articulación,participación, cooperación y reflexión para la identificación, priorización y discusión de alternativas de prevención y transformación  positiva de los conflictos de indole socioambiental y de impacto regional</t>
  </si>
  <si>
    <t>Otros espacios de participación</t>
  </si>
  <si>
    <t xml:space="preserve">100% de las consultas y aportes recibidos analizados y con respuesta
</t>
  </si>
  <si>
    <t xml:space="preserve">OAP
</t>
  </si>
  <si>
    <t>OAP
GCEA</t>
  </si>
  <si>
    <t>GCEA
DTAM
DTOR
DTAN
DTAO
DTPA
DTCA</t>
  </si>
  <si>
    <t>SGM
DTAM
DTOR
DTAN
DTAO
DTPA
DTCA</t>
  </si>
  <si>
    <t>SGM
SINAP
DTAM
DTOR
DTAN
DTAO
DTPA
DTCA</t>
  </si>
  <si>
    <t>DTAM
DTOR
DTAN
DTAO
DTPA
DTCA</t>
  </si>
  <si>
    <t>GPC
DTAM
DTOR
DTAN
DTAO
DTPA
DTCA</t>
  </si>
  <si>
    <t>SGM</t>
  </si>
  <si>
    <t>PARTICIPACIÓN SOCIAL, CIUDADANA Y DE RENDICIÓN DE CUENTAS 2020</t>
  </si>
  <si>
    <r>
      <t xml:space="preserve">Oficina Asesora de Planeación, Direcciones Territoriales y </t>
    </r>
    <r>
      <rPr>
        <sz val="10"/>
        <color rgb="FFFF0000"/>
        <rFont val="Arial Narrow"/>
        <family val="2"/>
      </rPr>
      <t>responsables de los procesos</t>
    </r>
  </si>
  <si>
    <r>
      <rPr>
        <sz val="11"/>
        <color rgb="FFFF0000"/>
        <rFont val="Arial Narrow"/>
        <family val="2"/>
      </rPr>
      <t xml:space="preserve">Lideres de cada unidad de decisión </t>
    </r>
    <r>
      <rPr>
        <sz val="11"/>
        <rFont val="Arial Narrow"/>
        <family val="2"/>
      </rPr>
      <t>(Central, Territorial y Local).</t>
    </r>
  </si>
  <si>
    <t xml:space="preserve">Participación
Igualdad
Trabajo
Educación
</t>
  </si>
  <si>
    <t>Participación
Igualdad
Derecho de petición
Educación</t>
  </si>
  <si>
    <t xml:space="preserve">Participación
Igualdad
</t>
  </si>
  <si>
    <t>Participación
Igualdad
Derecho de petición
Trabajo
Educación
Libertad de enseñanza, aprendizaje, investigación y cátedra</t>
  </si>
  <si>
    <t>Participación
Igualdad
Derecho de petición
Trabajo</t>
  </si>
  <si>
    <t>Participación
Igualdad
Derecho de petición
Trabajo
Educación</t>
  </si>
  <si>
    <t>Participación
Igualdad
Derecho de petición
Trabajo
Educación
Libertad de enseñanza, aprendizaje, investigación y cátedra</t>
  </si>
  <si>
    <t>Participación
Igualdad
Trabajo
Educación
 Ambiente sano</t>
  </si>
  <si>
    <t>Generar espacios de diálogo y relacionamiento, locales, regionales y nacionales con comunidades campesinas, para la caracterización de la situación de uso, ocupación y tenencia</t>
  </si>
  <si>
    <t xml:space="preserve">Generar espacios de diálogo y relacionamiento, locales, regionales y nacionales con comunidades campesinas, para suscribir de acuerdos con familias campesinas y pescadoras que habitan o  hacen uso de las áreas protegidas, en el marco de las actividades permitidas </t>
  </si>
  <si>
    <r>
      <t>Generar espacios de diálogo y relacionamiento, locales, regionales y nacionales con comunidades campesinas,</t>
    </r>
    <r>
      <rPr>
        <sz val="11"/>
        <color rgb="FF000000"/>
        <rFont val="Arial"/>
        <family val="2"/>
      </rPr>
      <t xml:space="preserve"> para suscribir acuerdos con familias campesinas que habitan fuera de las áreas protegidas, en el marco de la función amortiguadora</t>
    </r>
  </si>
  <si>
    <t>Presupuesto asignado para la vigencia 2021, que respalden iniciativas que mejoren el servicio al ciudadano.</t>
  </si>
  <si>
    <r>
      <rPr>
        <b/>
        <i/>
        <u/>
        <sz val="10"/>
        <color rgb="FF000000"/>
        <rFont val="SansSerif"/>
      </rPr>
      <t>SAF
SGM
GPC</t>
    </r>
    <r>
      <rPr>
        <sz val="10"/>
        <color indexed="8"/>
        <rFont val="SansSerif"/>
      </rPr>
      <t xml:space="preserve">
</t>
    </r>
    <r>
      <rPr>
        <b/>
        <i/>
        <sz val="10"/>
        <color rgb="FFFFC000"/>
        <rFont val="SansSerif"/>
      </rPr>
      <t>DTCA</t>
    </r>
    <r>
      <rPr>
        <sz val="10"/>
        <color indexed="8"/>
        <rFont val="SansSerif"/>
      </rPr>
      <t xml:space="preserve"> La DT se encuentra a la espera del diseño de la herramienta de software lo cual es del resorte del Nivel Central de la entidad</t>
    </r>
  </si>
  <si>
    <t>Grupos de Sistemas de información y radiocomunicaciones ;Trámites y Evaluación Ambiental; Gestión Financiera; Procesos Corporativos</t>
  </si>
  <si>
    <r>
      <t xml:space="preserve">DTCA  </t>
    </r>
    <r>
      <rPr>
        <sz val="10"/>
        <color rgb="FFFFC000"/>
        <rFont val="Arial Narrow"/>
        <family val="2"/>
      </rPr>
      <t xml:space="preserve">: En el cuatrimestre se solicitó al GTEA el desarrollo de de una capacitación a través de correo electrónico que adjunto como evidencia, esta capacitación según lo informado por el GTEA ha de concretarse próximamente y  será con el apoyo de ANLA. Evidencia: anexo1. correo electrónico carpeta racionalización de trámite. Adicionalmente la DTCA se encuentra a la espera de respuesta de la solicitud de asignación de usuarios y claves para los perfiles designados (ver anexo 2. correo electrónico)   ver anexo 3. correo electrónico respuesta
</t>
    </r>
    <r>
      <rPr>
        <b/>
        <sz val="10"/>
        <rFont val="Arial Narrow"/>
        <family val="2"/>
      </rPr>
      <t>GTEA apoya a la DTCA en la parametrización y alistamiento del personal para el uso de la herramienta, para lograr la vinculación de este trámite en fase de producción para la Ventanilla VITAL, sin embargo aún no se ha completado el esquema de sensiilizaciones y capacitación en la herramienta, para los perfiles de profesionales técnicos y Jefe de AP del PNNCRSB, por la falta de una agenda doisponible por esta dependencia.</t>
    </r>
  </si>
  <si>
    <r>
      <rPr>
        <b/>
        <i/>
        <u/>
        <sz val="10"/>
        <color theme="1"/>
        <rFont val="Arial Narrow"/>
        <family val="2"/>
      </rPr>
      <t>GTEA</t>
    </r>
    <r>
      <rPr>
        <sz val="10"/>
        <color theme="1"/>
        <rFont val="Arial Narrow"/>
        <family val="2"/>
      </rPr>
      <t xml:space="preserve"> Para los meses de marzo y abril de este año, se adelantaron jornadas de capacitación por parte de la Autoridad Nacional de Licencias Ambentales -ANLA-, como administrador de la Ventanilla Única VITAL, dirigida a los perfiles de Atención al Usuario, Profesionales técnicos, Profesionales Juridicos, Notificadores y Coordnación con asistente. De esta manera se ha dado cumplimiento a la acción de racionalización propuesta por la Oficina Asesora de Planeación.
GGH</t>
    </r>
    <r>
      <rPr>
        <b/>
        <i/>
        <u/>
        <sz val="10"/>
        <color theme="1"/>
        <rFont val="Arial Narrow"/>
        <family val="2"/>
      </rPr>
      <t xml:space="preserve">
</t>
    </r>
    <r>
      <rPr>
        <b/>
        <sz val="10"/>
        <color theme="9" tint="-0.249977111117893"/>
        <rFont val="Arial Narrow"/>
        <family val="2"/>
      </rPr>
      <t>DTAM</t>
    </r>
    <r>
      <rPr>
        <b/>
        <sz val="10"/>
        <color rgb="FFFF0000"/>
        <rFont val="Arial Narrow"/>
        <family val="2"/>
      </rPr>
      <t xml:space="preserve"> (No reportó avance)</t>
    </r>
    <r>
      <rPr>
        <sz val="10"/>
        <color theme="1"/>
        <rFont val="Arial Narrow"/>
        <family val="2"/>
      </rPr>
      <t xml:space="preserve">
</t>
    </r>
    <r>
      <rPr>
        <b/>
        <sz val="10"/>
        <color theme="8" tint="-0.249977111117893"/>
        <rFont val="Arial Narrow"/>
        <family val="2"/>
      </rPr>
      <t>DTOR Se solicitó al Grupo de Gestión Humana y Grupo de Tramites y Educción Ambiental, lineamientos para la ejecución de la actividad.
Anexo 3 memorando 20207010003633 GGH
Anexo 4 memorando 20207010003623 GTEA</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Sin avance, a la fecha no se han recibido los lineamientos del area encargada para la capacitación sobre el el sistema VITAL al interior de la DTAO.</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 xml:space="preserve">DTCA Este proceso se lidera desde el Nivel Central y no se ha tenido lineamientos para avanzar en este cuatrimestre </t>
    </r>
  </si>
  <si>
    <r>
      <rPr>
        <b/>
        <sz val="10"/>
        <color theme="1"/>
        <rFont val="Arial Narrow"/>
        <family val="2"/>
      </rPr>
      <t xml:space="preserve">OAP Se realizó la actividad de monitorear y revisar el mapa de riesgos de corrupción, entre el 21 al 28 de abril, se adjuntan correos de soporte de la actividad, para los 15 riesgos de corrupción de 8 procesos de 13 que posee la entidad para los tres niveles de gestión. (Se adjuntan correo de evidencia de la actividad)
</t>
    </r>
    <r>
      <rPr>
        <b/>
        <i/>
        <u/>
        <sz val="10"/>
        <color theme="1"/>
        <rFont val="Arial Narrow"/>
        <family val="2"/>
      </rPr>
      <t>GTEA</t>
    </r>
    <r>
      <rPr>
        <b/>
        <i/>
        <sz val="10"/>
        <color theme="1"/>
        <rFont val="Arial Narrow"/>
        <family val="2"/>
      </rPr>
      <t xml:space="preserve"> Se presentó dentro de los tiempos el reporte de Riesgos de Corrupción con corte a abril de 2020, para los riesgos 27, 29, 90 y 91, con un avance en el control de: 30%, 40%, 20% y 30% respectivamente, con la descripción de su monitoreo en la Matriz y en donde se registra igualmente el avance en el control de estos riesgos por parte de las demás dependencias participes del Proceso de Autoridad Ambiental (Direcciones Territoriales y SGM-GTEA); lo anterior con sus respectivas EVIDENCIAS subidas en el drive: https://drive.google.com/drive/folders/1zPCXActn4kteiLzU-fgg27I9Gupxf-V_?usp=sharing_eil&amp;ts=5ea06837 
Esta carpeta de Drive es administrada y custodiada por parte de la Lider de Calidad de la SGM.
Como control a las salidas no conformes, se revisaron 113 Expedientes de tramites ambientales, donde se presentaron noventa y seis (96) conformes y diecisiete (17) No conformidades, así mismo se incluyen las evidencias asociadas a esta revisión de Salidas No Conformes, con los respectivos vistos buenos del coordinador del GTEA y firmados por la Subdirectora de Gestión y Manejo de Áreas Protegidas.
GPS
SAF (GPD, GI, GGF,GC,GPC,GGH) El monitoreo de mapa de riesgos de corrupción se remitió a la OAP mediante correo electrónico. Anexo 4.1
GPM
GSIR</t>
    </r>
    <r>
      <rPr>
        <sz val="10"/>
        <color theme="1"/>
        <rFont val="Arial Narrow"/>
        <family val="2"/>
      </rPr>
      <t xml:space="preserve">
</t>
    </r>
    <r>
      <rPr>
        <b/>
        <sz val="10"/>
        <color theme="9" tint="-0.249977111117893"/>
        <rFont val="Arial Narrow"/>
        <family val="2"/>
      </rPr>
      <t>DTAM Se realiza monitoreo y reporte de mapa de riesgos y oportunidades del primer cuatrimestre de 2020, de los diferentes procesos, y las evidencias se caregan en el drive Anexo 5 reporte mapa de riesgos y oportunidades 1er cuatrimestre 2020</t>
    </r>
    <r>
      <rPr>
        <sz val="10"/>
        <color theme="1"/>
        <rFont val="Arial Narrow"/>
        <family val="2"/>
      </rPr>
      <t xml:space="preserve">
</t>
    </r>
    <r>
      <rPr>
        <b/>
        <sz val="10"/>
        <color theme="8" tint="-0.249977111117893"/>
        <rFont val="Arial Narrow"/>
        <family val="2"/>
      </rPr>
      <t>DTOR Se realizó seguimiento, monitoreo y reporte del mapa de riesgos correspondiente al primer cuatrimestre  de la vigencia 2020. 
4.1.1 memorando 20207010003303 ABS
4.1.2 memorando 20207010003313 AMSPNN
4.1.3 memorando 20207010003323 AU-GRF
4.1.4 memorando 20207010003333 C.SINAP
4.1.5 memorando 20207010003343 GAINF
4.1.6 memorando 20207010003353 GC
4.1.7 memorando 20207010003373 GRFN</t>
    </r>
    <r>
      <rPr>
        <sz val="10"/>
        <color theme="1"/>
        <rFont val="Arial Narrow"/>
        <family val="2"/>
      </rPr>
      <t xml:space="preserve">
</t>
    </r>
    <r>
      <rPr>
        <b/>
        <sz val="10"/>
        <color theme="5" tint="-0.249977111117893"/>
        <rFont val="Arial Narrow"/>
        <family val="2"/>
      </rPr>
      <t>DTAN Se revisa y actualiza el mapa de riesgos , aportando las evidencias enviadas de cada AP terriotorial, argumentando los avances  de cada uno de los risgos  y adjuntando las evidenicas. Evidencia: Matriz de riesgos y oportunidades actualizada a primer cuatrimestre de 2.020</t>
    </r>
    <r>
      <rPr>
        <sz val="10"/>
        <color theme="1"/>
        <rFont val="Arial Narrow"/>
        <family val="2"/>
      </rPr>
      <t xml:space="preserve">
</t>
    </r>
    <r>
      <rPr>
        <b/>
        <sz val="10"/>
        <color theme="4" tint="-0.249977111117893"/>
        <rFont val="Arial Narrow"/>
        <family val="2"/>
      </rPr>
      <t>DTAO Para el primer cuatrimestre de 2020, se revió y monitoreó el mapa de riesgos de corrupción.  Para ello se solicitó y se dieron las instrucciones  a las Áreas Protegidas y demás responsables de la DTAO para  el seguimiento, el cual fue verificado, consolidado y posteriormente remitido por orfeo a los líderes de cada proceso.
Evidencias: comp. riesgos de corrupción actividad 4.1</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 xml:space="preserve">DTCA Dando alcance a lineamientos socializados por la OAP, el 20/04/2020 la DTCA cumplió con los términos del seguimiento y monitoreo al mapa de riesgos y oportunidades donde se incluyen los riesgos de corrupción. Se remitió a los responsables del  proceso de Adquisición de Bienes y Servicios  y Gestión de Recursos Físicos la descripción del avance y los registro de las acciones de control  para cada uno de los  riesgos de corrupción previamente identificados y se cargaron en el drive dispuesto las evidencias para el proceso de GRFinanciero, ABS Y GRFisicos (Riesgo 14,18,20,21,27,29,34,90,91). Anexo evidencia: CARPETA RIESGOS DE CORRUPCIÓN SUBCARPETA 4.1  Memorando reporte riesgos proceso ABS, memorando riesgos proceso GRFISICOS </t>
    </r>
  </si>
  <si>
    <r>
      <t xml:space="preserve">GSIR
GTEA </t>
    </r>
    <r>
      <rPr>
        <sz val="10"/>
        <color rgb="FF000000"/>
        <rFont val="Arial Narrow"/>
        <family val="2"/>
      </rPr>
      <t>Se reporta por parte de esta dependencia como lider de la estrategia de racionalización de trámites, que ante la situación actual en la que no se cuenta con la implementación de los pagos en linea para los trámites en la ventanilla VITAL, se sostuvó una reunión interna el pasado 01 de noviembre de 2019, con la particiapción de la OAP, GGF, GSIR y GTEA, en la que se comentó la dificultad que se tiene para que las firmas implementadoras de pasarelas de pagos o botones de pago PSE, se interesen en adelantar la puesta en marcha de una solución de "Pago en Linea" para los trámites de la Entidad, debido al bajo número de transacciones que se generan, lo cual haría INVIABLE, la inplementación de la solución de pagos en linea para los trámites ambientales de Parques Nacionales en lo relativo a las operaciones que se manejan por la plataforma VITAL 
A la fecha esta iniciativa de racionalización no ha contado con el apoyo administrativo suficiente para saber cuando podría implementarse finalmente</t>
    </r>
    <r>
      <rPr>
        <b/>
        <i/>
        <u/>
        <sz val="10"/>
        <color rgb="FF000000"/>
        <rFont val="Arial Narrow"/>
        <family val="2"/>
      </rPr>
      <t xml:space="preserve">
SAF (GGF-GPC) </t>
    </r>
    <r>
      <rPr>
        <sz val="10"/>
        <color rgb="FF000000"/>
        <rFont val="Arial Narrow"/>
        <family val="2"/>
      </rPr>
      <t xml:space="preserve">Desde el GPC se está a la espera de lienameintos por parte del GGF y del GTEA, con el fin de brindar el apoyo necesario. Se espera reportar actividades durante el II cuatrimestre del año. </t>
    </r>
  </si>
  <si>
    <t xml:space="preserve">SSNA
SAF-GPC: Se entrega en el próximo reporte, pues se realiza de manera semestral.
</t>
  </si>
  <si>
    <t>SAF-GPC: Por medio de la Resolución No. 070 del 02 de febrero de 2018,  la cual establece lineamientos para solicitar copias físicas y digitales a Parques Nacionales Naturales, Parques Nacionales garantiza el cumplimiento a los requerimientos realizados por los usuarios, la misma se encuentra publicada en el siguiente link: http://www.parquesnacionales.gov.co/portal/es/servicio-al-ciudadano/peticiones-quejas-y-reclamos/instructivo-pqrs/ y están acorde a la normatividad vigente 
Anexo 2.1. Res. 070-18</t>
  </si>
  <si>
    <t>SAF-GPC: El índice de información clasificada y reservada se encuentra actualizado y publicado en la página web de PNNC, faltando el diligenciamiento de los Grupos de la Subdirección de Gestión y Manejo.
http://www.parquesnacionales.gov.co/portal/es/planeacion-gestion-y-control/gestion-documental/</t>
  </si>
  <si>
    <t>SAF-GPC:  De acuerdo a lo dispuesto en la ley  1712 de 2014, el informe se consolida de manera trimestral. El informe del 1ª trimestre de 2020, se encuentra publicado en la página web.
Anexo 5.1. Informe PQRSD I trimestre 20</t>
  </si>
  <si>
    <t>Se realizó Curso ITLC , el cual aborda en La tercera y última parte la unidad, “integridad”, y brinda al servidor público las herramientas para fortalecer los valores éticos en su labor diaria. El principal aporte que puede hacer un servidor público a la lucha contra la corrupción es que sus comportamientos y decisiones estén orientados por la ética de lo público. Define que Ser servidor público implica un comportamiento especial, un deber ser particular y una manera específica de actuar, siempre orientada bajo el sentido de la ética de lo público. Anexo 1.1</t>
  </si>
  <si>
    <t>En el primer trimestre no se adelanta esta actividad</t>
  </si>
  <si>
    <t>GCEA: Se ha realizado de manera periódica la socialización de los trámites de la Entidad a través de redes sociales e internamente a través de correo institucional. Se diseñaron y publicaron tres banner en la página web de la entidad: 
-Uno informando a los ciudadanos que debido al Estado de Emergencia  Económica, Social y Ecológica se recibirían los trámites exclusivamente pro canales virtuales. 
- Otro informando a la ciudadanía que los trámites de permisos de investigación, filmación y fotografía no se tramitarán durante la cuarentena dado el cierre temporal de las áreas protegidas. 
- Otro sobre un Instructivo para la remisión de documentos en medio digital para el trámite de registro de reservas naturales de la sociedad civil</t>
  </si>
  <si>
    <r>
      <rPr>
        <b/>
        <i/>
        <u/>
        <sz val="10"/>
        <color theme="1"/>
        <rFont val="Arial Narrow"/>
        <family val="2"/>
      </rPr>
      <t>OAP/GCEA:</t>
    </r>
    <r>
      <rPr>
        <sz val="10"/>
        <color theme="1"/>
        <rFont val="Arial Narrow"/>
        <family val="2"/>
      </rPr>
      <t xml:space="preserve"> Se está revisando con la Subdirección de Gestión y Manejo la posibilidad de hacer un foro.  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r>
      <rPr>
        <b/>
        <i/>
        <u/>
        <sz val="10"/>
        <color theme="1"/>
        <rFont val="Arial Narrow"/>
        <family val="2"/>
      </rPr>
      <t xml:space="preserve">
</t>
    </r>
    <r>
      <rPr>
        <b/>
        <sz val="10"/>
        <color theme="9" tint="-0.249977111117893"/>
        <rFont val="Arial Narrow"/>
        <family val="2"/>
      </rPr>
      <t>DTAM No se registran avances en el periodo.</t>
    </r>
    <r>
      <rPr>
        <b/>
        <sz val="10"/>
        <color rgb="FFFF0000"/>
        <rFont val="Arial Narrow"/>
        <family val="2"/>
      </rPr>
      <t>No lo ha definido CDEI</t>
    </r>
    <r>
      <rPr>
        <sz val="10"/>
        <color theme="1"/>
        <rFont val="Arial Narrow"/>
        <family val="2"/>
      </rPr>
      <t xml:space="preserve">
</t>
    </r>
    <r>
      <rPr>
        <b/>
        <sz val="10"/>
        <color theme="8" tint="-0.249977111117893"/>
        <rFont val="Arial Narrow"/>
        <family val="2"/>
      </rPr>
      <t xml:space="preserve">DTOR Se envío memorando interno de radicado No. 20207030000973 al Grupo de Comunicación y Educación Ambiental, en el cual se solicita lineamientos para este reporte (Anexo 3). </t>
    </r>
    <r>
      <rPr>
        <sz val="10"/>
        <color theme="1"/>
        <rFont val="Arial Narrow"/>
        <family val="2"/>
      </rPr>
      <t xml:space="preserve">
</t>
    </r>
    <r>
      <rPr>
        <b/>
        <sz val="10"/>
        <color theme="5" tint="-0.249977111117893"/>
        <rFont val="Arial Narrow"/>
        <family val="2"/>
      </rPr>
      <t>DTAN No se registran avances en el periodo.No lo ha definido CDEI</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lo ha definido CDEI</t>
    </r>
    <r>
      <rPr>
        <sz val="10"/>
        <color theme="1"/>
        <rFont val="Arial Narrow"/>
        <family val="2"/>
      </rPr>
      <t xml:space="preserve">
</t>
    </r>
    <r>
      <rPr>
        <b/>
        <sz val="10"/>
        <color rgb="FF7030A0"/>
        <rFont val="Arial Narrow"/>
        <family val="2"/>
      </rPr>
      <t xml:space="preserve">DTPA Se reportan avances relacionados en el Plan de Participación Social y Ciudadana para el primer cuatrimestre </t>
    </r>
    <r>
      <rPr>
        <sz val="10"/>
        <color theme="1"/>
        <rFont val="Arial Narrow"/>
        <family val="2"/>
      </rPr>
      <t xml:space="preserve">
</t>
    </r>
    <r>
      <rPr>
        <b/>
        <sz val="10"/>
        <color rgb="FFFFC000"/>
        <rFont val="Arial Narrow"/>
        <family val="2"/>
      </rPr>
      <t>DTCA</t>
    </r>
    <r>
      <rPr>
        <sz val="10"/>
        <color theme="1"/>
        <rFont val="Arial Narrow"/>
        <family val="2"/>
      </rPr>
      <t xml:space="preserve"> No se tiene avance en el período de reporte.</t>
    </r>
    <r>
      <rPr>
        <sz val="10"/>
        <color rgb="FFFF0000"/>
        <rFont val="Arial Narrow"/>
        <family val="2"/>
      </rPr>
      <t xml:space="preserve">No lo ha definido CDEI </t>
    </r>
  </si>
  <si>
    <t>CGEDI
GCEA: Hasta la fecha no hemos recibido ninguna solicitud al respecto.</t>
  </si>
  <si>
    <t xml:space="preserve">GCEA: Se publicó en el banner de la página web de la entidad, en redes sociales y canales internos la última edición de la revista In Situ. También se creó una sección en la página web donde pueden ser consultados las anteriores ediciones. Igualmente se promocionaron en la Intranet. </t>
  </si>
  <si>
    <r>
      <rPr>
        <b/>
        <sz val="10"/>
        <color theme="1"/>
        <rFont val="Arial Narrow"/>
        <family val="2"/>
      </rPr>
      <t>GCI:</t>
    </r>
    <r>
      <rPr>
        <sz val="10"/>
        <color theme="1"/>
        <rFont val="Arial Narrow"/>
        <family val="2"/>
      </rPr>
      <t xml:space="preserve"> No se reporta seguimiento del Mapa de Riesgos y la Oportunidades, debido a que su publicación se realizará el próximo 8 de mayo de 2020.</t>
    </r>
  </si>
  <si>
    <r>
      <rPr>
        <b/>
        <sz val="10"/>
        <color theme="1"/>
        <rFont val="Arial Narrow"/>
        <family val="2"/>
      </rPr>
      <t>GCI:</t>
    </r>
    <r>
      <rPr>
        <sz val="10"/>
        <color theme="1"/>
        <rFont val="Arial Narrow"/>
        <family val="2"/>
      </rPr>
      <t xml:space="preserve"> Se realizará el seguimiento respectivo cuando se genere el segundo reporte del periodo correspondiente.</t>
    </r>
  </si>
  <si>
    <r>
      <rPr>
        <b/>
        <sz val="10"/>
        <color theme="1"/>
        <rFont val="Arial Narrow"/>
        <family val="2"/>
      </rPr>
      <t>GCI:</t>
    </r>
    <r>
      <rPr>
        <sz val="10"/>
        <color theme="1"/>
        <rFont val="Arial Narrow"/>
        <family val="2"/>
      </rPr>
      <t xml:space="preserve"> Se realizará el seguimiento respectivo cuando se genere el tercer reporte del periodo correspondiente.</t>
    </r>
  </si>
  <si>
    <r>
      <rPr>
        <sz val="10"/>
        <color theme="1"/>
        <rFont val="Arial Narrow"/>
        <family val="2"/>
      </rPr>
      <t>SAF-GPC  Los reportes se realizan de manera trimestral y se publican en la página web de la entidad en el link: http://www.parquesnacionales.gov.co/portal/es/servicio-al-ciudadano/peticiones-quejas-y-reclamos/informe-de-peticiones-quejas-y-reglamos/Anexo 4.1. Informe PQRSD I trimestre-20</t>
    </r>
    <r>
      <rPr>
        <b/>
        <sz val="10"/>
        <color theme="9" tint="-0.249977111117893"/>
        <rFont val="Arial Narrow"/>
        <family val="2"/>
      </rPr>
      <t xml:space="preserve">
GCI: Elaboró los Informes de Peticiones, Quejas, Reclamos, Sugerencias y Denuncias para los periodos  comprendidos  entre  el 1 al 30 de enero del 2020, del 01 al 29 de febrero  del 2020  y del 1 al 30 de marzo de 2020,  los cuales se encuentran publicados en la siguiente URL: Parques Nacionales Naturales de Colombia &gt; Modelo Integrado de Planeación y Gestión &gt; Transparencia, acceso a la información y lucha contra la corrupción &gt; Informes de evaluación y gestión &gt; Vigencia 2020
</t>
    </r>
  </si>
  <si>
    <r>
      <t xml:space="preserve">OAP </t>
    </r>
    <r>
      <rPr>
        <sz val="10"/>
        <color theme="1"/>
        <rFont val="Arial Narrow"/>
        <family val="2"/>
      </rPr>
      <t xml:space="preserve">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</si>
  <si>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</si>
  <si>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r>
      <rPr>
        <sz val="10"/>
        <color theme="1"/>
        <rFont val="Arial Narrow"/>
        <family val="2"/>
      </rPr>
      <t xml:space="preserve">GCEA: A través de todas las publicaciones que se realizan en redes sociales se establece un diálogo con la ciudadanía ya que pueden interactuar, compartir o opinar sobre los contenidos publicados. Con motivo de la celebración del Día de la Conservación del Oso se realizó un Facebook Live. </t>
    </r>
    <r>
      <rPr>
        <b/>
        <i/>
        <u/>
        <sz val="10"/>
        <color theme="1"/>
        <rFont val="Arial Narrow"/>
        <family val="2"/>
      </rPr>
      <t xml:space="preserve">
SGM-GPM </t>
    </r>
    <r>
      <rPr>
        <sz val="10"/>
        <color theme="1"/>
        <rFont val="Arial Narrow"/>
        <family val="2"/>
      </rPr>
      <t xml:space="preserve">Para el primer trimestre se adelanto la gestiòn interna con los equipos de las areas protegidas para el fortalecimiento interno de los equipos en tematicas de construccion conjunta, acuerdos sociales para la conservacion y el ejercicio de derechos colectivos, territoriales y etnicos con el fin de empezar los procesos de consulta previa. Dada la situaciòn actual no se dieron espacios con comunidades donde nivel central apoyara. 
Por otro lado frente al tema de restauraciòn se ha desarrollado espacios técnicos con las Direcciones Territoriales (DT) con el propósito de orientar las proyecciones de metas y acciones de restauración ecológica participativa en las áreas protegidas en el marco de los proyectos que se implementarán durante la actual vigencia: Apoyo presupuestario de la Unión Europea, KFW, Desincentivo de Uso de Agua. Igualmente, se esta realizando aprestamiento para precisamente trabajarlo en el marco del proyecto del desincentivo del agua.  
</t>
    </r>
  </si>
  <si>
    <r>
      <t xml:space="preserve">GCEA: </t>
    </r>
    <r>
      <rPr>
        <sz val="10"/>
        <color theme="1"/>
        <rFont val="Arial Narrow"/>
        <family val="2"/>
      </rPr>
      <t>Se publicó la suspensión del proceso debido a la emergencia por el coronavirus</t>
    </r>
    <r>
      <rPr>
        <b/>
        <i/>
        <u/>
        <sz val="10"/>
        <color theme="1"/>
        <rFont val="Arial Narrow"/>
        <family val="2"/>
      </rPr>
      <t xml:space="preserve">
GPM </t>
    </r>
    <r>
      <rPr>
        <sz val="10"/>
        <color theme="1"/>
        <rFont val="Arial Narrow"/>
        <family val="2"/>
      </rPr>
      <t xml:space="preserve">El programa de guardaparques, en lo que va corrido del año, se ha encargado de hacer toda la gestión correspondiente para su fortalecimiento, relacionamiento y divulgación, de esta manera lograr continuamente su posicionamiento a nivel social. A la fecha, se adelantó parte del proceso de la convocatoria 2020-1, desde la fase de entrevistas hasta su respectiva vinculación, así mismo se prestó apoyo a la vinculación de guardaparques institucionales y comunitarios en diferentes áreas protegidas, direcciones territoriales y la subdirección de gestión y manejo. Por otro lado, se hizo toda la gestión previa del lanzamiento de la segunda convocatoria del año 2020 (2020-2), que por razones de fuerza mayor (situación nacional de COVID-19) fue postergada.
Además, se resaltan otras labores de gestión como: convocatorias especiales, implementación de nuevos documentos, fortalecimiento nuevo aplicativo virtual, alianza estratégica con canal 13, convenio uniandinos, proceso de convenio con la RAPE, presentaciones externas en universidades, y convenio con Cuso internacional.
Finalmente, como parte del producto del programa, son los guardaparques certificados por su labor, que a la fecha son 67.  </t>
    </r>
  </si>
  <si>
    <t xml:space="preserve">OAP Proceso atendido en coordinaciòn con el GCEA quienes 
</t>
  </si>
  <si>
    <r>
      <t xml:space="preserve">GSIR </t>
    </r>
    <r>
      <rPr>
        <sz val="10"/>
        <color theme="1"/>
        <rFont val="Arial Narrow"/>
        <family val="2"/>
      </rPr>
      <t xml:space="preserve">En este momento se está en proceso de contratación del Ingeniero de desarrollo que se dedique a  hacer la integración de la Ventanilla. </t>
    </r>
    <r>
      <rPr>
        <b/>
        <i/>
        <u/>
        <sz val="10"/>
        <color theme="1"/>
        <rFont val="Arial Narrow"/>
        <family val="2"/>
      </rPr>
      <t xml:space="preserve">
GCEA:</t>
    </r>
    <r>
      <rPr>
        <sz val="10"/>
        <color theme="1"/>
        <rFont val="Arial Narrow"/>
        <family val="2"/>
      </rPr>
      <t xml:space="preserve"> Hasta la fecha no hemos recibido solicitudes relacionadas.</t>
    </r>
  </si>
  <si>
    <t>N</t>
  </si>
  <si>
    <t>SGM No reportó
GPC  No reportó
DTC  No reportó</t>
  </si>
  <si>
    <r>
      <t xml:space="preserve">GPC No reportó
GSIR No reportó
GTEA </t>
    </r>
    <r>
      <rPr>
        <sz val="10"/>
        <color rgb="FF000000"/>
        <rFont val="SansSerif"/>
      </rPr>
      <t>Actualmente no se ha empleado este canal de la Ventanilla VITAL, para incorporar las solicitudes de trámite análogas, por lo que aún se sigue empleando unicamente la radicación en fisico y por medio del buzón de correo electrónico. Se espera que se imparta una directriz general sobre el uso y promoción de este canal de recepción y automatización de trámites para la Entidad.</t>
    </r>
    <r>
      <rPr>
        <b/>
        <i/>
        <u/>
        <sz val="10"/>
        <color rgb="FF000000"/>
        <rFont val="SansSerif"/>
      </rPr>
      <t xml:space="preserve">
</t>
    </r>
  </si>
  <si>
    <r>
      <rPr>
        <b/>
        <i/>
        <u/>
        <sz val="10"/>
        <color theme="1"/>
        <rFont val="Arial Narrow"/>
        <family val="2"/>
      </rPr>
      <t xml:space="preserve">GCEA: </t>
    </r>
    <r>
      <rPr>
        <sz val="10"/>
        <color theme="1"/>
        <rFont val="Arial Narrow"/>
        <family val="2"/>
      </rPr>
      <t>Permanente se publica a través de la página web y redes sociales de la Entidad noticias sobre la gestión que se realiza en todo el territorio nacional.  También a través de In Situ Radio se da a conocer la gestión de la Entidad, sus aliados, y grupos comunitarios en pro de la conservación de las áreas protegidas
SGM GPM Los aportes son los siguientes: 
- En abril 2020 se publica en el portal Web de la entidad la resolución y el plan de manejo del PNN Selva de Florencia para comentarios y observaciones de la ciudadanía.
-Se realizo la convocatoria para la publicaciòn de articulos en la revista in situ a traves del correo institucional e intranet. (Ver anexo 1)</t>
    </r>
    <r>
      <rPr>
        <u/>
        <sz val="10"/>
        <color theme="1"/>
        <rFont val="Arial Narrow"/>
        <family val="2"/>
      </rPr>
      <t xml:space="preserve">
</t>
    </r>
    <r>
      <rPr>
        <b/>
        <i/>
        <u/>
        <sz val="10"/>
        <color theme="1"/>
        <rFont val="Arial Narrow"/>
        <family val="2"/>
      </rPr>
      <t xml:space="preserve">OAP; </t>
    </r>
    <r>
      <rPr>
        <sz val="10"/>
        <color theme="1"/>
        <rFont val="Arial Narrow"/>
        <family val="2"/>
      </rPr>
      <t>Se publicó la información a cargo de la Oficina en la Sección del Modelo Integrado de Planeación, la cual se encuentra debidamente actualizada con corte al primer cuatrimestre 2020. Adicionalmente en coordinación con el GCEA, se elaboraron y publicaron piezas de comunicaciones relacionadas con la consulta publica del Plan Anticorrupción y el Plan de Participación social y Ciudadana y la Transparencia y acceso a la Informacion publica.</t>
    </r>
    <r>
      <rPr>
        <b/>
        <i/>
        <u/>
        <sz val="10"/>
        <color theme="1"/>
        <rFont val="Arial Narrow"/>
        <family val="2"/>
      </rPr>
      <t xml:space="preserve">
GPS
</t>
    </r>
    <r>
      <rPr>
        <b/>
        <sz val="10"/>
        <color theme="9" tint="-0.249977111117893"/>
        <rFont val="Arial Narrow"/>
        <family val="2"/>
      </rPr>
      <t xml:space="preserve">DTAM No se registran avances en el periodo.
</t>
    </r>
    <r>
      <rPr>
        <b/>
        <sz val="10"/>
        <color theme="8" tint="-0.249977111117893"/>
        <rFont val="Arial Narrow"/>
        <family val="2"/>
      </rPr>
      <t xml:space="preserve">DTOR Se informó periódicamente sobre los resultados de la gestión institucional en los portales web de los medios de comunicación y en In Situ Radio. Anexo 1 
Anexo 2 </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En la cartelera institucional se divulgan las campañas internas, las fechas de cumpleaños, fechas ambientales y resoluciones o comunicados emitidos por nivel central de interés para todos los servidores y funcionarios públicos de la DTAO. En este periodo se realizó el montaje de las carteleras de febrero y marzo
Evidencias: Comp III rendicion ctas act 1.1</t>
    </r>
    <r>
      <rPr>
        <sz val="10"/>
        <color theme="1"/>
        <rFont val="Arial Narrow"/>
        <family val="2"/>
      </rPr>
      <t xml:space="preserve">
</t>
    </r>
    <r>
      <rPr>
        <b/>
        <sz val="10"/>
        <color rgb="FF7030A0"/>
        <rFont val="Arial Narrow"/>
        <family val="2"/>
      </rPr>
      <t>DTPASe reportan avances relacionados en el Plan de Participación Social y Ciudadana para el primer cuatrimestre</t>
    </r>
    <r>
      <rPr>
        <sz val="10"/>
        <color theme="1"/>
        <rFont val="Arial Narrow"/>
        <family val="2"/>
      </rPr>
      <t xml:space="preserve">
</t>
    </r>
    <r>
      <rPr>
        <b/>
        <sz val="10"/>
        <color rgb="FFFFC000"/>
        <rFont val="Arial Narrow"/>
        <family val="2"/>
      </rPr>
      <t>DTCA Por parte de la oficina de comunicaciones DTCA, se elaboró un texto - audio sobre los acuerdos para la conservación del bosque seco en el municipio San Juan Nepomuceno suscritos entre los campesinos y el SFF Los Colorados, la cual se emitió en la emisora Insitu Radio. Además se hizo una infografía con imágenes de las especies avistadas en el PNN Tayrona durante el cierre temporal de AP. 
Evidencia: carpeta 1.1 PDF del correo electrónico: Audio - Avance informativo Colorados Insitu TV  - infografia ASÍ FUE #RESPIRATAYRONA (1)</t>
    </r>
  </si>
  <si>
    <t>OAP: Se publicó el informe de Gestión correspondiente al primer trimestre 2020, el cual se encuentra disponible para consulta en el siguiente link  http://www.parquesnacionales.gov.co/portal/wp-content/uploads/2013/08/PNN-Informe-de-gestio%CC%81n-primer-trimestre-2020.pdf</t>
  </si>
  <si>
    <r>
      <t>OAP</t>
    </r>
    <r>
      <rPr>
        <sz val="10"/>
        <color theme="1"/>
        <rFont val="Arial Narrow"/>
        <family val="2"/>
      </rPr>
      <t xml:space="preserve"> En desarrollo de lo establecido en el mes de marzo/20 se publicó en informe de paz correspondiente a la vigencia 2019. El documento se encuentra para consulta en el siguiente link http://www.parquesnacionales.gov.co/portal/wp-content/uploads/2017/02/Informe-Individual-de-Paz_PNN_2019.pdf </t>
    </r>
    <r>
      <rPr>
        <b/>
        <i/>
        <u/>
        <sz val="10"/>
        <color theme="1"/>
        <rFont val="Arial Narrow"/>
        <family val="2"/>
      </rPr>
      <t xml:space="preserve">
SGM-GPM </t>
    </r>
    <r>
      <rPr>
        <sz val="10"/>
        <color theme="1"/>
        <rFont val="Arial Narrow"/>
        <family val="2"/>
      </rPr>
      <t xml:space="preserve">Se realizaron los aportes correspondientes al informe de implementaciòn del acuerdo de paz los caules fueron remitidos a la OAP para su correspondiente consolidaciòn. 
(Ver anexo 2)
</t>
    </r>
  </si>
  <si>
    <r>
      <t xml:space="preserve">GCEA  </t>
    </r>
    <r>
      <rPr>
        <sz val="10"/>
        <color theme="1"/>
        <rFont val="Arial Narrow"/>
        <family val="2"/>
      </rPr>
      <t xml:space="preserve">Se presentó la propuesta a KfW quien dio su aval para financiar el proyecto. Se adelanto también  un proceso de caracterización de necesidades por cada unidad de decisión de los contenidos o información que debería estar publicada en la nueva web. </t>
    </r>
    <r>
      <rPr>
        <b/>
        <i/>
        <u/>
        <sz val="10"/>
        <color theme="1"/>
        <rFont val="Arial Narrow"/>
        <family val="2"/>
      </rPr>
      <t xml:space="preserve">
</t>
    </r>
  </si>
  <si>
    <t>GCEA -(apoyan GSIR - OAP)</t>
  </si>
  <si>
    <r>
      <t xml:space="preserve">SGM - GPM : </t>
    </r>
    <r>
      <rPr>
        <sz val="10"/>
        <color rgb="FF000000"/>
        <rFont val="SansSerif"/>
      </rPr>
      <t>Se esta trabajando desde marzo en los ajustes del nuevo aplicativo de guardaparques donde se van a realizar las inscripciones de los interesados en ingresar al programa y el mismo se espera que este listo para su implementación en el mes de mayo y asi socializarlo con las territoriales.  reportó</t>
    </r>
  </si>
  <si>
    <r>
      <t xml:space="preserve">SGM-GPM : </t>
    </r>
    <r>
      <rPr>
        <sz val="10"/>
        <color rgb="FF000000"/>
        <rFont val="SansSerif"/>
      </rPr>
      <t>En el nuevo aplicativo se incorporo la opción para descargar el borrador de certificado de prestación de servicio de guardaparque con el fin de facilitar los tiempos de entrega, la visualización del documento por parte del guardaparque, del profesional de nivel central encargado del programa y del profesional encargado del GPV en el area protegida. 
Como parte del producto del programa, son los guardaparques certificados por su labor, que a la fecha son 67.</t>
    </r>
  </si>
  <si>
    <t>AVANCE PROMEDIO PRIMER TRIMESTRE - RIESGOS DE CORRUPCIÓN</t>
  </si>
  <si>
    <t>AVANCE PROMEDIO PRIMER TRIMESTRE - RACIONALIZACIÓN DE TRÁMITES</t>
  </si>
  <si>
    <t>AVANCE PROMEDIO PRIMER TRIMESTRE - SERVICIO AL CIUDADANO</t>
  </si>
  <si>
    <t>OAP Se planifica la actividad de actualización de la política conforme los lineamientos del DAFP Vigente, con  programación para el segundo cuatrimestre. (Evidencias 1.1.)</t>
  </si>
  <si>
    <r>
      <rPr>
        <b/>
        <sz val="10"/>
        <color theme="1"/>
        <rFont val="Arial Narrow"/>
        <family val="2"/>
      </rPr>
      <t xml:space="preserve">OAP Está actividad esta en cadena con la actividad anterior, por ende es necesario primero generar  la propuesta de actualización de la política para poder socializar y requerir observaciones. </t>
    </r>
    <r>
      <rPr>
        <sz val="10"/>
        <color theme="1"/>
        <rFont val="Arial Narrow"/>
        <family val="2"/>
      </rPr>
      <t xml:space="preserve">
</t>
    </r>
    <r>
      <rPr>
        <b/>
        <sz val="10"/>
        <color theme="9" tint="-0.249977111117893"/>
        <rFont val="Arial Narrow"/>
        <family val="2"/>
      </rPr>
      <t>DTAM El año pasado con los ajustes y modificaciones a los riesgos por unidad, actualización de contextos, ya se había trabajado con la política de Administración de Riesgos vigente, lo que permitió que se contara con la matriz de riesgos y oportunidades 2020.
Se socializa nuevamente la Política de Administración de riesgos virtualmenrte. Anexo 1 socialización POLÍTICA DE ADMINISTRACIÓN DE RIESGOS</t>
    </r>
    <r>
      <rPr>
        <sz val="10"/>
        <color theme="1"/>
        <rFont val="Arial Narrow"/>
        <family val="2"/>
      </rPr>
      <t xml:space="preserve">
</t>
    </r>
    <r>
      <rPr>
        <b/>
        <sz val="10"/>
        <color theme="8" tint="-0.249977111117893"/>
        <rFont val="Arial Narrow"/>
        <family val="2"/>
      </rPr>
      <t>DTOR No se presenta avance en el primer cuatrimestre para esta actividad, dado que se realiza en el último cuatrimestre.</t>
    </r>
    <r>
      <rPr>
        <sz val="10"/>
        <color theme="1"/>
        <rFont val="Arial Narrow"/>
        <family val="2"/>
      </rPr>
      <t xml:space="preserve">
</t>
    </r>
    <r>
      <rPr>
        <b/>
        <sz val="10"/>
        <color theme="5" tint="-0.249977111117893"/>
        <rFont val="Arial Narrow"/>
        <family val="2"/>
      </rPr>
      <t xml:space="preserve">DTAN Se lleva acabo acompañamiento y orientaciones a cada una de las ares de DTAN para  el diligenciamiento, identificacion y actualizacion  de la matriz de reisgos y oportunidades 2.020   EVIDENCIAS: 1. PDF Capacitacion nivel central manejo e identificacion de riesgos.    2. Instrucciones identificacion matriz de riesgos jefes de area MEMORANDO: 20205510000553 -   </t>
    </r>
    <r>
      <rPr>
        <sz val="10"/>
        <color theme="1"/>
        <rFont val="Arial Narrow"/>
        <family val="2"/>
      </rPr>
      <t xml:space="preserve">
</t>
    </r>
    <r>
      <rPr>
        <b/>
        <sz val="10"/>
        <color theme="4" tint="-0.249977111117893"/>
        <rFont val="Arial Narrow"/>
        <family val="2"/>
      </rPr>
      <t>DTAO Se socializó el mapa de riesgos para la vigencia 2020,con las Áreas Protegidas y demás responsables de la Dirección Territorial, quienes aceptaron las acciones de control y demás elementos, tal como estaban planteados, excepto el PNN Los Nevados y el PNN Tatamá, que solicitaron ajustes, lo mismo que un ajuste solicitado para el riesgo SINAP, mediante orfeo 20196110001063.
Evidencias: comp. riesgos de corrupción actividad 1.2</t>
    </r>
    <r>
      <rPr>
        <sz val="10"/>
        <color theme="1"/>
        <rFont val="Arial Narrow"/>
        <family val="2"/>
      </rPr>
      <t xml:space="preserve">
</t>
    </r>
    <r>
      <rPr>
        <b/>
        <sz val="10"/>
        <color rgb="FF7030A0"/>
        <rFont val="Arial Narrow"/>
        <family val="2"/>
      </rPr>
      <t xml:space="preserve">DTPA Se hace la respectiva socialización con los responsables de la Territorial Pacífico con el objetivo de presentar propuestas de mejora </t>
    </r>
    <r>
      <rPr>
        <sz val="10"/>
        <color theme="1"/>
        <rFont val="Arial Narrow"/>
        <family val="2"/>
      </rPr>
      <t xml:space="preserve">
</t>
    </r>
    <r>
      <rPr>
        <b/>
        <sz val="10"/>
        <color rgb="FFFFC000"/>
        <rFont val="Arial Narrow"/>
        <family val="2"/>
      </rPr>
      <t>DTCA</t>
    </r>
  </si>
  <si>
    <t>OAP Está actividad esta en cadena con las actividades anteriores, por ende es necesario primero generar  la propuesta de actualización de la política para poder socializar obtener las observaciones y analizar las propuestas</t>
  </si>
  <si>
    <t>OAP Está actividad esta en cadena con las actividades anteriores, por ende es necesario primero generar  la propuesta de actualización susrtir los pasos de revisión para poder publicar y oficializar.</t>
  </si>
  <si>
    <t>OAP Se realizó socialización de la metodología para la identificación del mapa de riesgos, reporte, monitereo y seguimiento a las DT Andes Nororientales y Pacífico y personal del SGI de la OAP.
De igual forma se remitió a todos los procesos del nivel central y a las DT la necesidad de socializar la metodología de Administración de riesgos vigente para la entidad. (Evidencias 2.1.)</t>
  </si>
  <si>
    <t>OAPSe inicia con las actividades de actualización correspondientes al Instructivo de Administración integral de riesgos  y oportunidades y se planifica la actualización del procedimiento de Administración Integral de Riesgos para el segundo cuatrimestre. (Evidencias 2.2.)</t>
  </si>
  <si>
    <r>
      <t>OAP Se sometió a consulta ciudadana el mapa de riesgos de corrupción conforme los requerimientos legales y conforme la última actualización generada. (Evidencias 3.1.)</t>
    </r>
    <r>
      <rPr>
        <b/>
        <sz val="10"/>
        <color rgb="FFFF0000"/>
        <rFont val="Arial Narrow"/>
        <family val="2"/>
      </rPr>
      <t xml:space="preserve"> (En CDEI se decidió que es competencia de la OAP)</t>
    </r>
    <r>
      <rPr>
        <b/>
        <sz val="10"/>
        <color theme="1"/>
        <rFont val="Arial Narrow"/>
        <family val="2"/>
      </rPr>
      <t xml:space="preserve">
</t>
    </r>
  </si>
  <si>
    <t>OAP Para el mapa de riesgos de la vigencia 2020 se obtuvieron las aprobaciones por parte de los responsables de los procesos (Evidencias 3.2.)</t>
  </si>
  <si>
    <t>OAP Se sometió a consulta ciudadana el mapa de riesgos de corrupción conforme los requerimientos legales y conforme la última actualización generada. (Evidencias 3.3.)</t>
  </si>
  <si>
    <r>
      <rPr>
        <b/>
        <sz val="10"/>
        <color theme="1"/>
        <rFont val="Arial Narrow"/>
        <family val="2"/>
      </rPr>
      <t xml:space="preserve">OAP Se realizó solicitud y requerimiento conforme el proceso de Direccionamiento Estratégico para su correspondiente reporte. (Evidencias 4.2.)
</t>
    </r>
    <r>
      <rPr>
        <b/>
        <sz val="10"/>
        <color theme="9" tint="-0.249977111117893"/>
        <rFont val="Arial Narrow"/>
        <family val="2"/>
      </rPr>
      <t>DTAM Los tiempos para la retroalimentación son cortos, algunos se hacen desde la DT y otros desde nivel central antes de realizar la cosolidación. Se identificaron las siguientes alertas con las siguientes áreas protegidas:
Anexo 6 alerta MAPA DE RIESGOS LA PAYA
Anexo 7 Alerta MAPA DE RIESGOS -NUKAK
Anexo 8 alerta Reporte Riesgo 16 GRFINANCIEROS
Anexo 9 Alertas reporte MAPA DE RIESGOS CAHUINARÍ
Anexo 10 alertas reporte MAPA DE RIESGOS RÍO PURÉ</t>
    </r>
    <r>
      <rPr>
        <sz val="10"/>
        <color theme="1"/>
        <rFont val="Arial Narrow"/>
        <family val="2"/>
      </rPr>
      <t xml:space="preserve">
</t>
    </r>
    <r>
      <rPr>
        <b/>
        <sz val="10"/>
        <color theme="8" tint="-0.249977111117893"/>
        <rFont val="Arial Narrow"/>
        <family val="2"/>
      </rPr>
      <t>DTOR Se realizó alerta temprana en el seguimiento y monitoreo de los riesgos: 
4.2.1 correo Sumapaz
4.2.2 correo Picachos
4.2.3 correo Chingaza
4.2.4 correo Macarena
4.2.5 correo Tinigua
4.2.6 correo Tuparro
4.2.7 correo DNMI Cinaruco
4.2.8 correo GRF
4.2.9 correo ABS
4.2.10 correo DTOR AMSPNN-SINAP
4.2.11 correo GC
4.2.12 correo GRFN</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Se generaron alerta tempranas en el seguimiento al mapa de riesgos de corrupción, las cuales fueron comunicadas a las Áreas Protegidas y responsables de la DTAO,  para los ajustes respectivos.
Evidencias: comp. riesgos de corrupción actividad 4.2</t>
    </r>
    <r>
      <rPr>
        <sz val="10"/>
        <color theme="1"/>
        <rFont val="Arial Narrow"/>
        <family val="2"/>
      </rPr>
      <t xml:space="preserve">
</t>
    </r>
    <r>
      <rPr>
        <b/>
        <sz val="10"/>
        <color rgb="FF7030A0"/>
        <rFont val="Arial Narrow"/>
        <family val="2"/>
      </rPr>
      <t>DTPA Se hace alertas tempranas a los respnsables de reportar los avances en las diferentes AP que hacen parte de la DTPA.</t>
    </r>
    <r>
      <rPr>
        <sz val="10"/>
        <color theme="1"/>
        <rFont val="Arial Narrow"/>
        <family val="2"/>
      </rPr>
      <t xml:space="preserve">
</t>
    </r>
    <r>
      <rPr>
        <b/>
        <sz val="10"/>
        <color rgb="FFFFC000"/>
        <rFont val="Arial Narrow"/>
        <family val="2"/>
      </rPr>
      <t xml:space="preserve">DTCA  Previo al reporte de seguimiento y monitoreo del mapa de riesgos primer cuatrimestre 2020, se generaron alertas al respecto de lineamientos y criterios para evidenciar oportunamente el avance de las acciones de control Evidencia: en carpeta 4.2 se anexan cuatro correos electrónicos remitidos anexo1, anexo 2, anexo 3, anexo 4 </t>
    </r>
  </si>
  <si>
    <t>AVANCE PROMEDIO PRIMER TRIMESTRE  RENDICIÓN DE CUENTAS</t>
  </si>
  <si>
    <t>AVANCE PROMEDIO PRIMER TRIMESTRE  TRANSPARENCIA</t>
  </si>
  <si>
    <t>AVANCE PROMEDIO PRIMER TRIMESTRE  INICIATIVAS ADICIONALES</t>
  </si>
  <si>
    <t>La Unidad de Decisión reportó que no programó avances al respecto para este periodo.</t>
  </si>
  <si>
    <t>Seguimiento  y verificación de Control Interno Abril 30 de 2020</t>
  </si>
  <si>
    <t>Los soportes suministrados y la descripción de los mismos en la matriz, están relacionados con la actividad planteada.</t>
  </si>
  <si>
    <t>No hay consistencia entre el reporte y la evidencia presentada.</t>
  </si>
  <si>
    <t>CONVENIONES UTILIZADAS PARA EL SEGUIMIENTO DE GCI</t>
  </si>
  <si>
    <r>
      <rPr>
        <b/>
        <sz val="10"/>
        <color theme="1"/>
        <rFont val="Arial Narrow"/>
        <family val="2"/>
      </rPr>
      <t xml:space="preserve">OAP  Se acompaño a los procesos de AMSPNN en la actualización de los responsables de riesgos conforme solicitud y en actividades de validación, de igual forma se remitió respuesta a las necesidades generadas por los diferentes procesos (Evidencias 2.3.)
</t>
    </r>
    <r>
      <rPr>
        <sz val="10"/>
        <color theme="1"/>
        <rFont val="Arial Narrow"/>
        <family val="2"/>
      </rPr>
      <t xml:space="preserve">
</t>
    </r>
    <r>
      <rPr>
        <b/>
        <sz val="10"/>
        <color theme="9" tint="-0.249977111117893"/>
        <rFont val="Arial Narrow"/>
        <family val="2"/>
      </rPr>
      <t>DTAM Ante la situación de covid 19 no se registran avances en este periodo; sin embargo hasta hace 3 o 4 meses ya este proceso se había realizado con la actualización de la matriz de riesgos 2020 y justo en el mes de abril se hace el reporte de seguimiento y monitoreo del primer cuatrimestre.</t>
    </r>
    <r>
      <rPr>
        <sz val="10"/>
        <color theme="1"/>
        <rFont val="Arial Narrow"/>
        <family val="2"/>
      </rPr>
      <t xml:space="preserve">
</t>
    </r>
    <r>
      <rPr>
        <b/>
        <sz val="10"/>
        <color theme="8" tint="-0.249977111117893"/>
        <rFont val="Arial Narrow"/>
        <family val="2"/>
      </rPr>
      <t>DTOR No se presenta avance en el primer cuatrimestre para esta actividad, dado que se realiza en el último cuatrimestre.</t>
    </r>
    <r>
      <rPr>
        <sz val="10"/>
        <color theme="1"/>
        <rFont val="Arial Narrow"/>
        <family val="2"/>
      </rPr>
      <t xml:space="preserve">
</t>
    </r>
    <r>
      <rPr>
        <b/>
        <sz val="10"/>
        <color theme="5" tint="-0.249977111117893"/>
        <rFont val="Arial Narrow"/>
        <family val="2"/>
      </rPr>
      <t>DTAN No reportó</t>
    </r>
    <r>
      <rPr>
        <sz val="10"/>
        <color theme="1"/>
        <rFont val="Arial Narrow"/>
        <family val="2"/>
      </rPr>
      <t xml:space="preserve">
</t>
    </r>
    <r>
      <rPr>
        <b/>
        <sz val="10"/>
        <color theme="4" tint="-0.249977111117893"/>
        <rFont val="Arial Narrow"/>
        <family val="2"/>
      </rPr>
      <t>DTAO Se realizaron mesas de trabajo, para la actulización del mapa de riesgos 2020, con las Áreas Protegidas y responsables de la DTAO.  
Evidencias: comp. riesgos de corrupción actividad 2.3</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DTCA  No se presenta reporte en este cuatrimestre, teniendo en cuenta que las actividades propias de la actualización del mapa de riesgos se desarrollaron en el último cuatrimestre de la vigencia 2019. Se espera hacia el final de la vigencia, avanzar en la actualización del mapa de riesgos para la  vigencia 2021.</t>
    </r>
  </si>
  <si>
    <t>Seguimiento  y verificación de Control Interno
Abril 30 de 2020</t>
  </si>
  <si>
    <r>
      <rPr>
        <b/>
        <i/>
        <sz val="10"/>
        <color theme="1"/>
        <rFont val="Arial Narrow"/>
        <family val="2"/>
      </rPr>
      <t xml:space="preserve">Nota: (meta que se cumplirá y evaluará finalizando semestre /30/06/2020)
GPC </t>
    </r>
    <r>
      <rPr>
        <sz val="10"/>
        <color theme="1"/>
        <rFont val="Arial Narrow"/>
        <family val="2"/>
      </rPr>
      <t xml:space="preserve"> Los reportes se realizan de manera trimestral y se publican en la página web de la entidad en el link: http://www.parquesnacionales.gov.co/portal/es/servicio-al-ciudadano/peticiones-quejas-y-reclamos/informe-de-peticiones-quejas-y-reglamos/
Anexo 1.2. Análisis encuestas I trim-20
Anexo 1.2. Informe PQRSD I trimestre-20</t>
    </r>
    <r>
      <rPr>
        <b/>
        <i/>
        <sz val="10"/>
        <color theme="1"/>
        <rFont val="Arial Narrow"/>
        <family val="2"/>
      </rPr>
      <t xml:space="preserve">
</t>
    </r>
    <r>
      <rPr>
        <b/>
        <sz val="10"/>
        <color theme="9" tint="-0.249977111117893"/>
        <rFont val="Arial Narrow"/>
        <family val="2"/>
      </rPr>
      <t>DTAM</t>
    </r>
    <r>
      <rPr>
        <sz val="10"/>
        <color theme="1"/>
        <rFont val="Arial Narrow"/>
        <family val="2"/>
      </rPr>
      <t xml:space="preserve">
</t>
    </r>
    <r>
      <rPr>
        <b/>
        <sz val="10"/>
        <color theme="8" tint="-0.249977111117893"/>
        <rFont val="Arial Narrow"/>
        <family val="2"/>
      </rPr>
      <t>DTOR No se presenta avance en el periodo dado que la periodicidad del informe es semestral</t>
    </r>
    <r>
      <rPr>
        <sz val="10"/>
        <color theme="1"/>
        <rFont val="Arial Narrow"/>
        <family val="2"/>
      </rPr>
      <t xml:space="preserve">
</t>
    </r>
    <r>
      <rPr>
        <b/>
        <sz val="10"/>
        <color theme="5" tint="-0.249977111117893"/>
        <rFont val="Arial Narrow"/>
        <family val="2"/>
      </rPr>
      <t>DTAN</t>
    </r>
    <r>
      <rPr>
        <sz val="10"/>
        <color theme="1"/>
        <rFont val="Arial Narrow"/>
        <family val="2"/>
      </rPr>
      <t xml:space="preserve">
</t>
    </r>
    <r>
      <rPr>
        <b/>
        <sz val="10"/>
        <color theme="4" tint="-0.249977111117893"/>
        <rFont val="Arial Narrow"/>
        <family val="2"/>
      </rPr>
      <t>DTAO</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DTCA No se presenta informe teniendo en cuenta que es semestral y es competencia del GPC. Sin embargo, se remitió como insumo para la elaboración del informe al GPC el consolidado de tabulación de encuestas aplicadas en la sede de la DT y las áreas protegidas: Sff Los Colorados y PNN Paramillo. Evidencia: en carpeta 1.2 Ver memorando y correo electrónico, consolidado zip tabulación de encuestas</t>
    </r>
    <r>
      <rPr>
        <sz val="10"/>
        <color theme="1"/>
        <rFont val="Arial Narrow"/>
        <family val="2"/>
      </rPr>
      <t xml:space="preserve">
</t>
    </r>
  </si>
  <si>
    <r>
      <rPr>
        <b/>
        <i/>
        <sz val="10"/>
        <color rgb="FFFF0000"/>
        <rFont val="Arial Narrow"/>
        <family val="2"/>
      </rPr>
      <t xml:space="preserve">GI  </t>
    </r>
    <r>
      <rPr>
        <sz val="10"/>
        <color rgb="FFFF0000"/>
        <rFont val="Arial Narrow"/>
        <family val="2"/>
      </rPr>
      <t>Para esta actividad no se dejaron previstos a nivel presupuestal rubros específicos para adelantar estas obras, por recorte presupuestal y la necesidad de generar mantenimientos a la infraestructura en general. Durante este primer trimestre del año, hemos venido actualizando la información de las infraestructuras que están en arriendo ya que son ellas las que nos implican volver a realizar autodiagnósticos y diagnósticos por parte de las Áreas Protegidas y así el Grupo de Infraestructura pueda producir, los insumos técnicos que permitan cumplir con la normativa. Se tiene previsto para el segundo semestre implementar algunas actividades de accesibilidad con los saldos que se generen de los mantenimiento correctivos. </t>
    </r>
    <r>
      <rPr>
        <b/>
        <i/>
        <sz val="10"/>
        <color rgb="FFFF0000"/>
        <rFont val="Arial Narrow"/>
        <family val="2"/>
      </rPr>
      <t xml:space="preserve">
</t>
    </r>
    <r>
      <rPr>
        <b/>
        <sz val="10"/>
        <color rgb="FFFF0000"/>
        <rFont val="Arial Narrow"/>
        <family val="2"/>
      </rPr>
      <t>DTAM Para la vigencia 2020 Las siguientes han sido las actividades de Infraestructura para el año de 2020, con corte abril .• Plan de mantenimiento – 2020.• Proyectos PNNAmacayacu
• Casa Sede de Parques Nacionales en Miraflores.• Proyecto de Diseño y Construcción de la cabaña de control – Rio Itilla – PNNChiribiquete.
Anexo 2 informe de gestión de infraestructura abril 2020
Anexo 3 anexos - INFORME  DE GESTION INFRAESTRUCTURA - ABRIL -2020</t>
    </r>
    <r>
      <rPr>
        <sz val="10"/>
        <color rgb="FFFF0000"/>
        <rFont val="Arial Narrow"/>
        <family val="2"/>
      </rPr>
      <t xml:space="preserve">
</t>
    </r>
    <r>
      <rPr>
        <b/>
        <sz val="10"/>
        <color rgb="FFFF0000"/>
        <rFont val="Arial Narrow"/>
        <family val="2"/>
      </rPr>
      <t xml:space="preserve">DTOR Se solicitó al Grupo de Infraestructura lineamientos para la coordinación y ejecución de la actividad. Así mismo,  y en atención a su respuesta enviamos informe de adecuación locativa de PNN Sierra de la Macarena Sede Cerrillo, ejecutado en el marco del proyecto Visión Amazonia. 
Anexo 2 memorando 20207010003643
anexo 3 memorando ruta GI 20204500001013
Anexo 4 Informe adecuación Macarena </t>
    </r>
    <r>
      <rPr>
        <sz val="10"/>
        <color rgb="FFFF0000"/>
        <rFont val="Arial Narrow"/>
        <family val="2"/>
      </rPr>
      <t xml:space="preserve">
</t>
    </r>
    <r>
      <rPr>
        <b/>
        <sz val="10"/>
        <color rgb="FFFF0000"/>
        <rFont val="Arial Narrow"/>
        <family val="2"/>
      </rPr>
      <t>DTAN No se presenta  avance</t>
    </r>
    <r>
      <rPr>
        <sz val="10"/>
        <color rgb="FFFF0000"/>
        <rFont val="Arial Narrow"/>
        <family val="2"/>
      </rPr>
      <t xml:space="preserve">
</t>
    </r>
    <r>
      <rPr>
        <b/>
        <sz val="10"/>
        <color rgb="FFFF0000"/>
        <rFont val="Arial Narrow"/>
        <family val="2"/>
      </rPr>
      <t>DTAO Sin avance No se han realizado ni mantenimientos ni trabajos de obra civil en ninguna de las 12 áreas.</t>
    </r>
    <r>
      <rPr>
        <sz val="10"/>
        <color rgb="FFFF0000"/>
        <rFont val="Arial Narrow"/>
        <family val="2"/>
      </rPr>
      <t xml:space="preserve">
</t>
    </r>
    <r>
      <rPr>
        <b/>
        <sz val="10"/>
        <color rgb="FFFF0000"/>
        <rFont val="Arial Narrow"/>
        <family val="2"/>
      </rPr>
      <t xml:space="preserve">DTPA No se tiene avances sobre este ítem durante el cuatrimestre </t>
    </r>
    <r>
      <rPr>
        <sz val="10"/>
        <color rgb="FFFF0000"/>
        <rFont val="Arial Narrow"/>
        <family val="2"/>
      </rPr>
      <t xml:space="preserve">
</t>
    </r>
    <r>
      <rPr>
        <b/>
        <sz val="10"/>
        <color rgb="FFFF0000"/>
        <rFont val="Arial Narrow"/>
        <family val="2"/>
      </rPr>
      <t xml:space="preserve">DTCA No se tienen avances en la sede de la DT ni en las áreas protegidas con excepción del PNN CRSB: Durante el cuatrimestre se adelantó la elaboración de fichas que serán remitidas a la oficina de infraestructura de NC para su revisión y análisis de inversión para realizar los mantenimientos priorizados en la sede administrativa y dos de las cabañas de las sedes operativas. </t>
    </r>
  </si>
  <si>
    <t>No se evidencia reporte ni soportes de la acción.</t>
  </si>
  <si>
    <t>Nota: (meta que se cumplirá y evaluará finalizando semestre /30/06/2020)
GSIR Respecto al último reporte de la vigencia 2019, En 2020 se avanzó en un nuevo banner en la página principal dentro de la sección de transparencia de acceso a la información pública. Se empezó a realizar una nueva plantilla para el contenido de desarrollo sostenible en la cual se visualiza más gráficamente la información. Se agregó reproductor podcast para la reproducción de material auditivo. En la actualidad se sigue mejorando periódicamente la características y accesibilidad de la página orientada a personas con discapacidad. Como parte del seguimiento se aplicó diagnóstico a través del sitio  http://www.tawdis.net/ y arrojó una certificación en nivel A.
SAF-GPC: Con apoyo del GCEA y GSIR, se trabaja en la creación de un nuevo portal web, que cuente con los requisitos necesarios para el acceso a esta herramienta, por parte de la población en situación de discapacidad. 
Aneo 2.2 reunión GCEA 24 enero 2020
Anexo 2.2. reunión GCEA 11 marzo 2020
DTAM
DTOR Se solicitó a  Grupo de Procesos Corporativos lineamientos para la ejecución de la actividad dado el alcance de la Dirección Territorial. 
Anexo 5 memorando 20207010003613 GPC
DTAN
DTAO Se envió correo electrónico al Grupo de Sistemas de Información y al Grupo de Procesos Corporativos, solicitando directriz y  lineamientos respecto a la participación de las territoriales,  para el desarrollo de la actividad 2.2 del plan anticorrupción: "Evaluar y realizar seguimiento a los instrumentos y herramientas implementadas para garantizar la accesibilidad (para personas con discapacidad visual) a la página web de la entidad (Implementación de la NTC 5854 y Convertic).dos evaluaciones una semestral"
Evidencias:  Comp. 4 Servicio al ciudadano. Activo 2.2 Correo electrónico.
DTPA No se tiene avances sobre este ítem durante el cuatrimestre 
DTCA se encuentra a la espera de los lineamientos por parte del GSIR. Sin embargo el GPC informó del desarrollo de dos reuniones en el cuatrimestre</t>
  </si>
  <si>
    <r>
      <rPr>
        <b/>
        <sz val="10"/>
        <color theme="9" tint="-0.249977111117893"/>
        <rFont val="Arial Narrow"/>
        <family val="2"/>
      </rPr>
      <t>SAF-GPC: En atención a la emergencia sanitaria declarada por el Gobierno Nacional mediante el Decreto 417 de 2020, las capacitaciones por parte de las entidades estatales, no se están realizando. 
DTAM Esta actividad es articulada con el Grupo de Procesos Corporativos y debido a la emergencia presentada actualmente, las capacitaciones están suspendidas por el  DNP  DAFP y demás entidades del estado. No se registran avances en el periodo</t>
    </r>
    <r>
      <rPr>
        <sz val="10"/>
        <color theme="1"/>
        <rFont val="Arial Narrow"/>
        <family val="2"/>
      </rPr>
      <t xml:space="preserve">
</t>
    </r>
    <r>
      <rPr>
        <b/>
        <sz val="10"/>
        <color theme="8" tint="-0.249977111117893"/>
        <rFont val="Arial Narrow"/>
        <family val="2"/>
      </rPr>
      <t>DTOR Se solicitó a  Grupo de Procesos Corporativos lineamientos para la ejecución de la actividad, sin embardo la Dirección Territorial adelantó gestión de búsqueda de otros medios para la ejecución de la actividad con la entidad FENASCOL (Federación Nacional de Sordos de Colombia), la cual requiere inversión dado que dicha capacitación tiene costo.  
Anexo 5 memorando 20207010003613 GPC
Anexo 6.accesibilidad personas Sordas_FENASCOL 
Anexo 7. Portafolio_FENASCOL</t>
    </r>
    <r>
      <rPr>
        <sz val="10"/>
        <color theme="1"/>
        <rFont val="Arial Narrow"/>
        <family val="2"/>
      </rPr>
      <t xml:space="preserve">
</t>
    </r>
    <r>
      <rPr>
        <b/>
        <sz val="10"/>
        <color theme="5" tint="-0.249977111117893"/>
        <rFont val="Arial Narrow"/>
        <family val="2"/>
      </rPr>
      <t>DTAN (No se prensa  avance corresponde a nivel central) ??</t>
    </r>
    <r>
      <rPr>
        <sz val="10"/>
        <color theme="1"/>
        <rFont val="Arial Narrow"/>
        <family val="2"/>
      </rPr>
      <t xml:space="preserve">
</t>
    </r>
    <r>
      <rPr>
        <b/>
        <sz val="10"/>
        <color theme="4" tint="-0.249977111117893"/>
        <rFont val="Arial Narrow"/>
        <family val="2"/>
      </rPr>
      <t>DTAO Teniendo en cuenta la situación de emergencia que se ha vivido en el país durante el primer cuatrimestre del año, ninguna de las entidades del Estado que brindan este tipo de capacitaciones, han realizado programación para este periodo, por lo cual, estamos a la espera de los lineamientos que pueda dar el DNP al respecto, y verificar si es posible tomar las mismas de manera virtual. o cuál será el proceso a seguir. "
Evidencias:  Comp. 4 Servicio al ciudadano. Activo 2.3 Correo electrónico.</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DTCA No se tienen avances en este cuatrimestre teniendo en cuenta la emergencia sanitaria Covid y la imposibilidad de concertar con entidades esta capacitación.  Adicionalmente, se espera el apoyo del Grupo de procesos corporativos de acuerdo a lo establecido</t>
    </r>
  </si>
  <si>
    <r>
      <rPr>
        <b/>
        <i/>
        <sz val="10"/>
        <color theme="1"/>
        <rFont val="Arial Narrow"/>
        <family val="2"/>
      </rPr>
      <t>GSIR</t>
    </r>
    <r>
      <rPr>
        <sz val="10"/>
        <color theme="1"/>
        <rFont val="Arial Narrow"/>
        <family val="2"/>
      </rPr>
      <t xml:space="preserve"> En este momento se está en proceso de contratación del Ingeniero de desarrollo que se dedique a  hacer la integración de la Ventanilla.</t>
    </r>
    <r>
      <rPr>
        <b/>
        <i/>
        <sz val="10"/>
        <color theme="1"/>
        <rFont val="Arial Narrow"/>
        <family val="2"/>
      </rPr>
      <t xml:space="preserve"> 
</t>
    </r>
    <r>
      <rPr>
        <b/>
        <sz val="10"/>
        <color theme="9" tint="-0.249977111117893"/>
        <rFont val="Arial Narrow"/>
        <family val="2"/>
      </rPr>
      <t>DTAM A la espera de directrices de GSIR ya que para las DT sería fase de implementación.</t>
    </r>
    <r>
      <rPr>
        <sz val="10"/>
        <color theme="1"/>
        <rFont val="Arial Narrow"/>
        <family val="2"/>
      </rPr>
      <t xml:space="preserve">
</t>
    </r>
    <r>
      <rPr>
        <b/>
        <sz val="10"/>
        <color theme="8" tint="-0.249977111117893"/>
        <rFont val="Arial Narrow"/>
        <family val="2"/>
      </rPr>
      <t>DTOR Se solicitó al Grupo de Sistema de Información y Radiocomunicaciones lineamientos.
Anexo 8.memorando 20207010003593 GSIR</t>
    </r>
    <r>
      <rPr>
        <sz val="10"/>
        <color theme="1"/>
        <rFont val="Arial Narrow"/>
        <family val="2"/>
      </rPr>
      <t xml:space="preserve">
</t>
    </r>
    <r>
      <rPr>
        <b/>
        <sz val="10"/>
        <color theme="5" tint="-0.249977111117893"/>
        <rFont val="Arial Narrow"/>
        <family val="2"/>
      </rPr>
      <t>DTAN No se prensta  avance  no se socializado con el nivel territorial</t>
    </r>
    <r>
      <rPr>
        <sz val="10"/>
        <color theme="1"/>
        <rFont val="Arial Narrow"/>
        <family val="2"/>
      </rPr>
      <t xml:space="preserve">
</t>
    </r>
    <r>
      <rPr>
        <b/>
        <sz val="10"/>
        <color theme="4" tint="-0.249977111117893"/>
        <rFont val="Arial Narrow"/>
        <family val="2"/>
      </rPr>
      <t xml:space="preserve">DTAO Este tema se encuentra a cargo del GSIR.  La DTAO no ha recibido ningún lineamiento o indicación sobre su participación o responsabilidad en el  tema de mantenimiento e integración de la ventanilla de PQR. Además la ventanilla única, esta se encuentra fuera de funcionamiento desde el mes de octubre  2019.  se solicita información mediante correo electrónico.
Evidencia: componente 4. actividad 2.4 </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No se tienen avances en este cuatrimestre toda vez que, el GSIR no ha solicitado ningún requerimiento a esta unidad de decisión</t>
    </r>
  </si>
  <si>
    <r>
      <t>SAF-GPC: Los resultados de las encuestas del I trimestre de la vigencia 2020, se encuentran publicados en el linK: http://www.parquesnacionales.gov.co/portal/es/servicio-al-ciudadano/peticiones-quejas-y-reclamos/informe-de-peticiones-quejas-y-reglamos/
Anexo 2.6. Análisis encuestas I trim - 20
SSNA</t>
    </r>
    <r>
      <rPr>
        <sz val="10"/>
        <color rgb="FFFF0000"/>
        <rFont val="Arial Narrow"/>
        <family val="2"/>
      </rPr>
      <t xml:space="preserve"> (ELREPORTE NO CORRESPONDE AL PRIMER CUATRIMESTRE 2020 SINO AL 2019 POR TANTO NO SE TIENE EN CUENTA) </t>
    </r>
    <r>
      <rPr>
        <sz val="10"/>
        <color theme="1"/>
        <rFont val="Arial Narrow"/>
        <family val="2"/>
      </rPr>
      <t xml:space="preserve">Se reporta a enero de Diciembre 2020
Se realiza la aplicación de encuestas corresponde al análisis de 6181 encuestas de satisfacción que fueron aplicadas durante el  pero-do Enero – Diciembre de 2019, en 19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Las siguientes áreas protegidas no reportaron encuestas de satisfacción, por las siguientes razones:
PNN Sierra Nevada de Santa Marta: El ingreso por el sector de San Lorenzo se encuentra cerrado, por lo que no se están aplicando encuestas de satisfacción de visitantes.
 Parque Nacional Natural Sierra de La Macarena: Durante el primer semestre no se aplicaron encuestas porque el área está cerrada para el ingreso de visitantes.
 Parque Nacional Natural Old Providence: No se aplicaron encuestas de satisfacción en el primer trimestre debí-do a la falta de recursos físicos para su aplicación.
 PNN Cueva de los Guacharos: Se aplicaron encuestas los primeros meses del año, posteriormente mediante la Resolución 0148 del 23 de mayo de 2019, se ordenó el cierre temporal y se prohibió el ingreso de visitantes debido a las fuertes lluvias y deslizamientos presentados en el área protegida.
Se presenta el cumplimiento del tamaño de la muestra en cada área protegida para los trimestres T1 (Enero a Marzo de 2019), T2 (Abril a Junio de 2019), T3 (Julio a Septiembre de 2019) y T4 (Octubre a Diciembre de 2019).así:
-Dirección Territorial Caribe: Se realizaron 2343 en los PNN de esta Territorial y con un cumplimiento del 100%.
-Dirección Terrorial Andes Occidentales: Se aplicaron 1539 en los PNN Territorial con un cumplimiento del 100%.
-Andes Nororientales: Se aplicaron 742 encuestas con un cumplimiento del 100%.
-Dirección Territorial Oriquia: Se aplicaron 894 encuestas con un cumplimiento del 100%
-Dirección territorial Pacifico: Se aplicaron 663 encuetas con cumplimento del 100%; de igual manera se observa que se cumplido de manera general se logró de manera general un 103% del cumplimiento de la muestra definida para el año 2019, se describe a continuación las áreas protegidas y el porcentaje del cumplimiento del tamaño de la muestra, durante el primer semestre del año en mención.
De igual manera en el informe correspondiente se muestran los análisis generales de los resultados de las encuestas realizadas, las cuales se tuvieron en cuanta los siguientes ítems: 
Perfil del visitante, Motivación e Interés por el Área Protegida, Aspectos Económicos, Actividades y Servicios Ecoturísticos, entre otros.
Porcentaje de Satisfacción de visitantes: Durante el Año 2019, el nivel de satisfacción general de los visitantes en las 19 áreas protegidas con vocación ecoturística del SPNN en las que se aplicaron encuestas, fue del 90% mientras que el 10% requiere de acciones para disminuir el porcentaje de insatisfacción.
Estos porcentajes son positivos y evidencian la buena labor y gestión que realizan las áreas protegidas con vocación ecoturística del Sistema de Parques Nacionales Naturales.
Los resultados de las encuestas de satisfacción de visitantes permiten determinar las necesidades que tienen las áreas protegidas y son insumo fundamental en la formulación de los proyectos de inversión que se presentan ante instancias públicas y privadas.
</t>
    </r>
  </si>
  <si>
    <t>Asignar responsables de la gestión de los diferentes canales de atención de acuerdo con los requisitos establecidos y lineamientos impartidos por la Dirección Nacional de Planeación  - Dirección de Servicio al Ciudadano</t>
  </si>
  <si>
    <r>
      <rPr>
        <b/>
        <i/>
        <sz val="10"/>
        <color theme="1"/>
        <rFont val="Arial Narrow"/>
        <family val="2"/>
      </rPr>
      <t xml:space="preserve">SAF (GH-GPC) SAF-GPC: Se solicito mediante memorando a cada DT, reporte de los encargados del Servicio al Ciudadano. 
Anexo 2.7. Memorandos encargado Servicio al Ciudadano. 
En cuanto a los perfiles, a la fecha no se han recibido por parte de las DT´s hojas de vida con el fin de verificar el perfil para designar a las personas encargadas de la atención al ciudadano, en articulación con el GPC. 
</t>
    </r>
    <r>
      <rPr>
        <b/>
        <sz val="10"/>
        <color theme="9" tint="-0.249977111117893"/>
        <rFont val="Arial Narrow"/>
        <family val="2"/>
      </rPr>
      <t>DTAM Para las áreas protegidas se lleva a cabo la contratación de una administrativa para cada una de las sedes, quienes contribuyen a la atención al ciudadano, sea a través de solicitudes y respuestas a las PQRS, atenciones telefónicas, presenciales y por correo electrónico. Anexos 4 al 4.10 Contrato clausulado del técnico para realizar la atención, recepción de las solicitudes de los usuarios. Anexo 4 CONDICIONES ADICIONALES CPS AP Anexo 4.1 RELACIÓN CONTRATACIÓN AP DT PARA ATEN CIUDADANO</t>
    </r>
    <r>
      <rPr>
        <sz val="10"/>
        <color theme="1"/>
        <rFont val="Arial Narrow"/>
        <family val="2"/>
      </rPr>
      <t xml:space="preserve">
</t>
    </r>
    <r>
      <rPr>
        <b/>
        <sz val="10"/>
        <color theme="8" tint="-0.249977111117893"/>
        <rFont val="Arial Narrow"/>
        <family val="2"/>
      </rPr>
      <t>DTOR Actualmente la persona designada a atención al ciudadano tiene el cargo de secretaria ejecutiva, código 4210, grado 20, nombrada mediante acto administrativo Resolución No. 0217 de fecha 19 de mayo de 2016. 
Anexo 9. acto administrativo nombramiento
Anexo 10. Manual de Funciones
Anexo 11. Responsables AU</t>
    </r>
    <r>
      <rPr>
        <sz val="10"/>
        <color theme="1"/>
        <rFont val="Arial Narrow"/>
        <family val="2"/>
      </rPr>
      <t xml:space="preserve">
</t>
    </r>
    <r>
      <rPr>
        <b/>
        <sz val="10"/>
        <color theme="5" tint="-0.249977111117893"/>
        <rFont val="Arial Narrow"/>
        <family val="2"/>
      </rPr>
      <t>DTAN Se adjunta hoja de vida de la persona que esta contratada en al territorial andes Nororientales con obligaciones en su contrato de atención al ciudadano.</t>
    </r>
    <r>
      <rPr>
        <sz val="10"/>
        <color theme="1"/>
        <rFont val="Arial Narrow"/>
        <family val="2"/>
      </rPr>
      <t xml:space="preserve">
</t>
    </r>
    <r>
      <rPr>
        <b/>
        <sz val="10"/>
        <color theme="4" tint="-0.249977111117893"/>
        <rFont val="Arial Narrow"/>
        <family val="2"/>
      </rPr>
      <t>DTAO Se revisó el perfil de las candidatas a realizar las actividades de atención al ciudadano en la DTAO, encontrándose que tienen cursos y experiencia relacionada con la atención al cliente y la satisfacción del  mismo.
Evidencia componente IV servicio ciudadano activ. 2.7.1 certificados.</t>
    </r>
    <r>
      <rPr>
        <sz val="10"/>
        <color theme="1"/>
        <rFont val="Arial Narrow"/>
        <family val="2"/>
      </rPr>
      <t xml:space="preserve">
</t>
    </r>
    <r>
      <rPr>
        <b/>
        <sz val="10"/>
        <color rgb="FF7030A0"/>
        <rFont val="Arial Narrow"/>
        <family val="2"/>
      </rPr>
      <t>DTPA Se designa esta obligación al Profesional de Calidad de la Territorial Pacífico, el cual es contratado desde el 20 de marzo de 2020</t>
    </r>
    <r>
      <rPr>
        <sz val="10"/>
        <color theme="1"/>
        <rFont val="Arial Narrow"/>
        <family val="2"/>
      </rPr>
      <t xml:space="preserve">
</t>
    </r>
    <r>
      <rPr>
        <b/>
        <sz val="10"/>
        <color rgb="FFFFC000"/>
        <rFont val="Arial Narrow"/>
        <family val="2"/>
      </rPr>
      <t>DTCA Previa revisión de los perfiles, se cumplió con la designación del responsable de atención al usuario en la Dirección Territorial Caribe. Las obligaciones se encuentran especificadas en el Estudio Previo  que anexo como Evidencia: Estudios Previos líder atención al usuario y memorando remitido al GPC</t>
    </r>
  </si>
  <si>
    <r>
      <rPr>
        <b/>
        <sz val="10"/>
        <color theme="9" tint="-0.249977111117893"/>
        <rFont val="Arial Narrow"/>
        <family val="2"/>
      </rPr>
      <t>DTAM Con relación a la Dirección Territorial, se realiza la contratación de una persona para contribuir a la atención al ciudadano, sea virtual, presencial, quien hace seguimiento a las PQRS y seguimiento al gestor documental Orfeo. Anexo 5 Contrato clausulado del técnico para realizar la atención, recepción de las solicitudes de los usuarios</t>
    </r>
    <r>
      <rPr>
        <sz val="10"/>
        <color theme="1"/>
        <rFont val="Arial Narrow"/>
        <family val="2"/>
      </rPr>
      <t xml:space="preserve">
</t>
    </r>
    <r>
      <rPr>
        <b/>
        <sz val="10"/>
        <color theme="8" tint="-0.249977111117893"/>
        <rFont val="Arial Narrow"/>
        <family val="2"/>
      </rPr>
      <t>DTOR  La Dirección Territorial Orinoquia envía mediante memorando No. 20207010001993 la relación de las personas encargadas de atención al ciudadano. 
Anexo 11. Responsables AU</t>
    </r>
    <r>
      <rPr>
        <sz val="10"/>
        <color theme="1"/>
        <rFont val="Arial Narrow"/>
        <family val="2"/>
      </rPr>
      <t xml:space="preserve">
</t>
    </r>
    <r>
      <rPr>
        <b/>
        <sz val="10"/>
        <color theme="5" tint="-0.249977111117893"/>
        <rFont val="Arial Narrow"/>
        <family val="2"/>
      </rPr>
      <t>DTOR  La Dirección Territorial Orinoquia envía mediante memorando No. 20207010001993 la relación de las personas encargadas de atención al ciudadano. 
Anexo 11. Responsables AU</t>
    </r>
    <r>
      <rPr>
        <sz val="10"/>
        <color theme="1"/>
        <rFont val="Arial Narrow"/>
        <family val="2"/>
      </rPr>
      <t xml:space="preserve">
</t>
    </r>
    <r>
      <rPr>
        <b/>
        <sz val="10"/>
        <color theme="4" tint="-0.249977111117893"/>
        <rFont val="Arial Narrow"/>
        <family val="2"/>
      </rPr>
      <t>DTAO Mediante memorando 20206110000143, se determina y se comunicó al Grupo de procesos Corporativos,  quiénes son las responsables  en la DTAO del tema  de atención al ciudadano, información trámites y servicios y PQRS.
Evidencia: Evidencias:  Comp. 4 Servicio al ciudadano. Activ 2.7.2 memorando</t>
    </r>
    <r>
      <rPr>
        <sz val="10"/>
        <color theme="1"/>
        <rFont val="Arial Narrow"/>
        <family val="2"/>
      </rPr>
      <t xml:space="preserve">
</t>
    </r>
    <r>
      <rPr>
        <b/>
        <sz val="10"/>
        <color rgb="FF7030A0"/>
        <rFont val="Arial Narrow"/>
        <family val="2"/>
      </rPr>
      <t>DTPA Se designa esta obligación al Profesional de Calidad de la Territorial Pacífico, el cual es contratado desde el 20 de marzo de 2020</t>
    </r>
    <r>
      <rPr>
        <sz val="10"/>
        <color theme="1"/>
        <rFont val="Arial Narrow"/>
        <family val="2"/>
      </rPr>
      <t xml:space="preserve">
</t>
    </r>
    <r>
      <rPr>
        <b/>
        <sz val="10"/>
        <color rgb="FFFFC000"/>
        <rFont val="Arial Narrow"/>
        <family val="2"/>
      </rPr>
      <t>DTCA A través del CPS No 016, fue asignada la contratista Acenelia Calvo responsable de apoyo al proceso de atención al usuario de la DTCA, de acuerdo a los lineamientos y procedimientos
establecidos por la entidad (información de  trámites y servicios, aplicación y tabulación de encuestas de satisfacción, radicación y seguimiento a PQRSD, Registro de usuarios PNNC Evidencia: Estudios Previos y Registro usuarios PNNC primer cuatrimestre</t>
    </r>
  </si>
  <si>
    <r>
      <t xml:space="preserve">SAF (GPC-GGH) 1. No se han realizado capacitaciones por parte del DNP, en atención a la emergencia sanitaria que vive el país, y que se declaró mediante el decreto 417 de 2020. 
2. Se adelantó capacitación con la DTCA en el mes de Febrero.  
3. Se publica en la página web canales de atención virtuales para los ciudadanos, durante la cuarentena obligatorio establecida mediante el decreto 457 de 2020.  
4. Se realizó el Curso "Integridad, Transparencia y lucha contra la corrupción" -ITLC, el cual tiene por objetivo "Sensibilizar a los servidores públicos acerca de la importancia de la legalidad, la transparencia y la integridad en el ejercicio de sus funciones en las entidades públicas con el fin de actuar acorde con los valores del servicio público en su contexto laboral". Independiente de su vinculación como funcionario o contratista.
Anexo 3.1. Capacitación DTCA AUS
Anexo 3.1. Canales atención virtuales
Anexo 3.1 Curso ITLC
</t>
    </r>
    <r>
      <rPr>
        <b/>
        <sz val="10"/>
        <color theme="9" tint="-0.249977111117893"/>
        <rFont val="Arial Narrow"/>
        <family val="2"/>
      </rPr>
      <t>DTAM Con relación a sensibilizaciones con la programación enviada por el DNP, debido  a la emergencia sanitaria, por consiguiente no se registran avances en esta actividad. Se realizan  sensibilizaciones con relación  a los mecanismos de atención al ciudadano, Ley 1755 de 2015, clases de peticiones, definiciones y tiempos de respuesta, canales y mecanismos de atención. Anexo 6 SENSIBILIZACIÓN MECANISMOS PARA LA ATENCIÓN AL CIUDADANO, Anexo 7 PRESENTACIÓN MECANISMOS PARA LA ATENCIÓN AL CIUDADANO. 
Se realiza socialización del Decreto legislativo 491 de 2020,        por medio del cual se adoptan medidas de urgencias para garantizar la atención y prestación de los servicios por parte de las autoridades públicas y los particulares que cumplan funciones públicas. Anexo 8 socialización Decreto No. 491 de 28 de marzo de 2020, 
Anexo 9 presentación DECRETO  491 de 2020, artículo 5 TIEMPOS DE RESPUESTA.</t>
    </r>
    <r>
      <rPr>
        <sz val="10"/>
        <color theme="1"/>
        <rFont val="Arial Narrow"/>
        <family val="2"/>
      </rPr>
      <t xml:space="preserve">
</t>
    </r>
    <r>
      <rPr>
        <b/>
        <sz val="10"/>
        <color theme="8" tint="-0.249977111117893"/>
        <rFont val="Arial Narrow"/>
        <family val="2"/>
      </rPr>
      <t>DTOR</t>
    </r>
    <r>
      <rPr>
        <sz val="10"/>
        <color theme="1"/>
        <rFont val="Arial Narrow"/>
        <family val="2"/>
      </rPr>
      <t xml:space="preserve">
</t>
    </r>
    <r>
      <rPr>
        <b/>
        <sz val="10"/>
        <color theme="5" tint="-0.249977111117893"/>
        <rFont val="Arial Narrow"/>
        <family val="2"/>
      </rPr>
      <t>DTAN No presenta avance en esta área</t>
    </r>
    <r>
      <rPr>
        <sz val="10"/>
        <color theme="1"/>
        <rFont val="Arial Narrow"/>
        <family val="2"/>
      </rPr>
      <t xml:space="preserve">
</t>
    </r>
    <r>
      <rPr>
        <b/>
        <sz val="10"/>
        <color theme="4" tint="-0.249977111117893"/>
        <rFont val="Arial Narrow"/>
        <family val="2"/>
      </rPr>
      <t>DTAO El día 20 de enero de 2020 se realizó sensibilización sobre derechos de petición, términos de respuesta y atención al ciudadano. Anexo 2.1 Lista de asistencia sensibilización SIG y PQRS.
El día 13/02/2020 se realiza sensibilización con las auxiliares administrativas de las Áreas Protegidas  en temas de atención al  usuario y derechos de petición.
Evidencias:  Comp. 4 Servicio al ciudadano. Activ 3.1 Lista asistencia</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 xml:space="preserve">DTCA Se desarrolló sensibilización virtual en aras de fortalecer competencias de los servidores que apoyan la atención al ciudadano en la DT y las áreas protegidas Temática abordada: Derechos de Petición y términos transitorios respuestas de PQRSD. Esta tuvo lugar Vía Hangouts y contó con la participación del responsable de atención al usuario : carpeta 3.1 anexo1.  Lista asistencia y anexo2.  PPT .
Adicionalmente se desarrolló por parte del GPC jornada de sensibilización virtual en esta misma temática para el líder de atención al usuario y contratista responsable de la recepción en la DT (anexo3.lista asistencia GPC)
</t>
    </r>
    <r>
      <rPr>
        <b/>
        <sz val="10"/>
        <color theme="1"/>
        <rFont val="Arial Narrow"/>
        <family val="2"/>
      </rPr>
      <t xml:space="preserve">DTOR Se realizó durante el primer cuatrimestre sensibilizaciones dirigidas al personal de la Dirección Territorial y áreas protegidas, incluyendo temas de atención al ciudadano, divulgación de carta de trato digno, protocolo de atención al ciudadano.  
Anexo 12. asis_sensibilizacionSIG_dtor_tecnicos
Anexo 13. Asistencia_pnn_sumapaz
Anexo 14. Asistencia_pnn_tinigua
Anexo 15. asistencia_sensibilizacion_SGI_PQRS
Anexo 16. lista_asistencia_AU_PQRS
Anexo 17. Asistencia_sensb_PQRS_chingaza
Anexo 18. seg_compromisos
Así mismo, se envío memorando al Grupo de Procesos Corporativos para solicitar lineamientos del producto 1 y 3.  
Anexo 5.Memorando GPC_radicado
DTPA No se tiene avances sobre este ítem durante el cuatrimestre </t>
    </r>
  </si>
  <si>
    <r>
      <t>GCEA: En coordinación con el Grupo de Procesos Corporativos se han diseñado piezas gráficas orientadas al servicio de cara al ciudadano.  Por otra parte también con el Grupo de Control Disciplinario se han diseñado piezas gráficas orientadas también a la responsabilidad de los servidores públicos frente al ciudadano. Por otro lado, pro solicitud del Grupo de Control Interno se viene apoyando en la construcción y diseño de piezas gráficas sobre la cultura del autocontrol donde se destaca la eficacia, eficiencia, oportunidad en la atención y transparencia lo cual contribuye al fortalecimiento de la cultura del servicio.
SAF (GPC-GGH-GC) Con apoyo del GCEA se socializan por medios virtuales flash informativos con aspectos relacionados con el servicio al ciudadano. 
Anexo 3.1 Flash informativos
Se realizó  Curso ITLC, que ofrece además, a los servidores públicos el conocimiento básico para tener en cuenta en la toma de decisiones y para asumir comportamientos en los que prevalezca el interés general por encima del interés particular. Se han capacitado 222 servidores al corte del presente informe. Anexo 3.2 Curso ITLC</t>
    </r>
    <r>
      <rPr>
        <b/>
        <sz val="10"/>
        <color theme="9" tint="-0.249977111117893"/>
        <rFont val="Arial Narrow"/>
        <family val="2"/>
      </rPr>
      <t xml:space="preserve">
DTAM Se desarrollan acciones de sensibilización que fortalezcan la cultura del servicio al ciudadano como ponerse la Camisa del Buen Servicio. Anexo 10 socialización LA CAMISA DEL SERVICIO!
Anexo 11 presentación  CAMISA DEL SERVICIO</t>
    </r>
    <r>
      <rPr>
        <sz val="10"/>
        <color theme="1"/>
        <rFont val="Arial Narrow"/>
        <family val="2"/>
      </rPr>
      <t xml:space="preserve">
</t>
    </r>
    <r>
      <rPr>
        <b/>
        <sz val="10"/>
        <color theme="8" tint="-0.249977111117893"/>
        <rFont val="Arial Narrow"/>
        <family val="2"/>
      </rPr>
      <t>DTOR A través de los canales internos de comunicación se  realizó la divulgación de contenidos para fortalecer la cultura de servicio ciudadano al interior de la entidad. 
Anexo 19. Div servicio al ciudadano
Anexo 20. Div nuevos términos</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Para el año 2020 se han definido 5 campañas internas. En este primer periodo se inició la correspondiente a promocionar el uso adecuado del Orfeo, que consta de piezas gráficas y un espacio de sensibilización y orientación sobre el tema; este último se ha podido llevar a cabo por la contingencia de salud pública. Se envían como evidencias las piezas que están en divulgación.
Evidencias:  Comp. 4 Servicio al ciudadano. Activ 3.2</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DTCA No reportó</t>
    </r>
  </si>
  <si>
    <r>
      <rPr>
        <b/>
        <sz val="10"/>
        <color theme="9" tint="-0.249977111117893"/>
        <rFont val="Arial Narrow"/>
        <family val="2"/>
      </rPr>
      <t xml:space="preserve">SAF-GPC: Se consolida el reporte de Enero a Abril de 2020. Anexo 4.2. Consolidado ciudadanos atendidos I cuatrimestre-20
CIUDADANO 1ER TRIM DTAM Anexo 13 informe del consolidado de atención
DTAM En las sedes de las Áreas Protegidas y de la DT se realiza el diligenciamiento del formato de atención a los ciudadanos presencial y telefónica. En este periodo no hubo mayo presencia o llamadas telefónicas en la s sedes administrativas de la DTAM. Este informe  se reporta la Grupo de Procesos Corporativos.
Anexo 12 CONSOLIDADO ATENCION AL 
</t>
    </r>
    <r>
      <rPr>
        <b/>
        <sz val="10"/>
        <color theme="8" tint="-0.249977111117893"/>
        <rFont val="Arial Narrow"/>
        <family val="2"/>
      </rPr>
      <t>DTOR Se realizó reporte de usuarios atendidos, remitiendo el consolidado primer trimestre 2020. 
Anexo 21.Reporte usuarios atendidos DTOR
Anexo 22. Registro_Usuarios_PNNC</t>
    </r>
    <r>
      <rPr>
        <sz val="10"/>
        <color theme="1"/>
        <rFont val="Arial Narrow"/>
        <family val="2"/>
      </rPr>
      <t xml:space="preserve">
</t>
    </r>
    <r>
      <rPr>
        <b/>
        <sz val="10"/>
        <color theme="5" tint="-0.249977111117893"/>
        <rFont val="Arial Narrow"/>
        <family val="2"/>
      </rPr>
      <t>DTAN NO SE  TIENE AVANCE  EN ESTA ACTIVIDAD</t>
    </r>
    <r>
      <rPr>
        <sz val="10"/>
        <color theme="1"/>
        <rFont val="Arial Narrow"/>
        <family val="2"/>
      </rPr>
      <t xml:space="preserve">
</t>
    </r>
    <r>
      <rPr>
        <b/>
        <sz val="10"/>
        <color theme="4" tint="-0.249977111117893"/>
        <rFont val="Arial Narrow"/>
        <family val="2"/>
      </rPr>
      <t>DTAO Se presenta informe de ciudadanos atendidos durante el período de enero a marzo de 2020. en la Dirección Territorial Andes Occidentales, tanto de forma presencial como telefónica.
Evidencias:  Comp. 4 Servicio al ciudadano. Activ 4.2</t>
    </r>
    <r>
      <rPr>
        <sz val="10"/>
        <color theme="1"/>
        <rFont val="Arial Narrow"/>
        <family val="2"/>
      </rPr>
      <t xml:space="preserve">
</t>
    </r>
    <r>
      <rPr>
        <b/>
        <sz val="10"/>
        <color rgb="FF7030A0"/>
        <rFont val="Arial Narrow"/>
        <family val="2"/>
      </rPr>
      <t xml:space="preserve">DTPA Se genera consolidado de Orfeos sobre PQRS correspondiente a los meses de enero, febrero y marzo de 2020 </t>
    </r>
    <r>
      <rPr>
        <sz val="10"/>
        <color theme="1"/>
        <rFont val="Arial Narrow"/>
        <family val="2"/>
      </rPr>
      <t xml:space="preserve">
</t>
    </r>
    <r>
      <rPr>
        <b/>
        <sz val="10"/>
        <color rgb="FFFFC000"/>
        <rFont val="Arial Narrow"/>
        <family val="2"/>
      </rPr>
      <t>DTCA La Dirección Territorial Caribe y el SFF Los Colorados realiza registro de usuarios atendidos a través del formato "REGISTRO DE USUARIOS PARQUES NACIONALES NATURALES DE COLOMBIA. Esta información fue reportada al finalizar el primer trimestre al grupo de procesos corporativos. Evidencia: carpeta 4.3 memorando de reporte y consolidado del Registro de usuarios DTCA primer trimestre y registro usuario febrero y marzo del área protegida SFF Los Colorados.  Las otras APs no reportaron visitas en el primer cuatrimestre</t>
    </r>
  </si>
  <si>
    <t>GSIR
DTAM No se registran avances en el periodo
DTOR Se solicito al Grupo de Sistemas de Información y Radiocomunicaciones lineamientos para la ejecución de la actividad. 
Anexo 8.memorando 20207010003593 GSIR
DTAN NO PRESENTA AVANCE
DTAO e envió correo electrónico al Grupo de  Procesos Corporativos, solicitando directriz y lineamientos respecto a la participación de las territoriales,  para el desarrollo de la actividad 4.3 del plan anticorrupción:
"Actualizar las base de datos personales y realizar el registro en el aplicativo de la Superintendencia de Industria y Comercio."
quienes nos informan que "Esta actividad se encuentra a cargo del Grupo de Gestión Financiera, quien es el responsable de crear los usuarios para proceder con el proceso de actualización de datos personales en el aplicativo de la Superintendencia de Industria y Comercio"
Evidencias:  Comp. 4 Servicio al ciudadano. Activ 4.3 Correo electrónico.
DTPA La base de datos personales para la Territorial Pacífico se encuentra debidamente actualizada para el primer cuatrimestre, sin embargo estamos a la espera de lineamientos desde Nivel Central, para actualizar en el aplicativo del SIC.
DTCA  La creación de un usuario que actualice las bases de Datos, es realizada por el Grupo de Gestión Financiera. A la fecha de reporte del cuatrimestre no se  tiene información ni avance de acuerdo a lo indicado por el Grupo de Procesos Corporativos. Las bases de datos manejadas desde el Grupo de Procesos Corporativos, serán actualizadas desde nivel central</t>
  </si>
  <si>
    <t>Autocapacitación en  el tema de protección de datos personales. Haciendo uso de las herramientas dispuestas en la Web de la SIC con el apoyo del GCEA para la sensibilización- comunicación
Elaborar y divulgar lineamiento de autocapacitación a través del portal del la SIC</t>
  </si>
  <si>
    <r>
      <rPr>
        <b/>
        <sz val="10"/>
        <color theme="9" tint="-0.249977111117893"/>
        <rFont val="Arial Narrow"/>
        <family val="2"/>
      </rPr>
      <t xml:space="preserve">SAF-GPC: Se reportará en el próximo cuatrimestre.
OAP: El proceso fue cumplido por un funcionario de planta quien realizó el curso virtual dispuesto en la plataforma de la SIC para admón. y manejo de la plataforma de datos personales
GSIR
DTAM </t>
    </r>
    <r>
      <rPr>
        <b/>
        <sz val="10"/>
        <color rgb="FFFF0000"/>
        <rFont val="Arial Narrow"/>
        <family val="2"/>
      </rPr>
      <t>(no reportó)</t>
    </r>
    <r>
      <rPr>
        <sz val="10"/>
        <color theme="1"/>
        <rFont val="Arial Narrow"/>
        <family val="2"/>
      </rPr>
      <t xml:space="preserve">
</t>
    </r>
    <r>
      <rPr>
        <b/>
        <sz val="10"/>
        <color theme="8" tint="-0.249977111117893"/>
        <rFont val="Arial Narrow"/>
        <family val="2"/>
      </rPr>
      <t>DTOR  (no reportó)</t>
    </r>
    <r>
      <rPr>
        <sz val="10"/>
        <color theme="1"/>
        <rFont val="Arial Narrow"/>
        <family val="2"/>
      </rPr>
      <t xml:space="preserve">
</t>
    </r>
    <r>
      <rPr>
        <b/>
        <sz val="10"/>
        <color theme="5" tint="-0.249977111117893"/>
        <rFont val="Arial Narrow"/>
        <family val="2"/>
      </rPr>
      <t xml:space="preserve">DTAN NO APLICA DTAN </t>
    </r>
    <r>
      <rPr>
        <b/>
        <sz val="10"/>
        <color rgb="FFFF0000"/>
        <rFont val="Arial Narrow"/>
        <family val="2"/>
      </rPr>
      <t xml:space="preserve"> (si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t>
    </r>
    <r>
      <rPr>
        <sz val="10"/>
        <color theme="1"/>
        <rFont val="Arial Narrow"/>
        <family val="2"/>
      </rPr>
      <t xml:space="preserve">  Se cumplió con sensibilización al nuevo líder de atención al usuario en la DTCA en Régimen de Protección de Datos personales, instructivo PQRSD y protocolos de atención al ciudadano Anexo evidencia carpeta 4.4 Lista asistencia y presentación</t>
    </r>
  </si>
  <si>
    <r>
      <t>SAF-GPC: La caracterización se encuentra publicada en la página web. 
Anexo 5.1. Informe Caracterización PNN-20</t>
    </r>
    <r>
      <rPr>
        <b/>
        <i/>
        <u/>
        <sz val="10"/>
        <color theme="1"/>
        <rFont val="Arial Narrow"/>
        <family val="2"/>
      </rPr>
      <t xml:space="preserve">
GPS
GPM
GSIR</t>
    </r>
    <r>
      <rPr>
        <sz val="10"/>
        <color theme="1"/>
        <rFont val="Arial Narrow"/>
        <family val="2"/>
      </rPr>
      <t xml:space="preserve">
</t>
    </r>
    <r>
      <rPr>
        <b/>
        <sz val="10"/>
        <color theme="9" tint="-0.249977111117893"/>
        <rFont val="Arial Narrow"/>
        <family val="2"/>
      </rPr>
      <t>DTAM Esta actividad por la emergencia sanitaria no puede llevarse a cabo, dado que se realiza acorde a las mesas de trabajo según los procesos de cada una de las áreas protegidas, como UOT, EEM, EDUCACIÓN AMBIENTAL, ETC.</t>
    </r>
    <r>
      <rPr>
        <sz val="10"/>
        <color theme="1"/>
        <rFont val="Arial Narrow"/>
        <family val="2"/>
      </rPr>
      <t xml:space="preserve">
</t>
    </r>
    <r>
      <rPr>
        <b/>
        <sz val="10"/>
        <color theme="8" tint="-0.249977111117893"/>
        <rFont val="Arial Narrow"/>
        <family val="2"/>
      </rPr>
      <t>DTOR</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"El día 06/12/2019 mediante Orfeo 20196090000243 se remitió al Grupo de Procesos Corporativos, la tabulación de las encuestas de caracterización de ciudadanos, con el fin de revisar la pertinencia de la oferta, canales y mecanismos de información y comunicación, a establecerse con dichos usuarios, durante la vigencia 2020.
Evidencia. Comp. IV servicio al ciudadano activo. 5.1</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 xml:space="preserve">DTCA  No se tienen avances en el período reportado teniendo en cuenta que la caracterización de ciudadanos se encuentra publicada en la Web ese Parques. SE esperan lineamientos de  Grupo de Procesos Corporativos en aras de actualizar en 2020
DTOR La caracterización se realizó en el noviembre 2019, por lo tanto se encuentra vigente y publicada en la pagina web, la actualización se realizará en los siguientes reportes. </t>
    </r>
  </si>
  <si>
    <r>
      <t xml:space="preserve">OAP - El ejercicio de Planeación Financiera se cumplirá en el último cuatrimestre
SAF (GPC-GGF) El ejercicio de Planeación Operativa Anual, se realizó y se cuenta con presupuesto Asignado de acuerdo con el POA Vigencia de 2020 para las iniciativas que mejoren el Servicio al Ciudadano. 
Anexo 1.1.  Presupuesto consolidado GPC 2020 
</t>
    </r>
    <r>
      <rPr>
        <b/>
        <sz val="10"/>
        <color theme="9" tint="-0.249977111117893"/>
        <rFont val="Arial Narrow"/>
        <family val="2"/>
      </rPr>
      <t xml:space="preserve">DTAM Para la atención al usuario, se dispuso de recursos para la contratación de personal administrativo en cada una de las sedes administrativas, así como en la sede de la DT,con el fin de que además de las actividades del parque, realicen la atención, recepción de información como trámites y servicios que presta PNNC.Los recursos asignados .para la vigencia 2020 son: $393.545.302 Anexo 1 PAA 2020 - PRESUPUESTO PNNC  2020 - PGN-UE-FUNCIONAMIENTO  </t>
    </r>
    <r>
      <rPr>
        <b/>
        <sz val="10"/>
        <color rgb="FFFF0000"/>
        <rFont val="Arial Narrow"/>
        <family val="2"/>
      </rPr>
      <t>(Meta para cumplir en ultimo cuatrimestre EBB)</t>
    </r>
    <r>
      <rPr>
        <sz val="10"/>
        <color theme="1"/>
        <rFont val="Arial Narrow"/>
        <family val="2"/>
      </rPr>
      <t xml:space="preserve">
</t>
    </r>
    <r>
      <rPr>
        <b/>
        <sz val="10"/>
        <color theme="8" tint="-0.249977111117893"/>
        <rFont val="Arial Narrow"/>
        <family val="2"/>
      </rPr>
      <t>DTOR Se solicitó a la Oficina Asesora de Planeación a fin de solicitar lineamiento e indicación de la asignación de presupuesto para esta actividad. 
Anexo 1 memorando 20207010003583 OAP</t>
    </r>
    <r>
      <rPr>
        <sz val="10"/>
        <color theme="1"/>
        <rFont val="Arial Narrow"/>
        <family val="2"/>
      </rPr>
      <t xml:space="preserve">
</t>
    </r>
    <r>
      <rPr>
        <b/>
        <sz val="10"/>
        <color theme="5" tint="-0.249977111117893"/>
        <rFont val="Arial Narrow"/>
        <family val="2"/>
      </rPr>
      <t>DTAN</t>
    </r>
    <r>
      <rPr>
        <b/>
        <sz val="10"/>
        <color rgb="FFFF0000"/>
        <rFont val="Arial Narrow"/>
        <family val="2"/>
      </rPr>
      <t xml:space="preserve"> (Meta para cumplir en ultimo cuatrimestre EBB)</t>
    </r>
    <r>
      <rPr>
        <sz val="10"/>
        <color theme="1"/>
        <rFont val="Arial Narrow"/>
        <family val="2"/>
      </rPr>
      <t xml:space="preserve">
</t>
    </r>
    <r>
      <rPr>
        <b/>
        <sz val="10"/>
        <color theme="4" tint="-0.249977111117893"/>
        <rFont val="Arial Narrow"/>
        <family val="2"/>
      </rPr>
      <t>DTAO Se incorporaron recursos en el presupuesto de la vigencia 2020, para mejorar el servicio al ciudadano.
Evidencia:  Subcomponente IV servicio al ciudadano Activo. 1.1</t>
    </r>
    <r>
      <rPr>
        <b/>
        <sz val="10"/>
        <color rgb="FFFF0000"/>
        <rFont val="Arial Narrow"/>
        <family val="2"/>
      </rPr>
      <t>(Meta para cumplir en ultimo cuatrimestre EBB)</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 xml:space="preserve">DTCA No se presenta reporte debido a que la fecha de vencimiento de la “meta o producto”, es posterior al corte del seguimiento y lo correspondiente se concertar en el último trimestre de cada vigencia. </t>
    </r>
    <r>
      <rPr>
        <b/>
        <sz val="10"/>
        <color rgb="FFFF0000"/>
        <rFont val="Arial Narrow"/>
        <family val="2"/>
      </rPr>
      <t>(Meta para cumplir en ultimo cuatrimestre EBB)</t>
    </r>
  </si>
  <si>
    <r>
      <rPr>
        <b/>
        <i/>
        <u/>
        <sz val="10"/>
        <color theme="1"/>
        <rFont val="Arial Narrow"/>
        <family val="2"/>
      </rPr>
      <t xml:space="preserve">GPM </t>
    </r>
    <r>
      <rPr>
        <sz val="10"/>
        <color theme="1"/>
        <rFont val="Arial Narrow"/>
        <family val="2"/>
      </rPr>
      <t xml:space="preserve">Para el programa de guardaparques voluntarios en el mes de febrero se hizo la publicación en la página web de convocatoria especial, dirigida a voluntarios con formación en diseño, medios audiovisuales y afines, con el fin de apoyar el programa en la elaboración de piezas comunicativas.
- Se apoyo al Grupo de Comunicaciones en el desarrollo de contenidos para el Dia del Oso y el apoyo en charlas sobre conservación con Chocolatinas Jet que se realizo en el primer trimestre de 2020. 
</t>
    </r>
    <r>
      <rPr>
        <b/>
        <i/>
        <u/>
        <sz val="10"/>
        <color theme="1"/>
        <rFont val="Arial Narrow"/>
        <family val="2"/>
      </rPr>
      <t xml:space="preserve">GCEA: </t>
    </r>
    <r>
      <rPr>
        <sz val="10"/>
        <color theme="1"/>
        <rFont val="Arial Narrow"/>
        <family val="2"/>
      </rPr>
      <t xml:space="preserve">Se publicó en la página web  por solicitud de la OAJ el Proyecto de resolución “por la cual se adopta el Plan de Manejo del Parque Nacional Natural Los Corales del Rosario y de San Bernardo”
También se publicó para conocimiento de la ciudadanía la apertura proceso para que prestadores de servicios ecoturísticos obtengan el aval de operación en el Parque Nacional Natural Los Nevados durante el 2020
Todas las dependencias
</t>
    </r>
    <r>
      <rPr>
        <b/>
        <sz val="10"/>
        <color theme="9" tint="-0.249977111117893"/>
        <rFont val="Arial Narrow"/>
        <family val="2"/>
      </rPr>
      <t>DTAM No se registran avances en el periodo</t>
    </r>
    <r>
      <rPr>
        <b/>
        <sz val="10"/>
        <color rgb="FFFF0000"/>
        <rFont val="Arial Narrow"/>
        <family val="2"/>
      </rPr>
      <t>.</t>
    </r>
    <r>
      <rPr>
        <sz val="10"/>
        <color theme="1"/>
        <rFont val="Arial Narrow"/>
        <family val="2"/>
      </rPr>
      <t xml:space="preserve">
</t>
    </r>
    <r>
      <rPr>
        <b/>
        <sz val="10"/>
        <color theme="8" tint="-0.249977111117893"/>
        <rFont val="Arial Narrow"/>
        <family val="2"/>
      </rPr>
      <t xml:space="preserve">DTOR Se envío memorando interno de radicado No. 20207030000973 al Grupo de Comunicación y Educación Ambiental, en el cual se solicita lineamientos para este reporte (Anexo 3). </t>
    </r>
    <r>
      <rPr>
        <sz val="10"/>
        <color theme="1"/>
        <rFont val="Arial Narrow"/>
        <family val="2"/>
      </rPr>
      <t xml:space="preserve">
</t>
    </r>
    <r>
      <rPr>
        <b/>
        <sz val="10"/>
        <color theme="5" tint="-0.249977111117893"/>
        <rFont val="Arial Narrow"/>
        <family val="2"/>
      </rPr>
      <t xml:space="preserve">DTAN </t>
    </r>
    <r>
      <rPr>
        <b/>
        <sz val="10"/>
        <color rgb="FFFF0000"/>
        <rFont val="Arial Narrow"/>
        <family val="2"/>
      </rPr>
      <t>(No reportó)</t>
    </r>
    <r>
      <rPr>
        <sz val="10"/>
        <color theme="1"/>
        <rFont val="Arial Narrow"/>
        <family val="2"/>
      </rPr>
      <t xml:space="preserve">
</t>
    </r>
    <r>
      <rPr>
        <b/>
        <sz val="10"/>
        <color theme="4" tint="-0.249977111117893"/>
        <rFont val="Arial Narrow"/>
        <family val="2"/>
      </rPr>
      <t>DTAO Las redes de Parques Nacionales no las administramos las territoriales, sino nivel central. Por lo anterior, no se tienen avances al respecto.</t>
    </r>
    <r>
      <rPr>
        <sz val="10"/>
        <color theme="1"/>
        <rFont val="Arial Narrow"/>
        <family val="2"/>
      </rPr>
      <t xml:space="preserve">
</t>
    </r>
    <r>
      <rPr>
        <b/>
        <sz val="10"/>
        <color rgb="FF7030A0"/>
        <rFont val="Arial Narrow"/>
        <family val="2"/>
      </rPr>
      <t>DTPA</t>
    </r>
    <r>
      <rPr>
        <b/>
        <sz val="10"/>
        <color rgb="FFFF0000"/>
        <rFont val="Arial Narrow"/>
        <family val="2"/>
      </rPr>
      <t xml:space="preserve"> (No reportó)</t>
    </r>
    <r>
      <rPr>
        <sz val="10"/>
        <color theme="1"/>
        <rFont val="Arial Narrow"/>
        <family val="2"/>
      </rPr>
      <t xml:space="preserve">
</t>
    </r>
    <r>
      <rPr>
        <b/>
        <sz val="10"/>
        <color rgb="FFFFC000"/>
        <rFont val="Arial Narrow"/>
        <family val="2"/>
      </rPr>
      <t>DTCA No se tiene avance en esta actividad de acuerdo a lo reportado por el profesional de comunicaciones de la DTCA. Sin embargo, es importante mencionar que se estaba organizando un Facebook Live en la sede de la DTCA con la Directora Territorial, el personal de PNN Tayrona y los pueblos indígenas pero se aplazó hasta nueva orden debido a la declaratoria de emergencia sanitaria por Covid 19</t>
    </r>
  </si>
  <si>
    <r>
      <rPr>
        <b/>
        <i/>
        <u/>
        <sz val="10"/>
        <color theme="1"/>
        <rFont val="Arial Narrow"/>
        <family val="2"/>
      </rPr>
      <t xml:space="preserve">SGM-GPM </t>
    </r>
    <r>
      <rPr>
        <sz val="10"/>
        <color theme="1"/>
        <rFont val="Arial Narrow"/>
        <family val="2"/>
      </rPr>
      <t xml:space="preserve">No se tienen aportes por ahora dado que el tema de los centros de dialogo ambiental esta suspendido </t>
    </r>
    <r>
      <rPr>
        <b/>
        <i/>
        <u/>
        <sz val="10"/>
        <color theme="1"/>
        <rFont val="Arial Narrow"/>
        <family val="2"/>
      </rPr>
      <t xml:space="preserve">
GCEA: </t>
    </r>
    <r>
      <rPr>
        <sz val="10"/>
        <color theme="1"/>
        <rFont val="Arial Narrow"/>
        <family val="2"/>
      </rPr>
      <t>Dada la situación mundial del COVID-19 estos espacios por ahora están prohibidos, pero se ha continuado participando en espacios de trabajo con Minambiente. 
Por solicitud de la Subdirección de Gestión y Manejo se diseñó un banner y se publico en la página web de la Entidad para conocimiento de la ciudadanía La caracterización de uso, ocupación y tenencia en las áreas protegidas del Sistema de Parques Nacionales Naturales de Colombia</t>
    </r>
    <r>
      <rPr>
        <b/>
        <i/>
        <u/>
        <sz val="10"/>
        <color theme="1"/>
        <rFont val="Arial Narrow"/>
        <family val="2"/>
      </rPr>
      <t xml:space="preserve">
</t>
    </r>
    <r>
      <rPr>
        <b/>
        <sz val="10"/>
        <color theme="9" tint="-0.249977111117893"/>
        <rFont val="Arial Narrow"/>
        <family val="2"/>
      </rPr>
      <t xml:space="preserve">DTAM De acuerdo a las acciones de la gestión institucional, con procesos relacionados de Uso Ocupación y Tenencia, Consulta Previa, Monitoreo de Restauración de cultivos ilícitos, Estrategias Especiales de Manejo, se avanzó:
SPM Orito: monitoreo de restauración de cultivos ilícitos: avanza con 27,9 Ha en proceso de Restauración, luego de que se firmaron 13 acuerdos PNIS y se erradicaron 15,9 Ha de cultivos ilícitos. Durante el primer trimestre se ha evidenciado a través de recorridos de PVC que estas hectáreas se encuentran en proceso de restauración sin intervención de personas externas a Parques Nacionales. Anexo 1 INFORME TÉCNICO Acuerdos PNIS-UE-1Trim 
En el trimestre se ha avanzado en las siguientes actividades: 1) revisión de los antecedentes del disturbio en las áreas de restauración, con el fin de profundizar en el conocimiento de la historia del uso del suelo en dichas áreas. 2) Dos recorridos de campo para la actualización de la línea base biofísica de los abiertos y el inventario de residuos sólidos presentes en 8 de los 59 abiertos; para ello se desarrolló una ficha de recolección de información, estructuras de datos para tabular y analizar los resultados. Se espera el siguiente trimestre finalizar el levantamiento de dicha información e iniciar su respectivo análisis. Anexo 2 FICHA INVENTARIO - RESIDUOS
Con relación a Desarrollo Local Sostenible de UE: Se tienen 132,88 Hectáreas bajo sistemas restauración, rehabilitación, recuperación, sistemas sostenibles en la  zona de influencia del SF PMOIA a las cuales se les hará seguimiento durante el 2020. Está área es el resultado de la firma de 10 acuerdos de Desarrollo Local Sostenible en diciembre 2019 con familias que habitan en la vereda el Líbano, Zona con función Amortiguadora del AP. Se analizo un área de 336.99 has, a las cuales se les realizó la siguiente zonificación; zona de conservación 204.11 has que equivalen al 60,6% del área y su cobertura es de bosques primarios y secundarios, zona de restauración con 25.15 has que equivalen al 7,5% y su cobertura son potreros abandonadas y rastrojos, y la zona de uso sostenible con 107.73 has equivalente al 32% que corresponden a cultivos y potreros con ganadería extensiva. las 132.88 has son para hacer seguimiento año 2020.Anexo 3 Actas Entrega Insumos Acuerdos DLS- U-E
Se han firmado 10 acuerdos de DLS en el marco del proyecto de UE, para la vereda el Líbano en cuyas fincas se ha realizado una zonificación, las cuales suman un total de 132,88 Ha en restauración y sistemas productivos. Durante el primer trimestre se firman actas de entrega de insumos para implementación de proyectos productivos a 10 personas de la vereda el Líbano.
Se ha contratado un técnico para apoyar la implementación durante el 2020 de 15 emprendimientos sostenibles en la vereda el Líbano, Zona con Función Amortiguadora del SF PMOIA. Anexo 4 evidenciasrestauraciónOrito
PNN Alto Fragua: En el primer trimestre de la vigencia 2020 se realizó el seguimiento a tres implementaciones en el marco de los acuerdos REP de UE suscritos en la vigencia 2019. (Anexo 5 Seguimiento acuerdos Fragua). 
Se apoyaron tres ejercicios de identificación de conflictos Socioambientales con las 40 familias que suscribieron acuerdos de restauración en el año 2019 (Anexo Anexo_4_Actas conflictos).
UOT:La Dirección Territorial Amazonía dentro de su Plan Estratégico incluye los escenarios de Uso, Ocupación y Tenencia como una de las líneas estratégicas de acción para el manejo y conservación de las áreas protegidas. En ese sentido, se identifican cuatro áreas con uso y ocupación en su interior, las cuales son: PNN La Paya, PNN Alto Fragua Indi Wasi, PNN Serranía de los Churumbelos y RNN Nukak. Esta línea estratégica también se viene trabajando con el Santuario Orito Indi Andi, aunque desde el año 2017 el área protegida se encuentra saneada, pero los procesos con las comunidades aún están vigentes. Anexo 6. Informe trimestral de avances_RevACR
EEM: Dentro del proceso de consulta previa para los PNN Serranía de Chiribiquete, PNN Amacayacu, PNN Alto Fragua IW, PNN Serranía los Churumbelos AW y el SFPM Orito IA, se definieron los planes de trabajo en relación a las actividades de seguimiento a los acuerdos de consulta previa(PNN Serranía de Chiribiquete, PNN Amacayacu y PNN Alto Fragua IW), iniciación del proceso con el resguardo Ticoya(PNN Amacayacu) y las acciones de aprestamiento de este proceso para el PNN Serranía los Churumbelos AW y el SFOM Orito IA. Se adjuntan actas. NN Serranía de Chiribiquete ha parado el proceso de terminación de seguimiento a los acuerdos de consulta de ampliación del área protegida. Adicionalmente, la contingencia frente a la pandemia COVID-19 ha generado que los planes de trabajo tanto del PNN Serranía de Chiribiquete como las demás(PNN Amacayacu, PNN Alto Fragua IA, PNN Serrania los Churumbelos AW y el SFPM Orito IA) Anexo 7 proceso consulta previa DTAM
</t>
    </r>
    <r>
      <rPr>
        <sz val="10"/>
        <color theme="1"/>
        <rFont val="Arial Narrow"/>
        <family val="2"/>
      </rPr>
      <t xml:space="preserve">
</t>
    </r>
    <r>
      <rPr>
        <b/>
        <sz val="10"/>
        <color theme="8" tint="-0.249977111117893"/>
        <rFont val="Arial Narrow"/>
        <family val="2"/>
      </rPr>
      <t xml:space="preserve">DTOR Se envío memorando interno de radicado No. 20207030000983 al Subdirección de Gestión y Manejo, en el cual se solicita lineamientos para este reporte (Anexo 4). </t>
    </r>
    <r>
      <rPr>
        <sz val="10"/>
        <color theme="1"/>
        <rFont val="Arial Narrow"/>
        <family val="2"/>
      </rPr>
      <t xml:space="preserve">
</t>
    </r>
    <r>
      <rPr>
        <b/>
        <sz val="10"/>
        <color theme="5" tint="-0.249977111117893"/>
        <rFont val="Arial Narrow"/>
        <family val="2"/>
      </rPr>
      <t xml:space="preserve">DTAN  NO APLICA </t>
    </r>
    <r>
      <rPr>
        <b/>
        <sz val="10"/>
        <color rgb="FFFF0000"/>
        <rFont val="Arial Narrow"/>
        <family val="2"/>
      </rPr>
      <t xml:space="preserve"> (si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 xml:space="preserve">DTPA </t>
    </r>
    <r>
      <rPr>
        <b/>
        <sz val="10"/>
        <color rgb="FFFF0000"/>
        <rFont val="Arial Narrow"/>
        <family val="2"/>
      </rPr>
      <t>No reportó</t>
    </r>
    <r>
      <rPr>
        <sz val="10"/>
        <color theme="1"/>
        <rFont val="Arial Narrow"/>
        <family val="2"/>
      </rPr>
      <t xml:space="preserve">
</t>
    </r>
    <r>
      <rPr>
        <b/>
        <sz val="10"/>
        <color rgb="FFFFC000"/>
        <rFont val="Arial Narrow"/>
        <family val="2"/>
      </rPr>
      <t>DTCA Se reportan por parte de las áreas protegidas de la Dirección Territorial Caribe los siguientes avances, cabe mencionar que algunas acciones están detalladas dentro del plan de participación social y ciudadana 2020  
SFF Los Flamencos: se relacionan a continuación avances de las acciones realizadas en el SFF LOS FLAMENCOS
Fecha: 14 de Febrero 2020
Objetivo del evento:
Reunión iniciativa manejo de residuos sólidos, en pro de la elaboración del Documento Plan de Negocios para con  la Asociación Ayanamajeshi Toumailu.
Fecha: 02 de Marzo 2020
Objetivo del evento:
Reunión de inicio de actividades de fortalecimiento con los beneficiarios de la iniciativa Artesanos Tokoko wale”keru tokoko en el SFF-Flamencos.
Fecha: 04 de Marzo del 2020
Objetivo del evento:
Reunión de programación de actividades conjuntas vigencia 2020, para la construcción del plan de ordenamiento ecoturísticas POE y la Estructuración de Compromisos de beneficiarios del Programa DLS Unión Europea en el Santuario los Flamencos.
Fecha: 09 de Marzo del 2020
Objetivo del evento:
Reunión, Socialización de avances y temas contractuales con los beneficiarios de la iniciativa Artesanos del AP.
Fecha: 09 de Marzo del 2020
Objetivo del evento:
Reunión con los beneficiarios de la iniciativa, fortalecimiento guías del resguardo indígena wayuu perratpu para la programación de actividades de fortalecimiento vigencia 2020. Evidencia carpeta Sff los Flamencos Anexo: INFORME ESPACIOS DESARROLLADOS I CUATRIM 2020 
SF ACANDI PP: En el marco del Esquema de Manejo Conjunto que se acordó para el Santuario de Fauna Acandí, Playón y Playona, durante el cuatrimestre se desarrolló reunión virtual con la Directora General de PNNC, Directora Territorial Caribe de PNNC y los Representantes Legales de los Consejos Comunitarios Cocomanorte y Cocomaseco, donde conjuntamente se planificaron y tomaron decisiones encaminadas al cumplimiento de los objetivos de conservación del Santuario, así mismo se informó a las comunidades sobre los avances en la formulación del plan de manejo del área protegida y de las acciones que se adelantan para desarrollar el monitoreo de tortugas marinas.
Evidencia: acta de reunión y listado de asistencia en carpeta SFF ACANDI PP
PNN CORALES ROSARIO SAN BERNARDO: Se convocaron espacios de trabajo con los consejos comunitarios para realizar seguimiento a los acuerdos de PM, sin embargo, este seguimiento solo se logró realizar con  tres (3)  de las seis ( 6)  comunidades, debido a que la programación se vio suspendida hasta que pase la  crisis del COVID-19, acatando la medida de cuarentena, expedida por la presidencia Evidencia carpeta 2.5 PNN CRSB tres (3)  informes de las socializaciones con los consejos comunitarios.
PNN TAYRONA:  Se llevo a cabo en Valledupar reunión de  la consulta previa en la etapa de seguimiento de acuerdos protocolizados contrato de concesión 002 de 2005 con los cuatro pueblos indígenas de la Sierra Nevada - Evidencia carpeta PNN TAYRONA  acta de reunión 13 DE MARZO 2020 
PNN MACUIRA: En el primer cuatrimestre de la vigencia se realizaron las siguientes acciones: 
-El día 19 de Febrero  se llevo a cabo una reunión con el equipo de trabajo en la sede operativa del corregimiento de Siapana esto con el fin de socializar los cambios en el indicador de gestión del Apoyo Presupuestario DLS – UE, que para la segunda fase del Programa que inicia este año, cambia de Número de familias beneficiarias a Número de Iniciativas productivas, razón por la cual las iniciativas en desarrollo caracterizadas en el AP tendrían que ser redistribuidas. También exprese la necesidad de plantear propuestas para nuevas iniciativas productivas, de lo cual surge la propuesta de dos iniciativas productivas una relacionada con las artesanías de sombreros tradicionales y la otra relacionada con la regulación de la actividad de pastoreo en las zonas cercanas a los bosques enanos nublados que se encuentran presentes en el PNN de Macuira  
- Los días 12 de marzo hasta el día 18 se realizaron  talleres de Fortalecimiento de familias Beneficiarias del programa Apoyo Presupuestarios DLS los sectores de manejo de Kajashiwo’u (corregimiento de Nazareth y Karaliwo’u), Tawaira (Tawaira) y Siapana (sede operativa Siapana). Los talleres fueron dirigidos por la profesional Iveth Menjura y las temáticas desarrolladas estuvieron enfocadas principalmente en diseño, tendencia e innovación, ciclo de producción, precios justos y fichas técnicas para cada una de las iniciativas productivas (chinchorro, cotizas y mochilas). Inicialmente se trabajó diseños de una colección, teoría del color, círculo cromático, ideas de combinación, tendencias del mercado, etc. Posteriormente se trabajaron roles relacionados con líder de diseño, líder de producción, líder administrativo, líder comercial, y la importancia de cada uno de ellos en el éxito de un producto; también se realizó un ejercicio de costeo de un producto, teniendo en cuenta parámetros asociados con materia prima, comisión por líder (en caso de desempeño de su labor), consolidar fondo, envío y mano de obra del producto. Todo lo anterior partiendo de medidas previamente estandarizadas para la elaboración eficaz y eficiente de cada producto.                                                                                                                                                                                                               Se registró una tala selectiva en el sector de manejo de tawaira en la comunidad del señor autoridad Robinson Ramírez este causado fue por un familiar que el mismo autoridad le había dado el permiso para la construcción de una enramada pero la misma autoridad aclaro que lo están comercializando  pero durante un pvc el equipo de PNN Macuira se encontró con el personal que estaban talando se evidenció con fotos la especie de flora que está cortando es el gusanero que mide aproximadamente como 12 metros .      VER evidencias en la carpeta PNN MACUIRA</t>
    </r>
  </si>
  <si>
    <r>
      <rPr>
        <b/>
        <sz val="10"/>
        <color theme="9" tint="-0.249977111117893"/>
        <rFont val="Arial Narrow"/>
        <family val="2"/>
      </rPr>
      <t>GPM Desde nivel central no se realizaron convocatorias a las comunidades, dado que las actividades que se lideraron desde las áreas protegidas.</t>
    </r>
    <r>
      <rPr>
        <b/>
        <sz val="10"/>
        <color rgb="FFFF0000"/>
        <rFont val="Arial Narrow"/>
        <family val="2"/>
      </rPr>
      <t>(reporte no ponderado por corresponder su realización a DT)</t>
    </r>
    <r>
      <rPr>
        <b/>
        <sz val="10"/>
        <color theme="9" tint="-0.249977111117893"/>
        <rFont val="Arial Narrow"/>
        <family val="2"/>
      </rPr>
      <t xml:space="preserve">
GCEA: Se estaba apoyando la iniciativa nacional liderada por el Ministerio de Ambiente y Desarrollo Sostenible de la Sembratón en redes sociales, actividad que fue suspendida por el actual Estado de Emergencia Económica, Social y Ecológica. Por otra parte, a través de redes sociales se promueve permanentemente el conoció y protección de nuestra fauna, flora y servicios ecosistémicos de las áreas protegidas.
DTAM Con relación a los espacios convocados para promover la asistencia de PNNC, a través de los procesos SIRAP – SINAP se realizó:  
SIDAP Guaviare: se adelantó la revisión del plan de trabajo del año y se verificaron los compromisos pendientes relacionados con: Reservas Naturales de la Sociedad Civil, planeación del manejo, proyectos de inversión, intercambios de conocimiento y fortalecimiento de capacidades, relacionamiento Amazonia – Orinoquia.  Anexo 9. Acta preparación SIDAP Guaviare ).    - 
SIDAP Putumayo: se adelantaron encuentros de coordinación con los jefes de las áreas protegidas presentes en el departamento, así como con los oficiales locales de WWF para dar inicio a la ruta de trabajo para el subsistema, donde se revisaron los intereses y las oportunidades regionales y locales que permitirán avanzar en la conformación del mismo. -Anexo 10. Acta reunión SIDAP Putumayo.
Con relación al PNN Chiribiquete en el mes de marzo se lleva a cabo reunión con representante de las veredas de Puerto Polaco y Puerto Cubarro en el municipio de Calamar con el fin de identificar las acciones a desarrollar en el sector por parte del parque. Se priorizan acciones relacionadas con precisión de límites, posteriormente señalización y amojonamiento y avanzar en la implementación de planes prediales y acuerdos de conservación. Anexo 11 Acta-reunión-comunidades-P.Polaco-P.Cubarro-iniciativa AAF.
SPM Orito: Durante el mes de febrero se realizó acercamiento con la institución educativa rural las Acacias realizando una presentación de Parques Nacionales y una jornada de educación ambiental con estudiantes y docentes de la institución. Anexo 12 Acta EA 001-Reconocimiento del territorio.
PNN Alto Fragua: Respecto a las mesas de trabajo relacionadas con los procesos que aportan a la rendición de cuentas, el PNN Alto Fragua El 27 y 30 de enero de 2020 realizó el primer comité local de coordinación del Convenio Interadministrativo Asociación de Cabildos Tandachiridu Inganokuna 􀆁 Parques Nacionales Naturales de Colombia, en el cual se hizo seguimiento a tres Convenios suscritos en la vigencia 2019 con dicha Asociación, se revisó el plan de acción de los acuerdos de consulta previa del plan de manejo del PNN, se hizo seguimiento al plan de trabajo 2019 y se concertó el plan de trabajo 2020. Anexo 13 Acta_1er comité  Local Tanda</t>
    </r>
    <r>
      <rPr>
        <sz val="10"/>
        <color theme="1"/>
        <rFont val="Arial Narrow"/>
        <family val="2"/>
      </rPr>
      <t xml:space="preserve">
</t>
    </r>
    <r>
      <rPr>
        <b/>
        <sz val="10"/>
        <color theme="8" tint="-0.249977111117893"/>
        <rFont val="Arial Narrow"/>
        <family val="2"/>
      </rPr>
      <t>DTOR PNN Tinigua y PNN Sierra de la Macarena realizó acciones: socialización del Plan de Manejo del PNN Tinigua y participación en la elaboración del Plan de Desarrollo Municipal Uribe 2020 – 2023.
Anexos 5, 6,7,8.
PNN Sumapaz:  Evidencia espacio de trabajo con  SINTRAPAZ para la definición de un plan de trabajo para esta vigencia.
Anexos 9 y 10.
PNN Chingaza: realizó convocatoria a la comunidad a participar en el evento del día del agua (Anexo 11).
realizó jornada de trabajo con las comunidades de la vereda Chinia del municipio de Fómeque en el marco del programa "Parques con la comunidad" (Anexo 12 y 13).
PNN El Tuparro: realizó espacio de socialización de los resultado del monitoreo participativo con las comunidades de indígenas asentadas en la isla Peniel y Churuata (Anexo 14)  
Realizó  la convocatoria y ejecución del primer festival de la tortuga y el caimán en la comunidad de Garcitas - Vichada (Anexo 15 - 15a y 15b)</t>
    </r>
    <r>
      <rPr>
        <sz val="10"/>
        <color theme="1"/>
        <rFont val="Arial Narrow"/>
        <family val="2"/>
      </rPr>
      <t xml:space="preserve">
</t>
    </r>
    <r>
      <rPr>
        <b/>
        <sz val="10"/>
        <color theme="5" tint="-0.249977111117893"/>
        <rFont val="Arial Narrow"/>
        <family val="2"/>
      </rPr>
      <t>DTAN Se anexan listado de asistencia a capacitación en temas de restauración ecológica, conservación de la biodiversidad y especies, por medio de talleres en  propagación de material vegetal en viveros. EVIDENCIA: 7 LSITAS DE ASISTENCIA A TALLERES SOBRE LOS TEMAS REFERIDOS</t>
    </r>
    <r>
      <rPr>
        <sz val="10"/>
        <color theme="1"/>
        <rFont val="Arial Narrow"/>
        <family val="2"/>
      </rPr>
      <t xml:space="preserve">
</t>
    </r>
    <r>
      <rPr>
        <b/>
        <sz val="10"/>
        <color theme="4" tint="-0.249977111117893"/>
        <rFont val="Arial Narrow"/>
        <family val="2"/>
      </rPr>
      <t>DTAO En cada una de las áreas protegidas de la DTAO se realizan diferentes acciones y procesos educativos los cuales promuevan la conservación y la protección de la biodiversidad de las AP
evidencias: Comp III rendición ctas activ 3.1</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En el primer cuatrimestre 2020 se desarrolló con los estudiantes del grado 11-5 de la Institución Educativa Distrital Liceo Samario, un taller y posterior intercambio de conocimiento para conmemorar el Día Mundial de la Protección del Oso de Anteojos. En el espacio se enfatizó en la importancia y las funciones ambientales del Oso Andino. También se promovió el tema de conservación de la babilla en el SFF Los Flamencos
Evidencias carpeta 3.1 componente rendición de cuentas
Bol05 DTCA IED Lisama Día del Oso 02-21-20
Bol09 SFF Los Flamencos liberación babilla 03-05
Bol13 SFF Los Colorados acuerdos 03-26-2020
Bol15 - SF Acandí campaña EA tortugas 04-20 
Bol16 - DTCA Avistamiento especies  -04-13-2020
Bol17 - PNN Tayrona monitoreo lagarto 04-23-2020
Publicaciones en la web: www.parquesnacionales.gov.co/portal/es/el-tigrillo-los-zorros-monos-y-caimanes-algunas-de-las-especies-que-mas-disfrutaron-del-descanso-del-parque-nacional-natural-tayrona/  
  http://www.parquesnacionales.gov.co/portal/es/liberado-caiman-cocodilus-fuscus-en-el-santuario-de-fauna-y-flora-los-flamencos/ 
http://intranet.parquesnacionales.gov.co/parques-nacionales-y-comunidades-delmunicipio-de-san-juan-de-nepomuceno-en-bolivar-firmaron-30-acuerdosvoluntarios-para-la-conservacion-del-bosque-seco-tropical/ 
http://www.parquesnacionales.gov.co/portal/es/fauna-silvestre-recorre-tranquilamente-los-parques-nacionales-naturales-del-caribe-colombiano/ 
http://www.parquesnacionales.gov.co/portal/es/guardarques-del-santuario-de-fauna-acandi-playon-y-playona-y-consejos-comunitarios-de-acandi-promueven-la-campana-desde-casa-aprendo-sobre-tortugas/      
Link de intranet: http://intranet.parquesnacionales.gov.co/el-oso-de-anteojos-se-tomo-la-institucioneducativa-distrital-liceo-samario/  *Esta no se publicó en la web, pero sí en la intranet y medios de comunicación 
SFF LOS FLAMENCOS:  Fecha: 18 de Febrero 2020
Objetivo del evento:
Reunión de definición de metas del santuario los flamencos para el indicador del programa DLS y asignación Presupuestal 2020.
Fecha: 04 de Marzo del 2020
Objetivo del evento:
Reunión de programación de actividades conjuntas vigencia 2020, para la construcción del plan de ordenamiento ecoturísticas POE y la Estructuración de Compromisos de beneficiarios del Programa DLS Unión Europea en el Santuario los Flamencos.
Fecha: 16 de Marzo del 2020
Objetivo del evento:
Reunión con los beneficiarios del grupo Wayuu Guides Ecotuors Tokoko para la revisión y definición de nuevos compromisos de conservación para alineamiento del documento POE. Evidencia Anexo Informe espacios realizados.
SFF LOS COLORADOS: 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 el primer cuatrimestre, se llevaron a cabo los diseños de corredores y el aislamientos para las zonas conservadas, que se están ejecutando en predios de la vereda Hayita (que cuentan con la participación de 30 familias), además, se llevaron a cabo escuela de campo sobre extracción de miel, siembra de hortalizas para los huertos familiares, se instalaron 30 nuevas colmenas, sistemas avícolas con gallina criolla para 29 familias; se adecuó un área de 1000 m2 para la siembra de pasturas que sirvió para el aprendizaje del montaje de media hectárea piloto en sistema silvopastoril, se realizó el seguimiento de las áreas de conservación de las fases anteriores y la firma de acuerdos voluntarios de conservación de la fase IV (Informe 1 de avances de Proyecto Conectividades).
Por otra parte, en reunión del 5 de marzo con propietarios de restaurantes, Hoteles, Policía de turismo, Cooperativas de Guías Locales- Coopcolorado y Cogestor de ICULTUR, se socializo el Plan de Ordenamiento Ecoturístico del Santuario y la Resolución 1558, por la cual se prohíbe el ingreso de plástico de un solo uso a las áreas con vocación ecoturística del SPNN  Evidencia: carpeta 3.1 sff Los colorados (Listado de asistencia)
SF ACANDÍ PP: Teniendo en cuenta el Decreto 457 de 2020 en el cual se imparten instrucciones en virtud de la emergencia sanitaria generada por el COVID19, el equipo técnico del Santuario de Fauna Acandí, Playón y Playona de manera conjunta con los consejos comunitarios Cocomanorte y Cocomaseco se empleó una estrategia desde comunicaciones para llegar hasta la comunidad en general que permitió aportar al cumplimiento de los objetivos de conservación, donde se destaca lo siguiente:
Se diseñaron piezas educativas en pro de la conservación de los VOCs como son: unir puntos sobre buscando la figura de un pez, sopa de letras con búsqueda de nombres de tortugas, playa, nombre científicos de las tortugas, entre otros y dibujos para pintar de tortugas marinas.
Implementación de la campaña “desde casa aprendo sobre tortugas” con esta actividad se llegó hasta los hogares para que durante la pandemia los niños y niñas, continuarán con su aprendizaje sobre tortugas marinas. Se imprimieron hojas con dibujos de tortugas, crucigramas, sopas de letras, unir puntos; estos insumos se entregaron al público focal.
Posteriormente se elaboró una nota que fue publicada en la página oficial de  PNNC, en el portal TDI COLOMBIA y en la página de Facebook local del municipio ACANDI T.V, en la cual toda la comunidad acandilera pudo observar el trabajo que se hizo en medio de la cuarentena.
Evidencias: carpeta SF ACANDI piezas educativas, link de publicaciones, memoria técnica.
PNN CORALES ROSARIO SB: Durante el primer cuatrimestre no se programaron actividades de conservación y protección con participación ciudadana, se avanza en la elaboración del plan de trabajo para ser implementado con las comunidades
PNN TAYRONA: En informe anexo se detallan las actividades desarrolladas en el primer cuatrimestre de la vigencia dentro del  cumplimiento a la estrategia de
Comunicación y Educación que busca aportar a la gestión, conservación y manejo del área protegida, a partir del fortalecimiento del dialogo social y la política de Participación Social:  1.1 JORNADA DE RECOLECCIÓN SUBACUÁTICA DE RESIDUOS SOLIDOS EN PLAYA DEL PUERTO
Y LA PISCINA NATURAL CON LAS ASOCIACIONES DE PRESTADORES DE SERVICIO DE ECOTOURT
Y APRESTAYRONA,  1.2 SOCIALIZACIÓN RESOLUCIÓN 1558 (PROHIBICIÓN PLÁSTICOS DE UN SOLO USO) AL EQUIPO
DE TRABAJO DEL PNN TAYRONA,  1.3 JORNADA AMBIENTAL DE RECOLECCIÓN DE RESIDUOS SÓLIDOS EN BAHIA CONCHA CON
LAS ASOCIACIONES DE PRESTADORES DE SERVICIO APESA, APRESTED, COOTRABAHÍACON,
KUNKUMBAMANA Y OCEAN TOUR,  1.4 SOCIALIZACIÓN DE LA RESOLUCIÓN 1558 DE 2019 A PRESTADORES DE SERVICIO DE
ECOTURISMO EN EL PARQUE NACIONAL NATURAL TAYRONA, 1.5 CHARLA A LAS ESCUELAS DE BUCEO SOBRE EL PNN TAYRONA: GENERALIDADES,
IMPORTANCIA, ECOSISTEMAS, RESTAURACIÓN CORALINA, 1.6 PLANEACION DE LAS ACTIVIDADES AÑO 2020 PARA EL COLECTIVO DE COMUNICACIONES –
INSTITUCION EDUCATIVA INEDTER,  1.7 TALLER RESIDUOS SÓLIDOS Y SU CLASIFICACIÓN A INTEGRANTES DEL COLECTIVO DE
COMUNICACIONES - INEDTER. Evidencia informe en carpeta PNN TAYRONA
PNN BAHIA PORTETE KAURRELE; Se encuentra pendiente de realizar el seguimiento a los Acuerdos de Consulta Previa, que estaba programado para la semana del 13 al 17 de abril, pero debido a la contingencia del COVID-19 se tuvo que aplazar para una fecha indeterminada, una vez sea levantada la cuarentena.
SFF CORCHAL MH:  La Comunidad de Bocacerrada, con el acompañamiento del Santuario, planificó la participación en la Sembratón Nacional programada a realizarse el día 19 de marzo, para la siembra de plántulas de mangle al interior del Santuario y en zona de influencia; actividad que fue cancelada a causa de la pandemia mundial por el COVID-19. En este orden de ideas, todas las intervenciones en campo están condicionadas a la evolución de la pandemia y a las instrucciones de las autoridades competentes.
Evidencias: Oficio invitación para participar en la Sembratón, de fecha 20 de febrero, Correo invitación Sembratón, Comunicado cancelación de la Sembratón, Correo envío Comunicado Cancelación Sembratón.
PNN SNSM: En el primer  cuatrimestre  2020 se desarrollaron espacios en el marco de procesos de relacionamiento con comunidades e instituciones para la conservación del AP que se relacionan a continuación y se adjuntan evidencias en la carpeta PNN SNSM
 Marzo 3 - Coordinar trabajo con funcionarios oficina turismo y ambiente de la Alcaldía de Ciénaga 
Marzo 9 - Conversatorio con prestadores cuenca Río frío y tucurinca 
Marzo 9 - Reunión con rectores colegios ciénaga parte alta
Marzo 11 - Socialización del Plan de Manejo del AP a los funcionarios de la Alcaldía de Ciénaga (Magdalena)  
PNN MACUIRA: Se relacionan las siguientes acciones desarrolladas en el primer cuatrimestre de 2020
El día 22 de Febrero se brindó acompañamiento en trabajo comunitario (yanama) para el mantenimiento del ojo de agua Nekuwa, en este espacio se aprovechó para desarrollar charla de educación ambiental relacionada con el ciclo del agua, su importancia para los seres vivos y la relevancia de un uso eficiente y racional del recurso considerando la fuerte temporada de sequía que se atraviesa en la región.
- El 22 de febrero en el sector de tawaira en la comunidad de nekua se realizo la traducción de la lengua wayunaki a los miembros de la comunidad para brindarles el mensaje claro y entendible para el buen uso y la contaminación sobre la fuente hídrica. Esta charla es solicitada por la Autoridad tradicional del territorio para garantizar el cuidado del ojo de agua ya que esta  agua está beneficiando varias comunidades como siempre este trabajo siempre es realizado con el trabajo colectivo (yanama) . 
 En la línea de educación ambiental se avanza en la elaboración de una cartilla didáctica que contenga información ilustrativa acerca de las generalidades del Parque, enfocada especialmente en las líneas estratégicas del AP y dirigida a infantes de las diferentes aulas satélites localizadas tanto al interior del Parque como en su zona de influencia.     
-Se realizó acompañamiento para la medición y determinación si el ojo de Agua que se encuentra en la comunidad de Tawaira tenia capacidad para abastecer parte de la comunidad o algunas familias de la comunidad de  Tawaira , se realizó en presencia de la Autoridad Tradicional y el Líder
ver evidencias en carpeta PNN MACUIRA</t>
    </r>
  </si>
  <si>
    <r>
      <t>Reconocimiento público a través</t>
    </r>
    <r>
      <rPr>
        <sz val="11"/>
        <rFont val="Arial Narrow"/>
        <family val="2"/>
      </rPr>
      <t xml:space="preserve"> el portal de la entidad al grupo de valor (</t>
    </r>
    <r>
      <rPr>
        <sz val="11"/>
        <color theme="1"/>
        <rFont val="Arial Narrow"/>
        <family val="2"/>
      </rPr>
      <t xml:space="preserve"> persona o entidad - pública o privada) con mayor participación que haya tenido en foros, chats o convocatoria que se de apertura y que este orientada a la rendición de cuentas</t>
    </r>
  </si>
  <si>
    <t xml:space="preserve">Identificación del grupo de valor, o del ciudadano a destacar  
Publicación en portal Web de las persona o entidades con mayor participación en las convocatorias por medios electrónicos  </t>
  </si>
  <si>
    <t xml:space="preserve">Publicación de revistas, videos, boletines etc.  descargables en formato digital </t>
  </si>
  <si>
    <r>
      <rPr>
        <b/>
        <sz val="10"/>
        <color theme="1"/>
        <rFont val="Arial Narrow"/>
        <family val="2"/>
      </rPr>
      <t>GCI:</t>
    </r>
    <r>
      <rPr>
        <sz val="10"/>
        <color theme="1"/>
        <rFont val="Arial Narrow"/>
        <family val="2"/>
      </rPr>
      <t xml:space="preserve"> No se registra avance teniendo en cuenta que a la fecha no se han realizado Audiencias de Rendición de Cuentas para la vigencia 2020.</t>
    </r>
  </si>
  <si>
    <r>
      <rPr>
        <b/>
        <sz val="10"/>
        <color theme="1"/>
        <rFont val="Arial Narrow"/>
        <family val="2"/>
      </rPr>
      <t>GCEA:</t>
    </r>
    <r>
      <rPr>
        <sz val="10"/>
        <color theme="1"/>
        <rFont val="Arial Narrow"/>
        <family val="2"/>
      </rPr>
      <t xml:space="preserve"> la información de la competencia del  GCEA está actualizada.  
Se creo un banner lineal sobre  Transparencia  y Acceso a la Información Pública que se colocó en la parte superior de la página web para  dar mayor visibilidad al mismo.  Se mantiene el banner que existían en la parte inferior</t>
    </r>
    <r>
      <rPr>
        <b/>
        <sz val="10"/>
        <color theme="1"/>
        <rFont val="Arial Narrow"/>
        <family val="2"/>
      </rPr>
      <t xml:space="preserve">. 
</t>
    </r>
    <r>
      <rPr>
        <b/>
        <i/>
        <sz val="10"/>
        <rFont val="Arial Narrow"/>
        <family val="2"/>
      </rPr>
      <t>OAP
OAJ</t>
    </r>
    <r>
      <rPr>
        <sz val="10"/>
        <color theme="1"/>
        <rFont val="Arial Narrow"/>
        <family val="2"/>
      </rPr>
      <t xml:space="preserve">  La Oficina Asesora Jurídica, mediante los siguientes enlaces  http://www.parquesnacionales.gov.co/portal/es/normatividad/  
http://intranet.parquesnacionales.gov.co/direccion-general/oficina-asesora-juridica/  informa que los contenidos web e intranet de la Oficina Asesora Jurídica se encuentran debidamente actualizados. Allí se encuentran los instrumentos normativos gestionados con corte a 30 de abril de 2020
En estos enlaces, es visible encontrar los instrumentos normativos o jurídicos gestionados por la Oficina Asesora Jurídica: Conceptos, Resoluciones, circulares. Además, en el enlace del normograma se encuentra en permanente actualización debido a la constante expedición de normas por parte del Gobierno Nacional
GCI:  Se realizó la actualización en las temáticas y roles del Grupo de Control Interno en el periodo de Enero - Abril del 2020 en lo que compete a: SIRECI, Rendición de la Cuenta Anual vigencia 2019, Seguimiento Plan de Mejoramiento Institucional con corte al 31-12-2019, Gestión Contractual SIRECI de los meses de Enero a Marzo del 2020, suscripción Plan de Mejoramiento Ocasional Humedales y seguimiento Plan de Mejoramiento Postconflicto. 
Informe de Evaluación del Control Interno Contable vigencia 2019 y el Informe de Austeridad del Gasto Público periodo de Octubre - Diciembre vigencia 2019.
</t>
    </r>
    <r>
      <rPr>
        <i/>
        <u/>
        <sz val="10"/>
        <color theme="1"/>
        <rFont val="Arial Narrow"/>
        <family val="2"/>
      </rPr>
      <t xml:space="preserve">GSNA </t>
    </r>
    <r>
      <rPr>
        <sz val="10"/>
        <color theme="1"/>
        <rFont val="Arial Narrow"/>
        <family val="2"/>
      </rPr>
      <t>Febrero: se actualizaron todo lo relacionado con reservas , direcciones de las sedes , teléfonos, correos electrónicos y horarios de atención.
Se actualizó la información relacionada con el PNN Chiribiquete en lo relacionado con: nombre, contactos, organización que presta servicios ecoturísticos , números de celular y paginas web respectivas.
Se actualizó el recorrido virtual-Intranet de la subdirección de Sostenibilidad y Negocios Ambientales , incluyendo la profesional de valoración de servicios Ecosistémicos.
se actualiza la pagina web de la Subdirección de Sostenibilidad y negocios Ambientales relacionado con  Estrategia de Sostenibilidad Financiera , quien es quien permite atender la dimensión de los requerimientos financieros para el mantenimiento de los objetivos. De conservación del País.
Estimación de la Brecha Financiera de las Áreas Protegidas del sistema de Parques Nacionales Naturales,  Estrategia institucional de Negocios Verdes Sostenibles de Parques Nacionales Naturales, Cifras Monitoreo de Bosques Ideam para SPNN.
Se actualizó los valores de ingreso y permanencia de los parques con vocación ecoturística de parques Nacionales Naturales.
Marzo: Se actualizaron los datos de ecoturismo relacionado con el comparativo de visitantes de 2018 frente a 2019 el cual tuvo un incremento del 7.5%.
Actualización del atlas de Carbono de la SSNA.
Se actualiza la pagina web asistencia de la Subdirección de Sostenibilidad y Negocios Ambientales en la feria de Ecoturismo ANATO 2020.
Actualización de pagina web Ecoturismo comunitario - Intercambio de experiencias  que fortalecen el Ecoturismo comunitario.
ABRIL: Se actualizó la pagina web relacionado con el informe anual de visitantes en las Áreas Protegidas con Vocación Ecoturística e Histórico de visitantes desde el año 2004 hasta el año 2019.</t>
    </r>
    <r>
      <rPr>
        <b/>
        <i/>
        <u/>
        <sz val="10"/>
        <color theme="1"/>
        <rFont val="Arial Narrow"/>
        <family val="2"/>
      </rPr>
      <t xml:space="preserve">
GTEA</t>
    </r>
    <r>
      <rPr>
        <sz val="10"/>
        <color theme="1"/>
        <rFont val="Arial Narrow"/>
        <family val="2"/>
      </rPr>
      <t xml:space="preserve"> </t>
    </r>
    <r>
      <rPr>
        <sz val="10"/>
        <color rgb="FFFF0000"/>
        <rFont val="Arial Narrow"/>
        <family val="2"/>
      </rPr>
      <t>No reportó</t>
    </r>
    <r>
      <rPr>
        <b/>
        <i/>
        <u/>
        <sz val="10"/>
        <color theme="1"/>
        <rFont val="Arial Narrow"/>
        <family val="2"/>
      </rPr>
      <t xml:space="preserve">
GPS
</t>
    </r>
    <r>
      <rPr>
        <sz val="10"/>
        <color theme="1"/>
        <rFont val="Arial Narrow"/>
        <family val="2"/>
      </rPr>
      <t>SAF GPD/GI/GGF/GC/GPC/GGH Conforme a lo ordenado en la circular 20191020002303 del 27 de mayo de 2019, el Grupo de Contratos informa que se encuentra actualizada la página WEB y la Intranet en lo que corresponde al tema contractual con corte al 30 de abril del 2020.</t>
    </r>
    <r>
      <rPr>
        <i/>
        <u/>
        <sz val="10"/>
        <color theme="1"/>
        <rFont val="Arial Narrow"/>
        <family val="2"/>
      </rPr>
      <t xml:space="preserve">
GPM
GSIR </t>
    </r>
    <r>
      <rPr>
        <sz val="10"/>
        <color theme="1"/>
        <rFont val="Arial Narrow"/>
        <family val="2"/>
      </rPr>
      <t>Respecto al último reporte de 2019 no se han presentado novedades en relación con la información disponible para el ciudadano respecto al monitoreo de coberturas de la tierra en las áreas que conforman el Sistema de Parques Nacionales Naturales de Colombia</t>
    </r>
    <r>
      <rPr>
        <i/>
        <sz val="10"/>
        <color theme="1"/>
        <rFont val="Arial Narrow"/>
        <family val="2"/>
      </rPr>
      <t xml:space="preserve">
</t>
    </r>
    <r>
      <rPr>
        <i/>
        <sz val="10"/>
        <color theme="9" tint="-0.249977111117893"/>
        <rFont val="Arial Narrow"/>
        <family val="2"/>
      </rPr>
      <t>DTAM Se generan las  actualizaciones  de los contenidos y web - intranet, actividad entre las ap - dt - nivel central. Anexo 1 Orfeo actualización contenidos dtam ier trim 2020 anexo 2 memorando 13-02-2020 actualización intranet río puré anexo 3 memorando 13-02-2020 actualización intranet río orito anexo 4 memorando para actualización contenidos cahuinarí anexo 5 memorando para actualización contenidos nukak.anexo 6 Orfeo actualización contenidos la paya. anexo 7 Orfeo actualización contenidos puinawai anexo 8 actualización contenidos pnn  churumbelos anexo 9 Orfeo actualización contenidos chiribiquete anexo 10 actualización contenidos pnn alto fragua anexo 11 Orfeo  actualización contenidos yaigoje anexo 12 Orfeo actualización contenidos amacayacu</t>
    </r>
    <r>
      <rPr>
        <i/>
        <sz val="10"/>
        <color theme="1"/>
        <rFont val="Arial Narrow"/>
        <family val="2"/>
      </rPr>
      <t xml:space="preserve">
</t>
    </r>
    <r>
      <rPr>
        <i/>
        <sz val="10"/>
        <color theme="8" tint="-0.249977111117893"/>
        <rFont val="Arial Narrow"/>
        <family val="2"/>
      </rPr>
      <t xml:space="preserve">DTOR Se realizó la actualización de los contenidos de la página web de las siete (7) áreas protegidas asignadas a la DTOR. Anexo 1. </t>
    </r>
    <r>
      <rPr>
        <i/>
        <sz val="10"/>
        <color theme="1"/>
        <rFont val="Arial Narrow"/>
        <family val="2"/>
      </rPr>
      <t xml:space="preserve">
</t>
    </r>
    <r>
      <rPr>
        <i/>
        <sz val="10"/>
        <color theme="5" tint="-0.249977111117893"/>
        <rFont val="Arial Narrow"/>
        <family val="2"/>
      </rPr>
      <t>DTAN Se mantiene actualizada la pagina web  en referencia a los contenidos estéricos, servicios , locaciones y funcionarios al primer</t>
    </r>
    <r>
      <rPr>
        <b/>
        <sz val="10"/>
        <color theme="5" tint="-0.249977111117893"/>
        <rFont val="Arial Narrow"/>
        <family val="2"/>
      </rPr>
      <t xml:space="preserve"> cuatrimestre de 2020.                     EVIDENCIA: SE ADJUNTA CCORREO  DONDE SOPORTE DE DTAN ( DEPATAMENTO DE SISTEMAS) CONFIRMA QUE A LA FECHA NO SE HAN RECIBIDO SOLICITUDES DE ACTUALIZACION A  LA INFORMACION QUE REPOSA EN LA PAGINA WEB Y EL RRECORRDIO VIRTUAL DE LA DTAN.</t>
    </r>
    <r>
      <rPr>
        <sz val="10"/>
        <color theme="1"/>
        <rFont val="Arial Narrow"/>
        <family val="2"/>
      </rPr>
      <t xml:space="preserve">
</t>
    </r>
    <r>
      <rPr>
        <b/>
        <sz val="10"/>
        <color theme="4" tint="-0.249977111117893"/>
        <rFont val="Arial Narrow"/>
        <family val="2"/>
      </rPr>
      <t>DTAO Se presentan las certificaciones de Gobierno en Línea de la DTAO y las que han enviado las áreas protegidas.
Evidencia. Comp. V Transparencia actv 1.1</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En el I cuatrimestre 2020, se elaboraron dieciséis  (16)  boletines de prensa informando sobre las acciones de la Entidad, las medidas adoptadas por la Entidad, los procesos, entre otros.  De la totalidad se lograron ocho (8)  publicaciones en la web de la Entidad.  
Evidencia: carpeta 1.1 anexo 1. Publicaciones web DTCA I cuatrim-actualiz</t>
    </r>
  </si>
  <si>
    <t>SAF (GGH/GC) Hoja de  vida de los contratistas actualizada con corte al 30 de abril del 2020. Anexo Carpeta  1.2 
De los 523 funcionarios activos han registrado el formato de declaración de B&amp;R, 152 Funcionarios que equivalen al 29,06 %. De los 523 funcionarios activos han actualizado la HV , 113 Funcionarios que equivalen al 21,60%
Anexo 1.2
DTAM Se genera Circular No. 20204400000014 del 31 de marzo por parte de la Subdirección Administrativa y Financiera con relación a DECLARACION DE BIENES Y RENTAS – SIGEP Y ACTUALIZACION HOJA DE VIDA, con fecha máxima 31 de mayo para funcionarios. Se está en proceso de replicar y hacer seguimiento a lo establecido en la directriz. Con relación a la contratación de prestación de servicios, los abogados verifican que cada carpeta por contratista esté la hoja de vida impresa descargada de la plataforma, este a su vez, corrobora con la plataforma la información consignada por cada contratista, inclusive la última certificación de servicios.
Anexo 12.1 base de datos CPS ENERO 2020
Anexo 12.2 base de datos CPS FEBRERO 2020 Anexo 12.3 base de datos CPS MARZO 2020 Anexo 12.4  base de datos CPS ABRIL 2020
DTOR No se presenta avance en el periodo dado que la fecha limite programada para ejecutar la actividad es el 31  de mayo de 2020. 
DTAN Catruras de pantalla ( 12 muestras)  de vinculación de contratistas al sigep,  con esa evidencia se actualizado y validado la información de los contratistas a de la DTAN.                                                                                                 EVIDENICAS:1. Treinta y cinco (35) Funcionarios de Sesenta y seis (66) han actualizado la Hoja de Vida en el SIGEP. Esto equivale a un 53%                                           2. Veinte ocho (28) Funcionarios de Sesenta y seis (66) han diligenciado el formato de Declaración de Bienes y Rentas en el SIGEP. Esto equivale a un 42%         
DTAO Se remiten comunicaciones a todas las AP y funcionarios, recordando plazo para realizar la actualización de la HV y la declaración de Bienes y Rentas en el SIGEP. Se realiza seguimiento a los funcionarios para el cumplimiento antes de la fecha establecida y se lleva un cuadro de control de las actualizaciones realizadas .
Evidencia. Comp. V Transparencia actv 1.2
DTPA Si se verificaron las hojas de vida de los contratistas en el sigep (actualizadas) así como el registro de bienes y rentas Ley 2013 de 2019. al 100%
DTCA :Dando alcance a la circular No 20204400000014, que fija plazo a 31 de mayo de la vigencia, se verificó el reporte y seguimiento  remitido por GGH.  A la fecha de este  reporte se cuenta con un avance en el compromiso de actualización información relacionada con Declaración de Bienes y Rentas en 5,26% y de la Hoja de Vida por los funcionarios en un 31,57%   anexo como evidencia matriz seguimiento B&amp;R y matriz monitoreo actualización HV SIGEP
Las HV de los contratistas se encuentran actualizadas al 100%  previo a surtir el proceso de contratación por parte de Parques. Se adjunta consolidado CPS primer cuatrimestre de la vigenci</t>
  </si>
  <si>
    <r>
      <rPr>
        <b/>
        <i/>
        <u/>
        <sz val="10"/>
        <color theme="1"/>
        <rFont val="Arial Narrow"/>
        <family val="2"/>
      </rPr>
      <t xml:space="preserve">GSIR
GCEA: </t>
    </r>
    <r>
      <rPr>
        <sz val="10"/>
        <color theme="1"/>
        <rFont val="Arial Narrow"/>
        <family val="2"/>
      </rPr>
      <t xml:space="preserve">Hasta el momento no hemos recibido solicitudes relacionadas con el tema. 
</t>
    </r>
    <r>
      <rPr>
        <b/>
        <sz val="10"/>
        <color theme="9" tint="-0.249977111117893"/>
        <rFont val="Arial Narrow"/>
        <family val="2"/>
      </rPr>
      <t xml:space="preserve">DTAM En cumplimiento a la Ley 1712 del 6 de marzo de 2014, Parques Nacionales Naturales de Colombia pone a disposición de los ciudadanos la  información, la cual es consolidada por el nivel central, con aportes de los diferentes reportes de los procesos de las Direcciones Territoriales. La información entre otra: Los espacios físicos destinados para el contacto con el sujeto obligado Los teléfonos fijos y móviles, líneas gratuitas y fax, incluyendo el indicativo nacional e internacional Correo electrónico institucional Correo físico o postal
Link al formulario electrónico de solicitudes, peticiones, quejas, reclamos y denuncias
Localización física, sucursales o regionales, horarios y días de atención al público
Correo electrónico para notificaciones judiciales: notificaciones.judiciales@parquesnacionales.gov.co Políticas de seguridad de la información del sitio web y protección de datos personales. Trámites y servicios, Contratación, etc.
Consulta: Link de consulta: http://www.parquesnacionales.gov.co/portal/es/servicio-al-ciudadano/transparencia-y-acceso-a-la-informacion-publica/ </t>
    </r>
    <r>
      <rPr>
        <b/>
        <sz val="10"/>
        <color rgb="FFFF0000"/>
        <rFont val="Arial Narrow"/>
        <family val="2"/>
      </rPr>
      <t>(NO SE TIENE EN CUENTA POR NO CORRESPONDER)</t>
    </r>
    <r>
      <rPr>
        <sz val="10"/>
        <color theme="1"/>
        <rFont val="Arial Narrow"/>
        <family val="2"/>
      </rPr>
      <t xml:space="preserve">
</t>
    </r>
    <r>
      <rPr>
        <b/>
        <sz val="10"/>
        <color theme="8" tint="-0.249977111117893"/>
        <rFont val="Arial Narrow"/>
        <family val="2"/>
      </rPr>
      <t>DTOR Se solicitó al Grupo de Sistemas de Información y Radiocomunicaciones lineamientos para la coordinación y ejecución de la actividad.
Anexo2 Memorando GSIR</t>
    </r>
    <r>
      <rPr>
        <sz val="10"/>
        <color theme="1"/>
        <rFont val="Arial Narrow"/>
        <family val="2"/>
      </rPr>
      <t xml:space="preserve">
</t>
    </r>
    <r>
      <rPr>
        <b/>
        <sz val="10"/>
        <color theme="5" tint="-0.249977111117893"/>
        <rFont val="Arial Narrow"/>
        <family val="2"/>
      </rPr>
      <t xml:space="preserve">DTAN NO APLICA </t>
    </r>
    <r>
      <rPr>
        <b/>
        <sz val="10"/>
        <color rgb="FFFF0000"/>
        <rFont val="Arial Narrow"/>
        <family val="2"/>
      </rPr>
      <t>(si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 xml:space="preserve">DTPA </t>
    </r>
    <r>
      <rPr>
        <b/>
        <sz val="10"/>
        <color rgb="FFFF0000"/>
        <rFont val="Arial Narrow"/>
        <family val="2"/>
      </rPr>
      <t>No reportó</t>
    </r>
    <r>
      <rPr>
        <sz val="10"/>
        <color theme="1"/>
        <rFont val="Arial Narrow"/>
        <family val="2"/>
      </rPr>
      <t xml:space="preserve">
</t>
    </r>
    <r>
      <rPr>
        <b/>
        <sz val="10"/>
        <color rgb="FFFFC000"/>
        <rFont val="Arial Narrow"/>
        <family val="2"/>
      </rPr>
      <t>DTCA No se tienen avances en este cuatrimestre</t>
    </r>
  </si>
  <si>
    <r>
      <rPr>
        <b/>
        <i/>
        <u/>
        <sz val="10"/>
        <color theme="1"/>
        <rFont val="Arial Narrow"/>
        <family val="2"/>
      </rPr>
      <t xml:space="preserve">GPC
</t>
    </r>
    <r>
      <rPr>
        <b/>
        <sz val="10"/>
        <color theme="9" tint="-0.249977111117893"/>
        <rFont val="Arial Narrow"/>
        <family val="2"/>
      </rPr>
      <t xml:space="preserve">DTAM En esta actividad es cumplida por el Grupo de Procesos Corporativos y Grupo de Sistemas de Información  quienes elaboraron el formato para la consolidación de la información que reportan las DT y demás dependencias ,  con el fin de que a través del formato de inventarios y de activos de información, se incluya la información y sea publicada en la página web. Consulta: http://www.parquesnacionales.gov.co/portal/es/planeacion-gestion-y-control/gestion-documental/ </t>
    </r>
    <r>
      <rPr>
        <sz val="10"/>
        <color theme="1"/>
        <rFont val="Arial Narrow"/>
        <family val="2"/>
      </rPr>
      <t xml:space="preserve">
</t>
    </r>
    <r>
      <rPr>
        <b/>
        <sz val="10"/>
        <color theme="8" tint="-0.249977111117893"/>
        <rFont val="Arial Narrow"/>
        <family val="2"/>
      </rPr>
      <t>DTOR Se solicitó al Grupo de Sistemas de Información y Radiocomunicaciones lineamientos para la coordinación y ejecución de la actividad.
Anexo2 Memorando GSIR</t>
    </r>
    <r>
      <rPr>
        <sz val="10"/>
        <color theme="1"/>
        <rFont val="Arial Narrow"/>
        <family val="2"/>
      </rPr>
      <t xml:space="preserve">
</t>
    </r>
    <r>
      <rPr>
        <b/>
        <sz val="10"/>
        <color theme="5" tint="-0.249977111117893"/>
        <rFont val="Arial Narrow"/>
        <family val="2"/>
      </rPr>
      <t>DTAN SE ENCUENTRA ACTUALIZADO EL INVENTARIO DE ACTIVOS DE INFORMACION EN UN 70% A LA FECHA.  Evidencia: No se puede obtener evidencia de la información aportada ya que reposa en las oficinas de la territorial Andes nororientales.</t>
    </r>
    <r>
      <rPr>
        <sz val="10"/>
        <color theme="1"/>
        <rFont val="Arial Narrow"/>
        <family val="2"/>
      </rPr>
      <t xml:space="preserve">
</t>
    </r>
    <r>
      <rPr>
        <b/>
        <sz val="10"/>
        <color theme="4" tint="-0.249977111117893"/>
        <rFont val="Arial Narrow"/>
        <family val="2"/>
      </rPr>
      <t>DTAO Se elabora y actualiza el inventario de activos de información para este periodo, con corte a abril 30 de 2020.
Evidencia:  Comp V. transparencia activ 3.1</t>
    </r>
    <r>
      <rPr>
        <sz val="10"/>
        <color theme="1"/>
        <rFont val="Arial Narrow"/>
        <family val="2"/>
      </rPr>
      <t xml:space="preserve">
</t>
    </r>
    <r>
      <rPr>
        <b/>
        <sz val="10"/>
        <color rgb="FF7030A0"/>
        <rFont val="Arial Narrow"/>
        <family val="2"/>
      </rPr>
      <t>DTPA Si se encuentra actualizada y publicada el directorio de contratistas y base de datos de contratos y convenios en la página web</t>
    </r>
    <r>
      <rPr>
        <sz val="10"/>
        <color theme="1"/>
        <rFont val="Arial Narrow"/>
        <family val="2"/>
      </rPr>
      <t xml:space="preserve">
</t>
    </r>
    <r>
      <rPr>
        <b/>
        <sz val="10"/>
        <color rgb="FFFFC000"/>
        <rFont val="Arial Narrow"/>
        <family val="2"/>
      </rPr>
      <t>DTCA  De acuerdo a lo informado por GPC,  el Registro de Inventario de Activos de Información se elaboró y se  encuentra actualizado en la página web de PNNC, faltando el diligenciamiento de los Grupos de la Subdirección de Gestión y Manejo. Es competencia de GPC</t>
    </r>
  </si>
  <si>
    <r>
      <rPr>
        <sz val="10"/>
        <color theme="1"/>
        <rFont val="Arial Narrow"/>
        <family val="2"/>
      </rPr>
      <t>GCEA GCEA. El esquema de publicaciones está actualizado y se encuentra publicado en la página web. 
SSNA  Mediante memorando No 20203000001063 del , 22 de abril de 2020 se envía al Coordinador Grupo de Comunicaciones y Evaluación Ambiental, la certificación  de la información de la cual es responsable la Subdirección de Sostenibilidad y Negocios
Ambientales, informando que  se encuentra debidamente actualizada tanto en la página web como en la intranet.
SAF-GPC: Se realizó la Actualización del Formato de Esquema de Publicación GAIN_FO_38_Esquema de Publicación Transparencia y Acceso a la Información Pública Administración y Gestión Inf. _V_2
http://intranet.parquesnacionales.gov.co/instrumentos-evaluacion-y-control-gestion/documentos/gestion-y-administracion-de-la-informacion/formatos/</t>
    </r>
    <r>
      <rPr>
        <b/>
        <i/>
        <u/>
        <sz val="10"/>
        <color theme="1"/>
        <rFont val="Arial Narrow"/>
        <family val="2"/>
      </rPr>
      <t xml:space="preserve">
</t>
    </r>
    <r>
      <rPr>
        <sz val="10"/>
        <color theme="6" tint="-0.499984740745262"/>
        <rFont val="Arial Narrow"/>
        <family val="2"/>
      </rPr>
      <t xml:space="preserve">DTAM </t>
    </r>
    <r>
      <rPr>
        <sz val="10"/>
        <color theme="1"/>
        <rFont val="Arial Narrow"/>
        <family val="2"/>
      </rPr>
      <t>En concordancia con la Ley 1712 de 2014 la información Pública es publicada en la página web de la entidad, “Transparencia y acceso a información pública”, como los instrumentos de Gestión de Información Pública como el programa dfe gestión documental, directorio , trámites y servicios, información contractual,  procedimientos de adquisición y compras, etc. 
Anexo 13 Inventario de Activos de Información actualizado</t>
    </r>
    <r>
      <rPr>
        <b/>
        <sz val="10"/>
        <color rgb="FFFF0000"/>
        <rFont val="Arial Narrow"/>
        <family val="2"/>
      </rPr>
      <t xml:space="preserve"> (NO SE TIENE EN CUENTA POR CORRESPONDER AVANCE A GCEA)</t>
    </r>
  </si>
  <si>
    <r>
      <t xml:space="preserve">GCEA: </t>
    </r>
    <r>
      <rPr>
        <sz val="10"/>
        <color theme="1"/>
        <rFont val="Arial Narrow"/>
        <family val="2"/>
      </rPr>
      <t>Se elaboraron tres videos en lenguas de señas.</t>
    </r>
    <r>
      <rPr>
        <b/>
        <i/>
        <u/>
        <sz val="10"/>
        <color theme="1"/>
        <rFont val="Arial Narrow"/>
        <family val="2"/>
      </rPr>
      <t xml:space="preserve">
</t>
    </r>
    <r>
      <rPr>
        <sz val="10"/>
        <color theme="1"/>
        <rFont val="Arial Narrow"/>
        <family val="2"/>
      </rPr>
      <t>SAF-GPC: En los protocolos de atención al usuario, se dispone como se debe brindar información a las personas que se encuentran en situación de discapacidad, o pertenecen a grupos étnicos. Anexo 4.1. Protocolos-atención-al-ciudadano</t>
    </r>
  </si>
  <si>
    <t>Grupo de comunicaciones y Educación Ambiental 
Grupo de Participación social y Dirección Territorial DTAO (Mónica Rodríguez)</t>
  </si>
  <si>
    <r>
      <rPr>
        <b/>
        <i/>
        <u/>
        <sz val="10"/>
        <color theme="1"/>
        <rFont val="Arial Narrow"/>
        <family val="2"/>
      </rPr>
      <t>GCEA GCEA</t>
    </r>
    <r>
      <rPr>
        <sz val="10"/>
        <color theme="1"/>
        <rFont val="Arial Narrow"/>
        <family val="2"/>
      </rPr>
      <t>: En la página web se puede tener acceso a contenidos en inglés.(falta y lengua de un grupo étnico seleccionado)</t>
    </r>
    <r>
      <rPr>
        <b/>
        <i/>
        <u/>
        <sz val="10"/>
        <color theme="1"/>
        <rFont val="Arial Narrow"/>
        <family val="2"/>
      </rPr>
      <t xml:space="preserve">
GPS</t>
    </r>
    <r>
      <rPr>
        <sz val="10"/>
        <color theme="1"/>
        <rFont val="Arial Narrow"/>
        <family val="2"/>
      </rPr>
      <t xml:space="preserve">
</t>
    </r>
    <r>
      <rPr>
        <b/>
        <sz val="10"/>
        <color theme="4" tint="-0.249977111117893"/>
        <rFont val="Arial Narrow"/>
        <family val="2"/>
      </rPr>
      <t>DTAO Se hace claridad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también se podría lograr esta actividad.</t>
    </r>
    <r>
      <rPr>
        <sz val="10"/>
        <color theme="1"/>
        <rFont val="Arial Narrow"/>
        <family val="2"/>
      </rPr>
      <t xml:space="preserve">
</t>
    </r>
  </si>
  <si>
    <r>
      <t>Conforme a lo ordenado en la circular 20191020002303 del 27 de mayo de 2019, el Grupo de Contratos  informa que se encuentra actualizada la página WEB y la Intranet en lo que corresponde al tema contractual con corte al 30 de abril del 2020.           Cabe señalar, que esta certificación se expide conforme a la competencia exclusiva del Nivel Central, toda vez que las Direcciones Territoriales deben diligenciar su propia información y certificar su cumplimiento conforme a las instrucciones impartidas en la circular No. 20161000000184 del 1 de julio de 2016. Anexo 5,2</t>
    </r>
    <r>
      <rPr>
        <b/>
        <i/>
        <u/>
        <sz val="10"/>
        <color theme="1"/>
        <rFont val="Arial Narrow"/>
        <family val="2"/>
      </rPr>
      <t xml:space="preserve">
</t>
    </r>
    <r>
      <rPr>
        <b/>
        <sz val="10"/>
        <color theme="9" tint="-0.249977111117893"/>
        <rFont val="Arial Narrow"/>
        <family val="2"/>
      </rPr>
      <t>DTAM La Dirección Territorial realizó la actividad de actualizar y publicar el directorio de contratistas y base de datos de contratos y convenios en la página web. Con un total de 100% de  avance en el periodo que se reporta. Anexo 14 EVIDENCIA PUBLICACION PAGINA WEB DIREC Y CONTRATACIÓN</t>
    </r>
    <r>
      <rPr>
        <sz val="10"/>
        <color theme="1"/>
        <rFont val="Arial Narrow"/>
        <family val="2"/>
      </rPr>
      <t xml:space="preserve">
</t>
    </r>
    <r>
      <rPr>
        <b/>
        <sz val="10"/>
        <color theme="8" tint="-0.249977111117893"/>
        <rFont val="Arial Narrow"/>
        <family val="2"/>
      </rPr>
      <t>DTOR Se realizó la publicación de los procesos de contratación en la pagina web de PNNC,  y se mantiene actualizado el directorio de contratistas y base de datos de la contratación. Anexo 3</t>
    </r>
    <r>
      <rPr>
        <sz val="10"/>
        <color theme="1"/>
        <rFont val="Arial Narrow"/>
        <family val="2"/>
      </rPr>
      <t xml:space="preserve">
</t>
    </r>
    <r>
      <rPr>
        <b/>
        <sz val="10"/>
        <color theme="5" tint="-0.249977111117893"/>
        <rFont val="Arial Narrow"/>
        <family val="2"/>
      </rPr>
      <t>DTAN Se adjunta captura de pantalla ( 5 imágenes) de los procesos de contratación, directorio de contratistas convenios publicado en la pagina web de parques nacionales a la fecha abril de 2020</t>
    </r>
    <r>
      <rPr>
        <sz val="10"/>
        <color theme="1"/>
        <rFont val="Arial Narrow"/>
        <family val="2"/>
      </rPr>
      <t xml:space="preserve">
</t>
    </r>
    <r>
      <rPr>
        <b/>
        <sz val="10"/>
        <color theme="4" tint="-0.249977111117893"/>
        <rFont val="Arial Narrow"/>
        <family val="2"/>
      </rPr>
      <t>DTAO Se consultó a nivel central y nos indicaron que no somos los responsables de subir dicha información a la página web y que de eso se encargaba el Grupo de Contratos.</t>
    </r>
    <r>
      <rPr>
        <b/>
        <sz val="10"/>
        <color rgb="FFFF0000"/>
        <rFont val="Arial Narrow"/>
        <family val="2"/>
      </rPr>
      <t xml:space="preserve"> (se valida avance parcial 50%)</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En la ruta &gt; Contratación &gt; Procesos de Contratación Pública &gt; Dirección Territorial Caribe &gt; 2020. http://www.parquesnacionales.gov.co/portal/es/contratacion/contratacion/direccion-territorial-caribe/2020-2/ de la página Web de PNNC, se encuentran publicado un link que permite visualizar la URL publica de cada proceso publicado en el SECOP I, SECOP II y TVEC.   En la ruta mencionada en el link “Directorio de Contratistas”, se tiene acceso a archivo Excel publicado en Google drive, que contiene información de contratistas Evidencia: carpeta 5.2 pdf con IMPR PANT Y directorio contratistas )</t>
    </r>
  </si>
  <si>
    <t xml:space="preserve">Código ético socializado incluyendo con los parámetros anticorrupción.
Socialización del código de ética con el apoyo de comunicaciones. </t>
  </si>
  <si>
    <r>
      <t xml:space="preserve">Se realizaron 3 jornadas de sensibilización así: </t>
    </r>
    <r>
      <rPr>
        <b/>
        <sz val="10"/>
        <color theme="1"/>
        <rFont val="Arial Narrow"/>
        <family val="2"/>
      </rPr>
      <t xml:space="preserve">
26/02/2020:: </t>
    </r>
    <r>
      <rPr>
        <sz val="10"/>
        <color theme="1"/>
        <rFont val="Arial Narrow"/>
        <family val="2"/>
      </rPr>
      <t xml:space="preserve">Publicada   en el correo institucional, flash disciplinario en relación  con la Dedicación tiempo reglamentario de trabajo al cumpla imiento de obligaciones y servicio al ciudadano, no obstante las pausas que se realicen.                           
</t>
    </r>
    <r>
      <rPr>
        <b/>
        <sz val="10"/>
        <color theme="1"/>
        <rFont val="Arial Narrow"/>
        <family val="2"/>
      </rPr>
      <t xml:space="preserve">30/03/2020: </t>
    </r>
    <r>
      <rPr>
        <sz val="10"/>
        <color theme="1"/>
        <rFont val="Arial Narrow"/>
        <family val="2"/>
      </rPr>
      <t xml:space="preserve">Publicada en el correo institucional,  frase concerniente a la Obligación de los servidores públicos dar cumplimiento a  instrucciones de prevención del Gobierno Nacional en época de crisis.                                              
</t>
    </r>
    <r>
      <rPr>
        <b/>
        <sz val="10"/>
        <color theme="1"/>
        <rFont val="Arial Narrow"/>
        <family val="2"/>
      </rPr>
      <t>29/04/2020:</t>
    </r>
    <r>
      <rPr>
        <sz val="10"/>
        <color theme="1"/>
        <rFont val="Arial Narrow"/>
        <family val="2"/>
      </rPr>
      <t xml:space="preserve"> Publicada  en el correo institucional,, flash disciplinario relativo,  al deber legal de trabajar en casa de manera permanente y obligatoria, haciendo uso de los medios digitales y las tecnologías de  la información , en época aislamiento por Covid 19.  
GCEA: Con el Grupo de Control Disciplinario Interno se trabajado en el diseño y difusión por canales internos de campañas periódicamente sobre la responsabilidad de los servidores públicos frente a los ciudadanos.</t>
    </r>
  </si>
  <si>
    <t>RIESGOS DE CORRUPCIÓN</t>
  </si>
  <si>
    <t xml:space="preserve">RACIONALIZACION DE TRÁMITES </t>
  </si>
  <si>
    <t xml:space="preserve">SERVICIO AL CIUDADANO </t>
  </si>
  <si>
    <t xml:space="preserve">RENDICIÓN DE CUENTAS </t>
  </si>
  <si>
    <t>TRANSPARENCIA</t>
  </si>
  <si>
    <t xml:space="preserve">INICIATIVAS </t>
  </si>
  <si>
    <t>PROMEDIO AVANCE:</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</si>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</sst>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m/yyyy;@"/>
    <numFmt numFmtId="165" formatCode="dd/mm/yyyy;@"/>
    <numFmt numFmtId="166" formatCode="0.0%"/>
    <numFmt numFmtId="167" formatCode="&quot;$&quot;#,##0"/>
  </numFmts>
  <fonts count="78">
    <font>
      <sz val="11"/>
      <color theme="1"/>
      <name val="Calibri"/>
      <family val="2"/>
      <scheme val="minor"/>
    </font>
    <font>
      <b/>
      <sz val="12"/>
      <color indexed="8"/>
      <name val="SansSerif"/>
    </font>
    <font>
      <b/>
      <sz val="10"/>
      <color indexed="8"/>
      <name val="SansSerif"/>
    </font>
    <font>
      <sz val="10"/>
      <color theme="1"/>
      <name val="Calibri"/>
      <family val="2"/>
      <scheme val="minor"/>
    </font>
    <font>
      <b/>
      <sz val="14"/>
      <color theme="1"/>
      <name val="Arial Narrow"/>
      <family val="2"/>
    </font>
    <font>
      <sz val="14"/>
      <color theme="1"/>
      <name val="Arial Narrow"/>
      <family val="2"/>
    </font>
    <font>
      <b/>
      <sz val="12"/>
      <color theme="1"/>
      <name val="Arial Narrow"/>
      <family val="2"/>
    </font>
    <font>
      <b/>
      <sz val="14"/>
      <color indexed="8"/>
      <name val="Arial Narrow"/>
      <family val="2"/>
    </font>
    <font>
      <sz val="14"/>
      <color indexed="8"/>
      <name val="Arial Narrow"/>
      <family val="2"/>
    </font>
    <font>
      <b/>
      <sz val="10"/>
      <color theme="1"/>
      <name val="Arial Narrow"/>
      <family val="2"/>
    </font>
    <font>
      <sz val="11"/>
      <color theme="1"/>
      <name val="Arial Narrow"/>
      <family val="2"/>
    </font>
    <font>
      <i/>
      <sz val="10"/>
      <color theme="1"/>
      <name val="Arial Narrow"/>
      <family val="2"/>
    </font>
    <font>
      <b/>
      <sz val="9"/>
      <color indexed="81"/>
      <name val="Tahoma"/>
      <family val="2"/>
    </font>
    <font>
      <b/>
      <sz val="11"/>
      <color theme="1"/>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0"/>
      <color theme="1"/>
      <name val="Arial Narrow"/>
      <family val="2"/>
    </font>
    <font>
      <b/>
      <sz val="16"/>
      <color theme="1"/>
      <name val="Calibri"/>
      <family val="2"/>
      <scheme val="minor"/>
    </font>
    <font>
      <b/>
      <i/>
      <sz val="14"/>
      <color theme="1"/>
      <name val="Arial Narrow"/>
      <family val="2"/>
    </font>
    <font>
      <b/>
      <sz val="11"/>
      <color theme="1"/>
      <name val="Arial Narrow"/>
      <family val="2"/>
    </font>
    <font>
      <sz val="8.5"/>
      <color theme="1"/>
      <name val="Calibri"/>
      <family val="2"/>
      <scheme val="minor"/>
    </font>
    <font>
      <sz val="12"/>
      <color theme="1"/>
      <name val="Arial Narrow"/>
      <family val="2"/>
    </font>
    <font>
      <b/>
      <sz val="14"/>
      <name val="Arial Narrow"/>
      <family val="2"/>
    </font>
    <font>
      <sz val="11"/>
      <name val="Arial Narrow"/>
      <family val="2"/>
    </font>
    <font>
      <strike/>
      <sz val="11"/>
      <name val="Arial Narrow"/>
      <family val="2"/>
    </font>
    <font>
      <i/>
      <sz val="11"/>
      <color theme="1"/>
      <name val="Arial Narrow"/>
      <family val="2"/>
    </font>
    <font>
      <b/>
      <i/>
      <sz val="11"/>
      <name val="Arial Narrow"/>
      <family val="2"/>
    </font>
    <font>
      <b/>
      <sz val="11"/>
      <name val="Arial Narrow"/>
      <family val="2"/>
    </font>
    <font>
      <sz val="11"/>
      <name val="Calibri"/>
      <family val="2"/>
      <scheme val="minor"/>
    </font>
    <font>
      <b/>
      <sz val="12"/>
      <color indexed="59"/>
      <name val="SansSerif"/>
    </font>
    <font>
      <sz val="10"/>
      <color indexed="8"/>
      <name val="SansSerif"/>
    </font>
    <font>
      <i/>
      <sz val="11"/>
      <name val="Arial Narrow"/>
      <family val="2"/>
    </font>
    <font>
      <sz val="11"/>
      <color theme="1"/>
      <name val="Calibri"/>
      <family val="2"/>
      <scheme val="minor"/>
    </font>
    <font>
      <b/>
      <sz val="10"/>
      <name val="Arial Narrow"/>
      <family val="2"/>
    </font>
    <font>
      <b/>
      <sz val="10"/>
      <color theme="9" tint="-0.249977111117893"/>
      <name val="Arial Narrow"/>
      <family val="2"/>
    </font>
    <font>
      <b/>
      <sz val="10"/>
      <color theme="8" tint="-0.249977111117893"/>
      <name val="Arial Narrow"/>
      <family val="2"/>
    </font>
    <font>
      <b/>
      <sz val="10"/>
      <color theme="5" tint="-0.249977111117893"/>
      <name val="Arial Narrow"/>
      <family val="2"/>
    </font>
    <font>
      <b/>
      <sz val="10"/>
      <color theme="4" tint="-0.249977111117893"/>
      <name val="Arial Narrow"/>
      <family val="2"/>
    </font>
    <font>
      <b/>
      <sz val="10"/>
      <color rgb="FF7030A0"/>
      <name val="Arial Narrow"/>
      <family val="2"/>
    </font>
    <font>
      <b/>
      <sz val="10"/>
      <color rgb="FFFFC000"/>
      <name val="Arial Narrow"/>
      <family val="2"/>
    </font>
    <font>
      <b/>
      <i/>
      <u/>
      <sz val="10"/>
      <color theme="1"/>
      <name val="Arial Narrow"/>
      <family val="2"/>
    </font>
    <font>
      <b/>
      <i/>
      <u/>
      <sz val="10"/>
      <color rgb="FF000000"/>
      <name val="SansSerif"/>
    </font>
    <font>
      <b/>
      <i/>
      <u/>
      <sz val="10"/>
      <color rgb="FF000000"/>
      <name val="Arial Narrow"/>
      <family val="2"/>
    </font>
    <font>
      <b/>
      <i/>
      <sz val="10"/>
      <color rgb="FFFFC000"/>
      <name val="SansSerif"/>
    </font>
    <font>
      <b/>
      <i/>
      <sz val="10"/>
      <color theme="1"/>
      <name val="Arial Narrow"/>
      <family val="2"/>
    </font>
    <font>
      <b/>
      <i/>
      <sz val="18"/>
      <color theme="0"/>
      <name val="Arial"/>
      <family val="2"/>
    </font>
    <font>
      <b/>
      <sz val="12"/>
      <color theme="0"/>
      <name val="Arial"/>
      <family val="2"/>
    </font>
    <font>
      <sz val="11"/>
      <color theme="1"/>
      <name val="Arial"/>
      <family val="2"/>
    </font>
    <font>
      <sz val="11"/>
      <name val="Arial"/>
      <family val="2"/>
    </font>
    <font>
      <u/>
      <sz val="11"/>
      <name val="Arial"/>
      <family val="2"/>
    </font>
    <font>
      <sz val="9"/>
      <color indexed="81"/>
      <name val="Tahoma"/>
      <family val="2"/>
    </font>
    <font>
      <sz val="11"/>
      <color rgb="FF000000"/>
      <name val="Arial"/>
      <family val="2"/>
    </font>
    <font>
      <sz val="10"/>
      <color rgb="FFFF0000"/>
      <name val="Arial Narrow"/>
      <family val="2"/>
    </font>
    <font>
      <sz val="11"/>
      <color rgb="FFFF0000"/>
      <name val="Arial Narrow"/>
      <family val="2"/>
    </font>
    <font>
      <b/>
      <sz val="10"/>
      <color rgb="FFFF0000"/>
      <name val="Arial Narrow"/>
      <family val="2"/>
    </font>
    <font>
      <sz val="10"/>
      <color theme="6" tint="-0.499984740745262"/>
      <name val="Arial Narrow"/>
      <family val="2"/>
    </font>
    <font>
      <b/>
      <i/>
      <sz val="10"/>
      <color rgb="FFFF0000"/>
      <name val="Arial Narrow"/>
      <family val="2"/>
    </font>
    <font>
      <sz val="10"/>
      <color rgb="FFFFC000"/>
      <name val="Arial Narrow"/>
      <family val="2"/>
    </font>
    <font>
      <i/>
      <u/>
      <sz val="10"/>
      <color theme="1"/>
      <name val="Arial Narrow"/>
      <family val="2"/>
    </font>
    <font>
      <sz val="10"/>
      <color rgb="FF000000"/>
      <name val="Arial Narrow"/>
      <family val="2"/>
    </font>
    <font>
      <sz val="10"/>
      <color rgb="FF000000"/>
      <name val="SansSerif"/>
    </font>
    <font>
      <i/>
      <sz val="10"/>
      <color theme="9" tint="-0.249977111117893"/>
      <name val="Arial Narrow"/>
      <family val="2"/>
    </font>
    <font>
      <i/>
      <sz val="10"/>
      <color theme="8" tint="-0.249977111117893"/>
      <name val="Arial Narrow"/>
      <family val="2"/>
    </font>
    <font>
      <i/>
      <sz val="10"/>
      <color theme="5" tint="-0.249977111117893"/>
      <name val="Arial Narrow"/>
      <family val="2"/>
    </font>
    <font>
      <b/>
      <i/>
      <sz val="10"/>
      <name val="Arial Narrow"/>
      <family val="2"/>
    </font>
    <font>
      <b/>
      <i/>
      <sz val="10"/>
      <color rgb="FF000000"/>
      <name val="Arial Narrow"/>
      <family val="2"/>
    </font>
    <font>
      <u/>
      <sz val="10"/>
      <color theme="1"/>
      <name val="Arial Narrow"/>
      <family val="2"/>
    </font>
    <font>
      <b/>
      <i/>
      <u/>
      <sz val="18"/>
      <color rgb="FFFF0000"/>
      <name val="Calibri"/>
      <family val="2"/>
      <scheme val="minor"/>
    </font>
    <font>
      <b/>
      <i/>
      <sz val="14"/>
      <color theme="8" tint="-0.249977111117893"/>
      <name val="Calibri"/>
      <family val="2"/>
      <scheme val="minor"/>
    </font>
    <font>
      <sz val="14"/>
      <color theme="8" tint="-0.249977111117893"/>
      <name val="Calibri"/>
      <family val="2"/>
      <scheme val="minor"/>
    </font>
    <font>
      <b/>
      <i/>
      <sz val="14"/>
      <color theme="1"/>
      <name val="Calibri"/>
      <family val="2"/>
      <scheme val="minor"/>
    </font>
    <font>
      <b/>
      <sz val="11"/>
      <color theme="8" tint="-0.249977111117893"/>
      <name val="Calibri"/>
      <family val="2"/>
      <scheme val="minor"/>
    </font>
    <font>
      <b/>
      <sz val="14"/>
      <name val="Calibri"/>
      <family val="2"/>
      <scheme val="minor"/>
    </font>
    <font>
      <b/>
      <i/>
      <sz val="11"/>
      <color theme="8" tint="-0.249977111117893"/>
      <name val="Calibri"/>
      <family val="2"/>
      <scheme val="minor"/>
    </font>
    <font>
      <b/>
      <i/>
      <sz val="14"/>
      <name val="Calibri"/>
      <family val="2"/>
      <scheme val="minor"/>
    </font>
    <font>
      <b/>
      <i/>
      <sz val="16"/>
      <name val="Calibri"/>
      <family val="2"/>
      <scheme val="minor"/>
    </font>
    <font>
      <b/>
      <i/>
      <u/>
      <sz val="10"/>
      <color rgb="FFFFC000"/>
      <name val="Arial Narrow"/>
      <family val="2"/>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rgb="FF000000"/>
      </patternFill>
    </fill>
  </fills>
  <borders count="94">
    <border>
      <left/>
      <right/>
      <top/>
      <bottom/>
      <diagonal/>
    </border>
    <border>
      <left style="medium">
        <color indexed="8"/>
      </left>
      <right style="medium">
        <color indexed="8"/>
      </right>
      <top style="medium">
        <color indexed="8"/>
      </top>
      <bottom style="medium">
        <color indexed="8"/>
      </bottom>
      <diagonal/>
    </border>
    <border>
      <left style="thin">
        <color theme="0"/>
      </left>
      <right/>
      <top/>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3"/>
      </left>
      <right style="medium">
        <color theme="3"/>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bottom style="medium">
        <color theme="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3"/>
      </left>
      <right style="medium">
        <color theme="3"/>
      </right>
      <top style="medium">
        <color theme="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4659260841701"/>
      </left>
      <right/>
      <top/>
      <bottom style="medium">
        <color theme="4" tint="-0.24994659260841701"/>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top style="medium">
        <color theme="4" tint="-0.249977111117893"/>
      </top>
      <bottom style="medium">
        <color theme="4" tint="-0.249977111117893"/>
      </bottom>
      <diagonal/>
    </border>
    <border>
      <left/>
      <right/>
      <top/>
      <bottom style="medium">
        <color indexed="64"/>
      </bottom>
      <diagonal/>
    </border>
    <border>
      <left style="medium">
        <color theme="4" tint="-0.24994659260841701"/>
      </left>
      <right/>
      <top style="medium">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theme="4" tint="-0.249977111117893"/>
      </left>
      <right style="medium">
        <color theme="4" tint="-0.249977111117893"/>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style="medium">
        <color indexed="8"/>
      </bottom>
      <diagonal/>
    </border>
    <border>
      <left style="medium">
        <color theme="4" tint="-0.24994659260841701"/>
      </left>
      <right/>
      <top style="medium">
        <color theme="4" tint="-0.24994659260841701"/>
      </top>
      <bottom style="medium">
        <color theme="4" tint="-0.24994659260841701"/>
      </bottom>
      <diagonal/>
    </border>
    <border>
      <left style="medium">
        <color theme="4" tint="-0.24994659260841701"/>
      </left>
      <right style="medium">
        <color theme="3"/>
      </right>
      <top/>
      <bottom/>
      <diagonal/>
    </border>
    <border>
      <left style="medium">
        <color theme="4" tint="-0.24994659260841701"/>
      </left>
      <right style="medium">
        <color theme="3"/>
      </right>
      <top/>
      <bottom style="medium">
        <color theme="4" tint="-0.24994659260841701"/>
      </bottom>
      <diagonal/>
    </border>
    <border>
      <left style="medium">
        <color theme="4" tint="-0.24994659260841701"/>
      </left>
      <right style="medium">
        <color theme="3"/>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theme="4" tint="-0.249977111117893"/>
      </left>
      <right/>
      <top/>
      <bottom/>
      <diagonal/>
    </border>
    <border>
      <left/>
      <right style="medium">
        <color theme="3"/>
      </right>
      <top/>
      <bottom style="medium">
        <color theme="3"/>
      </bottom>
      <diagonal/>
    </border>
    <border>
      <left style="medium">
        <color indexed="64"/>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style="medium">
        <color indexed="64"/>
      </top>
      <bottom style="medium">
        <color indexed="64"/>
      </bottom>
      <diagonal/>
    </border>
    <border>
      <left style="medium">
        <color indexed="64"/>
      </left>
      <right style="medium">
        <color theme="4" tint="-0.24994659260841701"/>
      </right>
      <top style="medium">
        <color theme="4" tint="-0.24994659260841701"/>
      </top>
      <bottom/>
      <diagonal/>
    </border>
    <border>
      <left style="medium">
        <color indexed="64"/>
      </left>
      <right style="medium">
        <color theme="4" tint="-0.24994659260841701"/>
      </right>
      <top/>
      <bottom/>
      <diagonal/>
    </border>
    <border>
      <left style="medium">
        <color indexed="64"/>
      </left>
      <right style="medium">
        <color theme="4" tint="-0.24994659260841701"/>
      </right>
      <top/>
      <bottom style="medium">
        <color theme="4" tint="-0.24994659260841701"/>
      </bottom>
      <diagonal/>
    </border>
    <border>
      <left style="medium">
        <color indexed="64"/>
      </left>
      <right style="medium">
        <color theme="4" tint="-0.24994659260841701"/>
      </right>
      <top/>
      <bottom style="medium">
        <color indexed="64"/>
      </bottom>
      <diagonal/>
    </border>
    <border>
      <left style="medium">
        <color theme="4" tint="-0.24994659260841701"/>
      </left>
      <right style="medium">
        <color theme="4" tint="-0.24994659260841701"/>
      </right>
      <top style="medium">
        <color theme="4" tint="-0.24994659260841701"/>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theme="4" tint="-0.24994659260841701"/>
      </left>
      <right/>
      <top style="medium">
        <color indexed="64"/>
      </top>
      <bottom style="medium">
        <color indexed="64"/>
      </bottom>
      <diagonal/>
    </border>
    <border>
      <left style="medium">
        <color indexed="8"/>
      </left>
      <right/>
      <top style="medium">
        <color indexed="8"/>
      </top>
      <bottom style="medium">
        <color indexed="8"/>
      </bottom>
      <diagonal/>
    </border>
    <border>
      <left style="medium">
        <color theme="4" tint="-0.24994659260841701"/>
      </left>
      <right/>
      <top style="medium">
        <color indexed="64"/>
      </top>
      <bottom style="medium">
        <color theme="4" tint="-0.24994659260841701"/>
      </bottom>
      <diagonal/>
    </border>
    <border>
      <left/>
      <right style="medium">
        <color theme="4" tint="-0.24994659260841701"/>
      </right>
      <top style="medium">
        <color indexed="64"/>
      </top>
      <bottom style="medium">
        <color theme="4"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diagonal/>
    </border>
    <border>
      <left style="medium">
        <color indexed="8"/>
      </left>
      <right/>
      <top style="thin">
        <color indexed="64"/>
      </top>
      <bottom style="medium">
        <color indexed="8"/>
      </bottom>
      <diagonal/>
    </border>
    <border>
      <left/>
      <right style="medium">
        <color indexed="8"/>
      </right>
      <top style="thin">
        <color indexed="64"/>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64"/>
      </bottom>
      <diagonal/>
    </border>
    <border>
      <left/>
      <right style="medium">
        <color indexed="8"/>
      </right>
      <top style="medium">
        <color indexed="8"/>
      </top>
      <bottom style="medium">
        <color indexed="64"/>
      </bottom>
      <diagonal/>
    </border>
    <border>
      <left style="medium">
        <color theme="4" tint="-0.24994659260841701"/>
      </left>
      <right/>
      <top/>
      <bottom/>
      <diagonal/>
    </border>
    <border>
      <left style="medium">
        <color indexed="8"/>
      </left>
      <right/>
      <top/>
      <bottom/>
      <diagonal/>
    </border>
  </borders>
  <cellStyleXfs count="2">
    <xf numFmtId="0" fontId="0" fillId="0" borderId="0"/>
    <xf numFmtId="9" fontId="33" fillId="0" borderId="0" applyFont="0" applyFill="0" applyBorder="0" applyAlignment="0" applyProtection="0"/>
  </cellStyleXfs>
  <cellXfs count="388">
    <xf numFmtId="0" fontId="0" fillId="0" borderId="0" xfId="0"/>
    <xf numFmtId="0" fontId="0" fillId="0" borderId="0" xfId="0" applyAlignment="1">
      <alignment wrapText="1"/>
    </xf>
    <xf numFmtId="0" fontId="6" fillId="2" borderId="4" xfId="0" applyFont="1" applyFill="1" applyBorder="1" applyAlignment="1">
      <alignment horizontal="center" vertical="center" wrapText="1"/>
    </xf>
    <xf numFmtId="0" fontId="10" fillId="2" borderId="4" xfId="0" applyFont="1" applyFill="1" applyBorder="1" applyAlignment="1">
      <alignment vertical="top" wrapText="1"/>
    </xf>
    <xf numFmtId="0" fontId="10"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1" fillId="0" borderId="0" xfId="0" applyFont="1"/>
    <xf numFmtId="0" fontId="0" fillId="2" borderId="0" xfId="0" applyFill="1"/>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15" fillId="2" borderId="27"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7" xfId="0" applyFont="1" applyFill="1" applyBorder="1" applyAlignment="1">
      <alignment horizontal="center" vertical="center"/>
    </xf>
    <xf numFmtId="0" fontId="16" fillId="2" borderId="29" xfId="0" applyFont="1" applyFill="1" applyBorder="1" applyAlignment="1">
      <alignment horizontal="center" vertical="center" wrapText="1"/>
    </xf>
    <xf numFmtId="0" fontId="21" fillId="2" borderId="0" xfId="0" applyFont="1" applyFill="1"/>
    <xf numFmtId="0" fontId="0" fillId="5" borderId="0" xfId="0" applyFill="1"/>
    <xf numFmtId="0" fontId="14" fillId="5" borderId="0" xfId="0" applyFont="1" applyFill="1"/>
    <xf numFmtId="0" fontId="0" fillId="5" borderId="0" xfId="0" applyFill="1" applyAlignment="1">
      <alignment horizontal="center"/>
    </xf>
    <xf numFmtId="0" fontId="21" fillId="5" borderId="0" xfId="0" applyFont="1" applyFill="1"/>
    <xf numFmtId="0" fontId="10" fillId="2" borderId="8" xfId="0" applyFont="1" applyFill="1" applyBorder="1" applyAlignment="1">
      <alignment horizontal="left" vertical="center" wrapText="1"/>
    </xf>
    <xf numFmtId="14" fontId="10" fillId="2" borderId="8"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xf>
    <xf numFmtId="0" fontId="24"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24" fillId="2" borderId="8" xfId="0" applyFont="1" applyFill="1" applyBorder="1" applyAlignment="1">
      <alignment vertical="center" wrapText="1"/>
    </xf>
    <xf numFmtId="0" fontId="25" fillId="2" borderId="8" xfId="0" applyFont="1" applyFill="1" applyBorder="1" applyAlignment="1">
      <alignment vertical="center" wrapText="1"/>
    </xf>
    <xf numFmtId="164" fontId="10" fillId="2" borderId="4" xfId="0" applyNumberFormat="1" applyFont="1" applyFill="1" applyBorder="1" applyAlignment="1">
      <alignment horizontal="center" vertical="center" wrapText="1"/>
    </xf>
    <xf numFmtId="0" fontId="24" fillId="2" borderId="8" xfId="0" applyFont="1" applyFill="1" applyBorder="1" applyAlignment="1">
      <alignment horizontal="left" vertical="top" wrapText="1"/>
    </xf>
    <xf numFmtId="14" fontId="24" fillId="2" borderId="8"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14" fillId="4" borderId="32" xfId="0" applyFont="1" applyFill="1" applyBorder="1" applyAlignment="1">
      <alignment horizontal="left" vertical="center" wrapText="1"/>
    </xf>
    <xf numFmtId="0" fontId="10" fillId="2" borderId="4" xfId="0" applyFont="1" applyFill="1" applyBorder="1" applyAlignment="1">
      <alignment vertical="center" wrapText="1"/>
    </xf>
    <xf numFmtId="0" fontId="27" fillId="2" borderId="8" xfId="0" applyFont="1" applyFill="1" applyBorder="1" applyAlignment="1">
      <alignment horizontal="left" vertical="center" wrapText="1"/>
    </xf>
    <xf numFmtId="0" fontId="24" fillId="2" borderId="4" xfId="0" applyFont="1" applyFill="1" applyBorder="1" applyAlignment="1">
      <alignment vertical="top" wrapText="1"/>
    </xf>
    <xf numFmtId="0" fontId="24" fillId="2" borderId="17" xfId="0" applyFont="1" applyFill="1" applyBorder="1" applyAlignment="1">
      <alignment vertical="center" wrapText="1"/>
    </xf>
    <xf numFmtId="0" fontId="24" fillId="2" borderId="17" xfId="0" applyFont="1" applyFill="1" applyBorder="1" applyAlignment="1">
      <alignment horizontal="left" vertical="center" wrapText="1"/>
    </xf>
    <xf numFmtId="164" fontId="24" fillId="2" borderId="17" xfId="0" applyNumberFormat="1" applyFont="1" applyFill="1" applyBorder="1" applyAlignment="1">
      <alignment horizontal="center" vertical="center"/>
    </xf>
    <xf numFmtId="0" fontId="29" fillId="5" borderId="0" xfId="0" applyFont="1" applyFill="1"/>
    <xf numFmtId="0" fontId="31" fillId="6" borderId="0" xfId="0" applyFont="1" applyFill="1" applyBorder="1" applyAlignment="1" applyProtection="1">
      <alignment horizontal="left" vertical="top" wrapText="1"/>
    </xf>
    <xf numFmtId="0" fontId="31" fillId="6" borderId="39" xfId="0" applyFont="1" applyFill="1" applyBorder="1" applyAlignment="1" applyProtection="1">
      <alignment horizontal="left" vertical="top" wrapText="1"/>
    </xf>
    <xf numFmtId="0" fontId="31" fillId="6" borderId="41" xfId="0" applyFont="1" applyFill="1" applyBorder="1" applyAlignment="1" applyProtection="1">
      <alignment horizontal="left" vertical="top" wrapText="1"/>
    </xf>
    <xf numFmtId="0" fontId="31" fillId="6" borderId="21" xfId="0" applyFont="1" applyFill="1" applyBorder="1" applyAlignment="1" applyProtection="1">
      <alignment horizontal="left" vertical="top" wrapText="1"/>
    </xf>
    <xf numFmtId="0" fontId="13" fillId="2" borderId="4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0" fillId="2" borderId="10" xfId="0" applyFont="1" applyFill="1" applyBorder="1" applyAlignment="1">
      <alignment horizontal="left" vertical="center" wrapText="1"/>
    </xf>
    <xf numFmtId="14" fontId="10" fillId="2" borderId="10" xfId="0" applyNumberFormat="1" applyFont="1" applyFill="1" applyBorder="1" applyAlignment="1">
      <alignment horizontal="center" vertical="center"/>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vertical="center" wrapText="1"/>
    </xf>
    <xf numFmtId="14" fontId="17" fillId="2" borderId="17" xfId="0" applyNumberFormat="1"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wrapText="1"/>
    </xf>
    <xf numFmtId="0" fontId="6" fillId="2" borderId="47" xfId="0" applyFont="1" applyFill="1" applyBorder="1" applyAlignment="1">
      <alignment horizontal="center" vertical="center"/>
    </xf>
    <xf numFmtId="0" fontId="0" fillId="5" borderId="0" xfId="0" applyFill="1" applyAlignment="1">
      <alignment vertical="center"/>
    </xf>
    <xf numFmtId="0" fontId="26" fillId="2" borderId="7" xfId="0" applyFont="1" applyFill="1" applyBorder="1" applyAlignment="1">
      <alignment vertical="center" wrapText="1"/>
    </xf>
    <xf numFmtId="14" fontId="17" fillId="2" borderId="7" xfId="0" applyNumberFormat="1" applyFont="1" applyFill="1" applyBorder="1" applyAlignment="1">
      <alignment vertical="center" wrapText="1"/>
    </xf>
    <xf numFmtId="0" fontId="0" fillId="0" borderId="0" xfId="0" applyAlignment="1">
      <alignment vertical="center" wrapText="1"/>
    </xf>
    <xf numFmtId="0" fontId="26" fillId="2" borderId="4" xfId="0" applyFont="1" applyFill="1" applyBorder="1" applyAlignment="1">
      <alignment vertical="center" wrapText="1"/>
    </xf>
    <xf numFmtId="14" fontId="17" fillId="2" borderId="4" xfId="0" applyNumberFormat="1" applyFont="1" applyFill="1" applyBorder="1" applyAlignment="1">
      <alignment vertical="center" wrapText="1"/>
    </xf>
    <xf numFmtId="0" fontId="0" fillId="2" borderId="0" xfId="0" applyFill="1" applyAlignment="1">
      <alignment vertical="center" wrapText="1"/>
    </xf>
    <xf numFmtId="0" fontId="26" fillId="2" borderId="34" xfId="0" applyFont="1" applyFill="1" applyBorder="1" applyAlignment="1">
      <alignment vertical="center" wrapText="1"/>
    </xf>
    <xf numFmtId="0" fontId="26" fillId="2" borderId="52" xfId="0" applyFont="1" applyFill="1" applyBorder="1" applyAlignment="1">
      <alignment vertical="center" wrapText="1"/>
    </xf>
    <xf numFmtId="0" fontId="31" fillId="6" borderId="26" xfId="0" applyFont="1" applyFill="1" applyBorder="1" applyAlignment="1" applyProtection="1">
      <alignment horizontal="left" vertical="center" wrapText="1"/>
    </xf>
    <xf numFmtId="0" fontId="24" fillId="2" borderId="10" xfId="0" applyFont="1" applyFill="1" applyBorder="1" applyAlignment="1">
      <alignment vertical="center" wrapText="1"/>
    </xf>
    <xf numFmtId="0" fontId="24" fillId="2" borderId="4" xfId="0" applyFont="1" applyFill="1" applyBorder="1" applyAlignment="1">
      <alignment horizontal="left" vertical="center" wrapText="1"/>
    </xf>
    <xf numFmtId="14" fontId="17" fillId="2" borderId="4" xfId="0" applyNumberFormat="1" applyFont="1" applyFill="1" applyBorder="1" applyAlignment="1">
      <alignment horizontal="righ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0" fillId="0" borderId="0" xfId="0" applyAlignment="1">
      <alignment horizontal="center"/>
    </xf>
    <xf numFmtId="0" fontId="0" fillId="5" borderId="0" xfId="0" applyFill="1" applyBorder="1"/>
    <xf numFmtId="0" fontId="6" fillId="2" borderId="18" xfId="0" applyFont="1" applyFill="1" applyBorder="1" applyAlignment="1">
      <alignment horizontal="center" vertical="center"/>
    </xf>
    <xf numFmtId="14" fontId="17" fillId="2" borderId="27"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4" fontId="17" fillId="2" borderId="4" xfId="0" applyNumberFormat="1" applyFont="1" applyFill="1" applyBorder="1" applyAlignment="1">
      <alignment vertical="top" wrapText="1"/>
    </xf>
    <xf numFmtId="0" fontId="3" fillId="5" borderId="0" xfId="0" applyFont="1" applyFill="1"/>
    <xf numFmtId="0" fontId="31" fillId="6" borderId="57" xfId="0" applyFont="1" applyFill="1" applyBorder="1" applyAlignment="1" applyProtection="1">
      <alignment horizontal="left" vertical="center" wrapText="1"/>
    </xf>
    <xf numFmtId="0" fontId="31" fillId="6" borderId="39" xfId="0" applyFont="1" applyFill="1" applyBorder="1" applyAlignment="1" applyProtection="1">
      <alignment vertical="top" wrapText="1"/>
    </xf>
    <xf numFmtId="0" fontId="31" fillId="6" borderId="0" xfId="0" applyFont="1" applyFill="1" applyBorder="1" applyAlignment="1" applyProtection="1">
      <alignment vertical="top" wrapText="1"/>
    </xf>
    <xf numFmtId="0" fontId="2" fillId="6" borderId="43" xfId="0" applyFont="1" applyFill="1" applyBorder="1" applyAlignment="1" applyProtection="1">
      <alignment horizontal="center" vertical="center" wrapText="1"/>
    </xf>
    <xf numFmtId="0" fontId="9" fillId="2" borderId="18" xfId="0" applyFont="1" applyFill="1" applyBorder="1" applyAlignment="1">
      <alignment horizontal="center" vertical="center"/>
    </xf>
    <xf numFmtId="164" fontId="24" fillId="2" borderId="4" xfId="0" applyNumberFormat="1" applyFont="1" applyFill="1" applyBorder="1" applyAlignment="1">
      <alignment horizontal="center" vertical="center" wrapText="1"/>
    </xf>
    <xf numFmtId="0" fontId="24" fillId="2" borderId="4" xfId="0" applyFont="1" applyFill="1" applyBorder="1" applyAlignment="1">
      <alignment vertical="center" wrapText="1"/>
    </xf>
    <xf numFmtId="0" fontId="6" fillId="8" borderId="32"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9" fillId="8" borderId="23" xfId="0" applyFont="1" applyFill="1" applyBorder="1" applyAlignment="1">
      <alignment horizontal="center" vertical="center"/>
    </xf>
    <xf numFmtId="0" fontId="43" fillId="6" borderId="26" xfId="0" applyFont="1" applyFill="1" applyBorder="1" applyAlignment="1" applyProtection="1">
      <alignment horizontal="left" vertical="center" wrapText="1"/>
    </xf>
    <xf numFmtId="0" fontId="42" fillId="6" borderId="26" xfId="0" applyFont="1" applyFill="1" applyBorder="1" applyAlignment="1" applyProtection="1">
      <alignment horizontal="left" vertical="center" wrapText="1"/>
    </xf>
    <xf numFmtId="14" fontId="41" fillId="2" borderId="4" xfId="0" applyNumberFormat="1" applyFont="1" applyFill="1" applyBorder="1" applyAlignment="1">
      <alignment vertical="center" wrapText="1"/>
    </xf>
    <xf numFmtId="14" fontId="35" fillId="2" borderId="4" xfId="0" applyNumberFormat="1" applyFont="1" applyFill="1" applyBorder="1" applyAlignment="1">
      <alignment vertical="top" wrapText="1"/>
    </xf>
    <xf numFmtId="14" fontId="41" fillId="2" borderId="4" xfId="0" applyNumberFormat="1" applyFont="1" applyFill="1" applyBorder="1" applyAlignment="1">
      <alignment vertical="top" wrapText="1"/>
    </xf>
    <xf numFmtId="0" fontId="47" fillId="9" borderId="66" xfId="0" applyFont="1" applyFill="1" applyBorder="1" applyAlignment="1">
      <alignment horizontal="center" vertical="center" wrapText="1"/>
    </xf>
    <xf numFmtId="0" fontId="52" fillId="11" borderId="0" xfId="0" applyFont="1" applyFill="1"/>
    <xf numFmtId="0" fontId="52" fillId="11" borderId="0" xfId="0" applyFont="1" applyFill="1" applyAlignment="1">
      <alignment horizontal="center"/>
    </xf>
    <xf numFmtId="14" fontId="9" fillId="2" borderId="4" xfId="0" applyNumberFormat="1" applyFont="1" applyFill="1" applyBorder="1" applyAlignment="1">
      <alignment vertical="top" wrapText="1"/>
    </xf>
    <xf numFmtId="14" fontId="17" fillId="2" borderId="4" xfId="0" applyNumberFormat="1" applyFont="1" applyFill="1" applyBorder="1" applyAlignment="1">
      <alignment horizontal="justify" vertical="center" wrapText="1"/>
    </xf>
    <xf numFmtId="0" fontId="31" fillId="2" borderId="26" xfId="0" applyFont="1" applyFill="1" applyBorder="1" applyAlignment="1">
      <alignment horizontal="left" vertical="center" wrapText="1"/>
    </xf>
    <xf numFmtId="14" fontId="17" fillId="2" borderId="34" xfId="0" applyNumberFormat="1" applyFont="1" applyFill="1" applyBorder="1" applyAlignment="1">
      <alignment horizontal="justify" vertical="top" wrapText="1"/>
    </xf>
    <xf numFmtId="0" fontId="9" fillId="2" borderId="32" xfId="0" applyFont="1" applyFill="1" applyBorder="1" applyAlignment="1">
      <alignment horizontal="center" vertical="center" wrapText="1"/>
    </xf>
    <xf numFmtId="0" fontId="24" fillId="2" borderId="20" xfId="0" applyFont="1" applyFill="1" applyBorder="1" applyAlignment="1">
      <alignment horizontal="left" vertical="center" wrapText="1"/>
    </xf>
    <xf numFmtId="0" fontId="68" fillId="5" borderId="0" xfId="0" applyFont="1" applyFill="1" applyAlignment="1">
      <alignment horizontal="center" vertical="center"/>
    </xf>
    <xf numFmtId="14" fontId="17" fillId="2" borderId="5" xfId="0" applyNumberFormat="1" applyFont="1" applyFill="1" applyBorder="1" applyAlignment="1">
      <alignment vertical="center" wrapText="1"/>
    </xf>
    <xf numFmtId="14" fontId="17" fillId="2" borderId="22" xfId="0" applyNumberFormat="1" applyFont="1" applyFill="1" applyBorder="1" applyAlignment="1">
      <alignment horizontal="justify" vertical="top" wrapText="1"/>
    </xf>
    <xf numFmtId="14" fontId="31" fillId="6" borderId="79" xfId="0" applyNumberFormat="1" applyFont="1" applyFill="1" applyBorder="1" applyAlignment="1" applyProtection="1">
      <alignment horizontal="center" vertical="center" wrapText="1"/>
    </xf>
    <xf numFmtId="0" fontId="42" fillId="6" borderId="80" xfId="0" applyFont="1" applyFill="1" applyBorder="1" applyAlignment="1" applyProtection="1">
      <alignment horizontal="left" vertical="center" wrapText="1"/>
    </xf>
    <xf numFmtId="0" fontId="13" fillId="5" borderId="0" xfId="0" applyFont="1" applyFill="1" applyAlignment="1">
      <alignment vertical="center"/>
    </xf>
    <xf numFmtId="14" fontId="10" fillId="2" borderId="16" xfId="0" applyNumberFormat="1" applyFont="1" applyFill="1" applyBorder="1" applyAlignment="1">
      <alignment horizontal="center" vertical="center" wrapText="1"/>
    </xf>
    <xf numFmtId="14" fontId="17" fillId="2" borderId="5" xfId="0" applyNumberFormat="1" applyFont="1" applyFill="1" applyBorder="1" applyAlignment="1">
      <alignment vertical="top" wrapText="1"/>
    </xf>
    <xf numFmtId="0" fontId="10" fillId="2" borderId="5" xfId="0" applyFont="1" applyFill="1" applyBorder="1" applyAlignment="1">
      <alignment horizontal="left" vertical="center" wrapText="1"/>
    </xf>
    <xf numFmtId="164" fontId="10" fillId="2" borderId="5" xfId="0" applyNumberFormat="1" applyFont="1" applyFill="1" applyBorder="1" applyAlignment="1">
      <alignment horizontal="center" vertical="center" wrapText="1"/>
    </xf>
    <xf numFmtId="0" fontId="24" fillId="2" borderId="19" xfId="0" applyFont="1" applyFill="1" applyBorder="1" applyAlignment="1">
      <alignment vertical="center" wrapText="1"/>
    </xf>
    <xf numFmtId="164" fontId="24" fillId="2" borderId="19" xfId="0" applyNumberFormat="1" applyFont="1" applyFill="1" applyBorder="1" applyAlignment="1">
      <alignment horizontal="center" vertical="center"/>
    </xf>
    <xf numFmtId="14" fontId="17" fillId="2" borderId="19" xfId="0" applyNumberFormat="1" applyFont="1" applyFill="1" applyBorder="1" applyAlignment="1">
      <alignment horizontal="center" vertical="center"/>
    </xf>
    <xf numFmtId="14" fontId="17" fillId="2" borderId="5" xfId="0" applyNumberFormat="1" applyFont="1" applyFill="1" applyBorder="1" applyAlignment="1">
      <alignment horizontal="justify" vertical="center" wrapText="1"/>
    </xf>
    <xf numFmtId="166" fontId="71" fillId="8" borderId="32" xfId="0" applyNumberFormat="1" applyFont="1" applyFill="1" applyBorder="1"/>
    <xf numFmtId="166" fontId="75" fillId="8" borderId="32" xfId="0" applyNumberFormat="1" applyFont="1" applyFill="1" applyBorder="1" applyAlignment="1">
      <alignment vertical="center"/>
    </xf>
    <xf numFmtId="0" fontId="31" fillId="6" borderId="21" xfId="0" applyFont="1" applyFill="1" applyBorder="1" applyAlignment="1" applyProtection="1">
      <alignment vertical="top" wrapText="1"/>
    </xf>
    <xf numFmtId="14" fontId="53" fillId="2" borderId="4" xfId="0" applyNumberFormat="1" applyFont="1" applyFill="1" applyBorder="1" applyAlignment="1">
      <alignment vertical="top" wrapText="1"/>
    </xf>
    <xf numFmtId="0" fontId="0" fillId="5" borderId="69" xfId="0" applyFill="1" applyBorder="1"/>
    <xf numFmtId="0" fontId="9" fillId="8" borderId="6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2" fillId="6" borderId="26"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2" fontId="52" fillId="2" borderId="69" xfId="0" applyNumberFormat="1" applyFont="1" applyFill="1" applyBorder="1" applyAlignment="1">
      <alignment horizontal="justify" vertical="center" wrapText="1"/>
    </xf>
    <xf numFmtId="0" fontId="6" fillId="3" borderId="47" xfId="0" applyFont="1" applyFill="1" applyBorder="1" applyAlignment="1">
      <alignment horizontal="center" vertical="center"/>
    </xf>
    <xf numFmtId="0" fontId="6" fillId="3" borderId="32" xfId="0" applyFont="1" applyFill="1" applyBorder="1" applyAlignment="1">
      <alignment horizontal="center" vertical="center" wrapText="1"/>
    </xf>
    <xf numFmtId="9" fontId="9" fillId="2" borderId="20" xfId="0" applyNumberFormat="1" applyFont="1" applyFill="1" applyBorder="1" applyAlignment="1">
      <alignment horizontal="center" vertical="center"/>
    </xf>
    <xf numFmtId="9" fontId="9" fillId="2" borderId="86" xfId="0" applyNumberFormat="1" applyFont="1" applyFill="1" applyBorder="1" applyAlignment="1">
      <alignment horizontal="center" vertical="center"/>
    </xf>
    <xf numFmtId="0" fontId="31" fillId="6" borderId="1" xfId="0" applyFont="1" applyFill="1" applyBorder="1" applyAlignment="1" applyProtection="1">
      <alignment horizontal="left" vertical="center" wrapText="1"/>
    </xf>
    <xf numFmtId="0" fontId="31" fillId="6" borderId="79" xfId="0" applyFont="1" applyFill="1" applyBorder="1" applyAlignment="1" applyProtection="1">
      <alignment horizontal="left" vertical="center" wrapText="1"/>
    </xf>
    <xf numFmtId="14" fontId="31" fillId="6" borderId="1" xfId="0" applyNumberFormat="1" applyFont="1" applyFill="1" applyBorder="1" applyAlignment="1" applyProtection="1">
      <alignment horizontal="center" vertical="center" wrapText="1"/>
    </xf>
    <xf numFmtId="0" fontId="31" fillId="6" borderId="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wrapText="1"/>
    </xf>
    <xf numFmtId="14" fontId="31" fillId="2" borderId="1" xfId="0" applyNumberFormat="1" applyFont="1" applyFill="1" applyBorder="1" applyAlignment="1" applyProtection="1">
      <alignment horizontal="center" vertical="center" wrapText="1"/>
    </xf>
    <xf numFmtId="0" fontId="15" fillId="2" borderId="47" xfId="0" applyFont="1" applyFill="1" applyBorder="1" applyAlignment="1">
      <alignment horizontal="center" vertical="center"/>
    </xf>
    <xf numFmtId="0" fontId="16" fillId="2" borderId="16" xfId="0" applyFont="1" applyFill="1" applyBorder="1" applyAlignment="1">
      <alignment horizontal="center" vertical="center" wrapText="1"/>
    </xf>
    <xf numFmtId="0" fontId="24" fillId="2" borderId="1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14" fillId="4" borderId="17" xfId="0" applyFont="1" applyFill="1" applyBorder="1" applyAlignment="1">
      <alignment vertical="center" wrapText="1"/>
    </xf>
    <xf numFmtId="0" fontId="31" fillId="6" borderId="26" xfId="0" applyFont="1" applyFill="1" applyBorder="1" applyAlignment="1" applyProtection="1">
      <alignment horizontal="center" vertical="center" wrapText="1"/>
    </xf>
    <xf numFmtId="0" fontId="77" fillId="6" borderId="26" xfId="0" applyFont="1" applyFill="1" applyBorder="1" applyAlignment="1" applyProtection="1">
      <alignment horizontal="left" vertical="center" wrapText="1"/>
    </xf>
    <xf numFmtId="14" fontId="57" fillId="2" borderId="4" xfId="0" applyNumberFormat="1" applyFont="1" applyFill="1" applyBorder="1" applyAlignment="1">
      <alignment vertical="top" wrapText="1"/>
    </xf>
    <xf numFmtId="9" fontId="17" fillId="2" borderId="7" xfId="1" applyNumberFormat="1" applyFont="1" applyFill="1" applyBorder="1" applyAlignment="1">
      <alignment horizontal="center" vertical="center" wrapText="1"/>
    </xf>
    <xf numFmtId="9" fontId="17" fillId="2" borderId="6" xfId="1" applyNumberFormat="1" applyFont="1" applyFill="1" applyBorder="1" applyAlignment="1">
      <alignment horizontal="center" vertical="center" wrapText="1"/>
    </xf>
    <xf numFmtId="9" fontId="9" fillId="2" borderId="18" xfId="0" applyNumberFormat="1" applyFont="1" applyFill="1" applyBorder="1" applyAlignment="1">
      <alignment horizontal="center" vertical="center"/>
    </xf>
    <xf numFmtId="9" fontId="34" fillId="2" borderId="85" xfId="0" applyNumberFormat="1" applyFont="1" applyFill="1" applyBorder="1" applyAlignment="1">
      <alignment horizontal="center" vertical="center"/>
    </xf>
    <xf numFmtId="9" fontId="34" fillId="2" borderId="44" xfId="0" applyNumberFormat="1" applyFont="1" applyFill="1" applyBorder="1" applyAlignment="1">
      <alignment horizontal="center" vertical="center"/>
    </xf>
    <xf numFmtId="0" fontId="0" fillId="5" borderId="0" xfId="0" applyFill="1" applyAlignment="1">
      <alignment horizontal="center" vertical="center"/>
    </xf>
    <xf numFmtId="0" fontId="31" fillId="6" borderId="40" xfId="0" applyFont="1" applyFill="1" applyBorder="1" applyAlignment="1" applyProtection="1">
      <alignment horizontal="center" vertical="center" wrapText="1"/>
    </xf>
    <xf numFmtId="0" fontId="31" fillId="6" borderId="42" xfId="0" applyFont="1" applyFill="1" applyBorder="1" applyAlignment="1" applyProtection="1">
      <alignment horizontal="center" vertical="center" wrapText="1"/>
    </xf>
    <xf numFmtId="0" fontId="31" fillId="6" borderId="82" xfId="0" applyFont="1" applyFill="1" applyBorder="1" applyAlignment="1" applyProtection="1">
      <alignment horizontal="center" vertical="center" wrapText="1"/>
    </xf>
    <xf numFmtId="166" fontId="76" fillId="8" borderId="32" xfId="0" applyNumberFormat="1" applyFont="1" applyFill="1" applyBorder="1" applyAlignment="1">
      <alignment horizontal="center" vertical="center"/>
    </xf>
    <xf numFmtId="0" fontId="0" fillId="0" borderId="0" xfId="0" applyAlignment="1">
      <alignment horizontal="center" vertical="center"/>
    </xf>
    <xf numFmtId="2" fontId="49" fillId="12" borderId="83" xfId="0" applyNumberFormat="1" applyFont="1" applyFill="1" applyBorder="1" applyAlignment="1">
      <alignment horizontal="left" vertical="top" wrapText="1"/>
    </xf>
    <xf numFmtId="0" fontId="6" fillId="3" borderId="30" xfId="0" applyFont="1" applyFill="1" applyBorder="1" applyAlignment="1">
      <alignment horizontal="center" vertical="center" wrapText="1"/>
    </xf>
    <xf numFmtId="2" fontId="49" fillId="12" borderId="69" xfId="0" applyNumberFormat="1" applyFont="1" applyFill="1" applyBorder="1" applyAlignment="1">
      <alignment horizontal="justify" vertical="center" wrapText="1"/>
    </xf>
    <xf numFmtId="9" fontId="0" fillId="2" borderId="83" xfId="1" applyNumberFormat="1" applyFont="1" applyFill="1" applyBorder="1" applyAlignment="1">
      <alignment horizontal="center" vertical="center" wrapText="1"/>
    </xf>
    <xf numFmtId="9" fontId="9" fillId="2" borderId="92" xfId="0" applyNumberFormat="1" applyFont="1" applyFill="1" applyBorder="1" applyAlignment="1">
      <alignment horizontal="center" vertical="center"/>
    </xf>
    <xf numFmtId="0" fontId="31" fillId="2" borderId="69" xfId="0" applyFont="1" applyFill="1" applyBorder="1" applyAlignment="1" applyProtection="1">
      <alignment horizontal="justify" vertical="center" wrapText="1"/>
    </xf>
    <xf numFmtId="9" fontId="31" fillId="6" borderId="33" xfId="0" applyNumberFormat="1" applyFont="1" applyFill="1" applyBorder="1" applyAlignment="1" applyProtection="1">
      <alignment horizontal="center" vertical="center" wrapText="1"/>
    </xf>
    <xf numFmtId="9" fontId="31" fillId="6" borderId="93" xfId="0" applyNumberFormat="1" applyFont="1" applyFill="1" applyBorder="1" applyAlignment="1" applyProtection="1">
      <alignment horizontal="center" vertical="center" wrapText="1"/>
    </xf>
    <xf numFmtId="9" fontId="17" fillId="2" borderId="34" xfId="1" applyNumberFormat="1" applyFont="1" applyFill="1" applyBorder="1" applyAlignment="1">
      <alignment horizontal="center" vertical="center" wrapText="1"/>
    </xf>
    <xf numFmtId="9" fontId="0" fillId="0" borderId="83" xfId="1" applyNumberFormat="1" applyFont="1" applyBorder="1" applyAlignment="1">
      <alignment horizontal="center" vertical="center" wrapText="1"/>
    </xf>
    <xf numFmtId="9" fontId="0" fillId="0" borderId="84" xfId="1" applyNumberFormat="1" applyFont="1" applyBorder="1" applyAlignment="1">
      <alignment horizontal="center" vertical="center" wrapText="1"/>
    </xf>
    <xf numFmtId="0" fontId="13" fillId="5" borderId="0" xfId="0" applyFont="1" applyFill="1"/>
    <xf numFmtId="2" fontId="52" fillId="4" borderId="69" xfId="0" applyNumberFormat="1" applyFont="1" applyFill="1" applyBorder="1" applyAlignment="1">
      <alignment horizontal="justify" vertical="center" wrapText="1"/>
    </xf>
    <xf numFmtId="2" fontId="49" fillId="13" borderId="69" xfId="0" applyNumberFormat="1" applyFont="1" applyFill="1" applyBorder="1" applyAlignment="1">
      <alignment horizontal="justify" vertical="center" wrapText="1"/>
    </xf>
    <xf numFmtId="0" fontId="0" fillId="5" borderId="69" xfId="0" applyFill="1" applyBorder="1" applyAlignment="1">
      <alignment horizontal="center"/>
    </xf>
    <xf numFmtId="0" fontId="13" fillId="5" borderId="69" xfId="0" applyFont="1" applyFill="1" applyBorder="1" applyAlignment="1">
      <alignment horizontal="center"/>
    </xf>
    <xf numFmtId="14" fontId="17" fillId="2" borderId="4" xfId="0" applyNumberFormat="1" applyFont="1" applyFill="1" applyBorder="1" applyAlignment="1">
      <alignment horizontal="justify" vertical="justify" wrapText="1"/>
    </xf>
    <xf numFmtId="0" fontId="69" fillId="5" borderId="23" xfId="0" applyFont="1" applyFill="1" applyBorder="1" applyAlignment="1">
      <alignment horizontal="center" vertical="center"/>
    </xf>
    <xf numFmtId="0" fontId="70" fillId="5" borderId="24" xfId="0" applyFont="1" applyFill="1" applyBorder="1" applyAlignment="1">
      <alignment horizontal="center" vertical="center"/>
    </xf>
    <xf numFmtId="0" fontId="70" fillId="5" borderId="25"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8" fillId="4" borderId="48" xfId="0" applyFont="1" applyFill="1" applyBorder="1" applyAlignment="1">
      <alignment vertical="center" wrapText="1"/>
    </xf>
    <xf numFmtId="0" fontId="10" fillId="4" borderId="49" xfId="0" applyFont="1" applyFill="1" applyBorder="1" applyAlignment="1">
      <alignment vertical="center" wrapText="1"/>
    </xf>
    <xf numFmtId="0" fontId="10" fillId="4" borderId="51" xfId="0" applyFont="1" applyFill="1" applyBorder="1" applyAlignment="1">
      <alignment vertical="center" wrapText="1"/>
    </xf>
    <xf numFmtId="0" fontId="6" fillId="2" borderId="47" xfId="0" applyFont="1" applyFill="1" applyBorder="1" applyAlignment="1">
      <alignment horizontal="center" vertical="center"/>
    </xf>
    <xf numFmtId="0" fontId="5" fillId="4" borderId="49" xfId="0" applyFont="1" applyFill="1" applyBorder="1" applyAlignment="1">
      <alignment vertical="center" wrapText="1"/>
    </xf>
    <xf numFmtId="0" fontId="5" fillId="4" borderId="50" xfId="0" applyFont="1" applyFill="1" applyBorder="1" applyAlignment="1">
      <alignment vertical="center" wrapText="1"/>
    </xf>
    <xf numFmtId="0" fontId="8" fillId="4" borderId="49" xfId="0" applyFont="1" applyFill="1" applyBorder="1" applyAlignment="1">
      <alignment vertical="center" wrapText="1"/>
    </xf>
    <xf numFmtId="0" fontId="5" fillId="4" borderId="48" xfId="0" applyFont="1" applyFill="1" applyBorder="1" applyAlignment="1">
      <alignment vertical="center" wrapText="1"/>
    </xf>
    <xf numFmtId="0" fontId="5" fillId="0" borderId="49" xfId="0" applyFont="1" applyBorder="1" applyAlignment="1">
      <alignmen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31" fillId="6" borderId="57" xfId="0" applyFont="1" applyFill="1" applyBorder="1" applyAlignment="1" applyProtection="1">
      <alignment horizontal="left" vertical="center" wrapText="1"/>
    </xf>
    <xf numFmtId="0" fontId="31" fillId="6" borderId="89" xfId="0" applyFont="1" applyFill="1" applyBorder="1" applyAlignment="1" applyProtection="1">
      <alignment horizontal="left" vertical="center" wrapText="1"/>
    </xf>
    <xf numFmtId="0" fontId="31" fillId="6" borderId="90" xfId="0" applyFont="1" applyFill="1" applyBorder="1" applyAlignment="1" applyProtection="1">
      <alignment horizontal="left" vertical="center" wrapText="1"/>
    </xf>
    <xf numFmtId="0" fontId="31" fillId="6" borderId="91" xfId="0" applyFont="1" applyFill="1" applyBorder="1" applyAlignment="1" applyProtection="1">
      <alignment horizontal="left" vertical="center" wrapText="1"/>
    </xf>
    <xf numFmtId="165" fontId="31" fillId="6" borderId="90" xfId="0" applyNumberFormat="1" applyFont="1" applyFill="1" applyBorder="1" applyAlignment="1" applyProtection="1">
      <alignment horizontal="center" vertical="center" wrapText="1"/>
    </xf>
    <xf numFmtId="165" fontId="31" fillId="6" borderId="91" xfId="0" applyNumberFormat="1" applyFont="1" applyFill="1" applyBorder="1" applyAlignment="1" applyProtection="1">
      <alignment horizontal="center" vertical="center" wrapText="1"/>
    </xf>
    <xf numFmtId="0" fontId="0" fillId="5" borderId="24" xfId="0" applyFill="1" applyBorder="1" applyAlignment="1">
      <alignment horizontal="center" vertical="center"/>
    </xf>
    <xf numFmtId="0" fontId="0" fillId="5" borderId="25" xfId="0" applyFill="1" applyBorder="1" applyAlignment="1">
      <alignment horizontal="center" vertical="center"/>
    </xf>
    <xf numFmtId="165" fontId="31" fillId="6" borderId="57" xfId="0" applyNumberFormat="1" applyFont="1" applyFill="1" applyBorder="1" applyAlignment="1" applyProtection="1">
      <alignment horizontal="center" vertical="center" wrapText="1"/>
    </xf>
    <xf numFmtId="165" fontId="31" fillId="6" borderId="89" xfId="0" applyNumberFormat="1" applyFont="1" applyFill="1" applyBorder="1" applyAlignment="1" applyProtection="1">
      <alignment horizontal="center" vertical="center" wrapText="1"/>
    </xf>
    <xf numFmtId="0" fontId="31" fillId="2" borderId="57" xfId="0" applyFont="1" applyFill="1" applyBorder="1" applyAlignment="1" applyProtection="1">
      <alignment horizontal="left" vertical="center" wrapText="1"/>
    </xf>
    <xf numFmtId="0" fontId="31" fillId="2" borderId="89" xfId="0" applyFont="1" applyFill="1" applyBorder="1" applyAlignment="1" applyProtection="1">
      <alignment horizontal="left" vertical="center" wrapText="1"/>
    </xf>
    <xf numFmtId="165" fontId="31" fillId="2" borderId="57" xfId="0" applyNumberFormat="1" applyFont="1" applyFill="1" applyBorder="1" applyAlignment="1" applyProtection="1">
      <alignment horizontal="center" vertical="center" wrapText="1"/>
    </xf>
    <xf numFmtId="165" fontId="31" fillId="2" borderId="89" xfId="0" applyNumberFormat="1" applyFont="1" applyFill="1" applyBorder="1" applyAlignment="1" applyProtection="1">
      <alignment horizontal="center" vertical="center" wrapText="1"/>
    </xf>
    <xf numFmtId="14" fontId="31" fillId="6" borderId="57" xfId="0" applyNumberFormat="1" applyFont="1" applyFill="1" applyBorder="1" applyAlignment="1" applyProtection="1">
      <alignment horizontal="center" vertical="center" wrapText="1"/>
    </xf>
    <xf numFmtId="14" fontId="31" fillId="6" borderId="89" xfId="0" applyNumberFormat="1" applyFont="1" applyFill="1" applyBorder="1" applyAlignment="1" applyProtection="1">
      <alignment horizontal="center" vertical="center" wrapText="1"/>
    </xf>
    <xf numFmtId="14" fontId="31" fillId="2" borderId="57" xfId="0" applyNumberFormat="1" applyFont="1" applyFill="1" applyBorder="1" applyAlignment="1" applyProtection="1">
      <alignment horizontal="center" vertical="center" wrapText="1"/>
    </xf>
    <xf numFmtId="14" fontId="31" fillId="2" borderId="89" xfId="0" applyNumberFormat="1" applyFont="1" applyFill="1" applyBorder="1" applyAlignment="1" applyProtection="1">
      <alignment horizontal="center" vertical="center" wrapText="1"/>
    </xf>
    <xf numFmtId="0" fontId="31" fillId="6" borderId="87" xfId="0" applyFont="1" applyFill="1" applyBorder="1" applyAlignment="1" applyProtection="1">
      <alignment horizontal="left" vertical="center" wrapText="1"/>
    </xf>
    <xf numFmtId="0" fontId="31" fillId="6" borderId="88" xfId="0" applyFont="1" applyFill="1" applyBorder="1" applyAlignment="1" applyProtection="1">
      <alignment horizontal="left" vertical="center" wrapText="1"/>
    </xf>
    <xf numFmtId="14" fontId="31" fillId="6" borderId="87" xfId="0" applyNumberFormat="1" applyFont="1" applyFill="1" applyBorder="1" applyAlignment="1" applyProtection="1">
      <alignment horizontal="center" vertical="center" wrapText="1"/>
    </xf>
    <xf numFmtId="14" fontId="31" fillId="6" borderId="88" xfId="0" applyNumberFormat="1" applyFont="1" applyFill="1" applyBorder="1" applyAlignment="1" applyProtection="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2" fillId="6" borderId="1" xfId="0" applyFont="1" applyFill="1" applyBorder="1" applyAlignment="1" applyProtection="1">
      <alignment horizontal="center" vertical="center" wrapText="1"/>
    </xf>
    <xf numFmtId="0" fontId="2" fillId="6" borderId="26" xfId="0" applyFont="1" applyFill="1" applyBorder="1" applyAlignment="1" applyProtection="1">
      <alignment horizontal="center" vertical="center" wrapText="1"/>
    </xf>
    <xf numFmtId="0" fontId="2" fillId="6" borderId="33" xfId="0" applyFont="1" applyFill="1" applyBorder="1" applyAlignment="1" applyProtection="1">
      <alignment horizontal="center" vertical="center" wrapText="1"/>
    </xf>
    <xf numFmtId="0" fontId="30" fillId="6" borderId="43" xfId="0" applyFont="1" applyFill="1" applyBorder="1" applyAlignment="1" applyProtection="1">
      <alignment horizontal="center" vertical="center" wrapText="1"/>
    </xf>
    <xf numFmtId="0" fontId="30" fillId="6" borderId="21"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9" fillId="8" borderId="30"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30"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 fillId="6" borderId="0"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1" fillId="6" borderId="4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30" fillId="6" borderId="0" xfId="0" applyFont="1" applyFill="1" applyBorder="1" applyAlignment="1" applyProtection="1">
      <alignment horizontal="center" vertical="center" wrapText="1"/>
    </xf>
    <xf numFmtId="0" fontId="1" fillId="6" borderId="43" xfId="0" applyFont="1" applyFill="1" applyBorder="1" applyAlignment="1" applyProtection="1">
      <alignment horizontal="left" vertical="center" wrapText="1"/>
    </xf>
    <xf numFmtId="0" fontId="1" fillId="6" borderId="21" xfId="0" applyFont="1" applyFill="1" applyBorder="1" applyAlignment="1" applyProtection="1">
      <alignment horizontal="left" vertical="center" wrapText="1"/>
    </xf>
    <xf numFmtId="0" fontId="2" fillId="6" borderId="81" xfId="0" applyFont="1" applyFill="1" applyBorder="1" applyAlignment="1" applyProtection="1">
      <alignment horizontal="left" vertical="center" wrapText="1"/>
    </xf>
    <xf numFmtId="0" fontId="30" fillId="6" borderId="38" xfId="0" applyFont="1" applyFill="1" applyBorder="1" applyAlignment="1" applyProtection="1">
      <alignment horizontal="center" vertical="center" wrapText="1"/>
    </xf>
    <xf numFmtId="0" fontId="30" fillId="6" borderId="39" xfId="0" applyFont="1" applyFill="1" applyBorder="1" applyAlignment="1" applyProtection="1">
      <alignment horizontal="center" vertical="center" wrapText="1"/>
    </xf>
    <xf numFmtId="0" fontId="2" fillId="6" borderId="53" xfId="0" applyFont="1" applyFill="1" applyBorder="1" applyAlignment="1" applyProtection="1">
      <alignment horizontal="left" vertical="center" wrapText="1"/>
    </xf>
    <xf numFmtId="0" fontId="2" fillId="6" borderId="54" xfId="0" applyFont="1" applyFill="1" applyBorder="1" applyAlignment="1" applyProtection="1">
      <alignment horizontal="left" vertical="center" wrapText="1"/>
    </xf>
    <xf numFmtId="0" fontId="2" fillId="6" borderId="55" xfId="0" applyFont="1" applyFill="1" applyBorder="1" applyAlignment="1" applyProtection="1">
      <alignment horizontal="left"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72" fillId="5" borderId="24" xfId="0" applyFont="1" applyFill="1" applyBorder="1" applyAlignment="1">
      <alignment horizontal="center" vertical="center"/>
    </xf>
    <xf numFmtId="0" fontId="72" fillId="5" borderId="25" xfId="0" applyFont="1" applyFill="1" applyBorder="1" applyAlignment="1">
      <alignment horizontal="center" vertical="center"/>
    </xf>
    <xf numFmtId="0" fontId="4" fillId="2" borderId="0" xfId="0" applyFont="1" applyFill="1" applyBorder="1" applyAlignment="1">
      <alignment horizontal="center" vertical="center" wrapText="1"/>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5" fillId="2" borderId="47" xfId="0" applyFont="1" applyFill="1" applyBorder="1" applyAlignment="1">
      <alignment horizontal="center" vertical="center"/>
    </xf>
    <xf numFmtId="0" fontId="14" fillId="4" borderId="3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24" fillId="2" borderId="1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69" fillId="5" borderId="24" xfId="0" applyFont="1" applyFill="1" applyBorder="1" applyAlignment="1">
      <alignment horizontal="center" vertical="center"/>
    </xf>
    <xf numFmtId="0" fontId="69" fillId="5" borderId="25" xfId="0" applyFont="1" applyFill="1" applyBorder="1" applyAlignment="1">
      <alignment horizontal="center" vertical="center"/>
    </xf>
    <xf numFmtId="0" fontId="6" fillId="4" borderId="5" xfId="0" applyFont="1" applyFill="1" applyBorder="1" applyAlignment="1">
      <alignment horizontal="left" vertical="center" wrapText="1"/>
    </xf>
    <xf numFmtId="0" fontId="22" fillId="0" borderId="6" xfId="0" applyFont="1" applyBorder="1" applyAlignment="1">
      <alignment horizontal="left" vertical="center"/>
    </xf>
    <xf numFmtId="0" fontId="22" fillId="4" borderId="13" xfId="0" applyFont="1" applyFill="1" applyBorder="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17" fillId="0" borderId="2" xfId="0" applyFont="1" applyBorder="1" applyAlignment="1"/>
    <xf numFmtId="0" fontId="17" fillId="0" borderId="0" xfId="0" applyFont="1" applyBorder="1" applyAlignment="1"/>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4" fillId="3" borderId="43" xfId="0" applyFont="1" applyFill="1" applyBorder="1" applyAlignment="1">
      <alignment horizontal="center" vertical="center"/>
    </xf>
    <xf numFmtId="0" fontId="4" fillId="3" borderId="21" xfId="0" applyFont="1" applyFill="1" applyBorder="1" applyAlignment="1">
      <alignment horizontal="center" vertical="center"/>
    </xf>
    <xf numFmtId="0" fontId="73" fillId="5" borderId="24" xfId="0" applyFont="1" applyFill="1" applyBorder="1" applyAlignment="1">
      <alignment horizontal="center" vertical="center"/>
    </xf>
    <xf numFmtId="0" fontId="73" fillId="5" borderId="25"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4" fillId="4" borderId="19" xfId="0" applyFont="1" applyFill="1" applyBorder="1" applyAlignment="1">
      <alignment vertical="center" wrapText="1"/>
    </xf>
    <xf numFmtId="0" fontId="14" fillId="4" borderId="31" xfId="0" applyFont="1" applyFill="1" applyBorder="1" applyAlignment="1">
      <alignment vertical="center" wrapText="1"/>
    </xf>
    <xf numFmtId="0" fontId="13" fillId="2" borderId="27" xfId="0" applyFont="1" applyFill="1" applyBorder="1" applyAlignment="1">
      <alignment horizontal="center" vertical="center"/>
    </xf>
    <xf numFmtId="0" fontId="14" fillId="4" borderId="19"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17" xfId="0" applyFont="1" applyFill="1" applyBorder="1" applyAlignment="1">
      <alignment vertical="center" wrapText="1"/>
    </xf>
    <xf numFmtId="0" fontId="14" fillId="0" borderId="17" xfId="0" applyFont="1" applyBorder="1" applyAlignment="1">
      <alignment vertical="center"/>
    </xf>
    <xf numFmtId="0" fontId="74" fillId="5" borderId="23" xfId="0" applyFont="1" applyFill="1" applyBorder="1" applyAlignment="1">
      <alignment horizontal="center" vertical="center"/>
    </xf>
    <xf numFmtId="0" fontId="3" fillId="5" borderId="0" xfId="0" applyFont="1" applyFill="1" applyAlignment="1"/>
    <xf numFmtId="0" fontId="3" fillId="5" borderId="2" xfId="0" applyFont="1" applyFill="1" applyBorder="1" applyAlignment="1"/>
    <xf numFmtId="0" fontId="3" fillId="5" borderId="0" xfId="0" applyFont="1" applyFill="1" applyBorder="1" applyAlignment="1"/>
    <xf numFmtId="0" fontId="23" fillId="2" borderId="23"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0" fontId="23" fillId="2" borderId="25" xfId="0" applyFont="1" applyFill="1" applyBorder="1" applyAlignment="1" applyProtection="1">
      <alignment horizontal="center" vertical="center" wrapText="1"/>
      <protection locked="0"/>
    </xf>
    <xf numFmtId="0" fontId="23" fillId="7" borderId="23"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6" fillId="2" borderId="7" xfId="0" applyFont="1" applyFill="1" applyBorder="1" applyAlignment="1">
      <alignment horizontal="center" vertical="center"/>
    </xf>
    <xf numFmtId="0" fontId="19" fillId="3" borderId="3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48" fillId="0" borderId="61" xfId="0" applyFont="1" applyBorder="1" applyAlignment="1">
      <alignment horizontal="justify" vertical="center" wrapText="1"/>
    </xf>
    <xf numFmtId="0" fontId="48" fillId="0" borderId="14" xfId="0" applyFont="1" applyBorder="1" applyAlignment="1">
      <alignment horizontal="justify" vertical="center" wrapText="1"/>
    </xf>
    <xf numFmtId="0" fontId="48" fillId="0" borderId="15" xfId="0" applyFont="1" applyBorder="1" applyAlignment="1">
      <alignment horizontal="justify" vertical="center" wrapText="1"/>
    </xf>
    <xf numFmtId="0" fontId="46" fillId="9" borderId="43" xfId="0" applyFont="1" applyFill="1" applyBorder="1" applyAlignment="1">
      <alignment horizontal="center" vertical="center"/>
    </xf>
    <xf numFmtId="0" fontId="46" fillId="9" borderId="21" xfId="0" applyFont="1" applyFill="1" applyBorder="1" applyAlignment="1">
      <alignment horizontal="center" vertical="center"/>
    </xf>
    <xf numFmtId="0" fontId="47" fillId="10" borderId="30" xfId="0" applyFont="1" applyFill="1" applyBorder="1" applyAlignment="1">
      <alignment horizontal="center" vertical="center" wrapText="1"/>
    </xf>
    <xf numFmtId="0" fontId="47" fillId="10" borderId="11" xfId="0" applyFont="1" applyFill="1" applyBorder="1" applyAlignment="1">
      <alignment horizontal="center" vertical="center" wrapText="1"/>
    </xf>
    <xf numFmtId="0" fontId="47" fillId="10" borderId="12" xfId="0" applyFont="1" applyFill="1" applyBorder="1" applyAlignment="1">
      <alignment horizontal="center" vertical="center" wrapText="1"/>
    </xf>
    <xf numFmtId="0" fontId="47" fillId="9" borderId="60" xfId="0" applyFont="1" applyFill="1" applyBorder="1" applyAlignment="1">
      <alignment horizontal="center" vertical="center" wrapText="1"/>
    </xf>
    <xf numFmtId="0" fontId="47" fillId="9" borderId="64" xfId="0" applyFont="1" applyFill="1" applyBorder="1" applyAlignment="1">
      <alignment horizontal="center" vertical="center" wrapText="1"/>
    </xf>
    <xf numFmtId="0" fontId="47" fillId="9" borderId="61" xfId="0" applyFont="1" applyFill="1" applyBorder="1" applyAlignment="1">
      <alignment horizontal="center" vertical="center" wrapText="1"/>
    </xf>
    <xf numFmtId="0" fontId="47" fillId="9" borderId="65" xfId="0" applyFont="1" applyFill="1" applyBorder="1" applyAlignment="1">
      <alignment horizontal="center" vertical="center" wrapText="1"/>
    </xf>
    <xf numFmtId="0" fontId="47" fillId="9" borderId="62" xfId="0" applyFont="1" applyFill="1" applyBorder="1" applyAlignment="1">
      <alignment horizontal="center" vertical="center" wrapText="1"/>
    </xf>
    <xf numFmtId="0" fontId="47" fillId="9" borderId="66" xfId="0" applyFont="1" applyFill="1" applyBorder="1" applyAlignment="1">
      <alignment horizontal="center" vertical="center" wrapText="1"/>
    </xf>
    <xf numFmtId="0" fontId="47" fillId="9" borderId="63" xfId="0" applyFont="1" applyFill="1" applyBorder="1" applyAlignment="1">
      <alignment horizontal="center" vertical="center" wrapText="1"/>
    </xf>
    <xf numFmtId="0" fontId="47" fillId="9" borderId="67" xfId="0" applyFont="1" applyFill="1" applyBorder="1" applyAlignment="1">
      <alignment horizontal="center" vertical="center" wrapText="1"/>
    </xf>
    <xf numFmtId="167" fontId="48" fillId="0" borderId="61" xfId="0" applyNumberFormat="1" applyFont="1" applyBorder="1" applyAlignment="1">
      <alignment horizontal="center" vertical="center" wrapText="1"/>
    </xf>
    <xf numFmtId="167" fontId="48" fillId="0" borderId="14" xfId="0" applyNumberFormat="1" applyFont="1" applyBorder="1" applyAlignment="1">
      <alignment horizontal="center" vertical="center" wrapText="1"/>
    </xf>
    <xf numFmtId="167" fontId="48" fillId="0" borderId="15" xfId="0" applyNumberFormat="1" applyFont="1" applyBorder="1" applyAlignment="1">
      <alignment horizontal="center" vertical="center" wrapText="1"/>
    </xf>
    <xf numFmtId="0" fontId="48" fillId="2" borderId="68" xfId="0" applyFont="1" applyFill="1" applyBorder="1" applyAlignment="1">
      <alignment horizontal="center" vertical="center" wrapText="1"/>
    </xf>
    <xf numFmtId="0" fontId="49" fillId="0" borderId="61"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8" fillId="2" borderId="69" xfId="0" applyFont="1" applyFill="1" applyBorder="1" applyAlignment="1">
      <alignment horizontal="justify" vertical="center" wrapText="1"/>
    </xf>
    <xf numFmtId="0" fontId="49" fillId="2" borderId="69"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14" xfId="0" applyFont="1" applyFill="1" applyBorder="1" applyAlignment="1">
      <alignment horizontal="center" vertical="center" wrapText="1"/>
    </xf>
    <xf numFmtId="0" fontId="49" fillId="2" borderId="15" xfId="0" applyFont="1" applyFill="1" applyBorder="1" applyAlignment="1">
      <alignment horizontal="center" vertical="center" wrapText="1"/>
    </xf>
    <xf numFmtId="0" fontId="48" fillId="0" borderId="61"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14" fontId="48" fillId="0" borderId="61" xfId="0" applyNumberFormat="1" applyFont="1" applyBorder="1" applyAlignment="1">
      <alignment horizontal="center" vertical="center" wrapText="1"/>
    </xf>
    <xf numFmtId="14" fontId="48" fillId="0" borderId="14" xfId="0" applyNumberFormat="1" applyFont="1" applyBorder="1" applyAlignment="1">
      <alignment horizontal="center" vertical="center" wrapText="1"/>
    </xf>
    <xf numFmtId="14" fontId="48" fillId="0" borderId="15" xfId="0" applyNumberFormat="1" applyFont="1" applyBorder="1" applyAlignment="1">
      <alignment horizontal="center" vertical="center" wrapText="1"/>
    </xf>
    <xf numFmtId="3" fontId="48" fillId="0" borderId="61" xfId="0" applyNumberFormat="1" applyFont="1" applyBorder="1" applyAlignment="1">
      <alignment horizontal="center" vertical="center" wrapText="1"/>
    </xf>
    <xf numFmtId="3" fontId="48" fillId="0" borderId="14" xfId="0" applyNumberFormat="1" applyFont="1" applyBorder="1" applyAlignment="1">
      <alignment horizontal="center" vertical="center" wrapText="1"/>
    </xf>
    <xf numFmtId="3" fontId="48" fillId="0" borderId="15" xfId="0" applyNumberFormat="1" applyFont="1" applyBorder="1" applyAlignment="1">
      <alignment horizontal="center" vertical="center" wrapText="1"/>
    </xf>
    <xf numFmtId="0" fontId="49" fillId="0" borderId="78"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73" xfId="0" applyFont="1" applyBorder="1" applyAlignment="1">
      <alignment horizontal="center" vertical="center" wrapText="1"/>
    </xf>
    <xf numFmtId="0" fontId="49" fillId="0" borderId="65" xfId="0" applyFont="1" applyBorder="1" applyAlignment="1">
      <alignment horizontal="center" vertical="center" wrapText="1"/>
    </xf>
    <xf numFmtId="0" fontId="48" fillId="2" borderId="61" xfId="0" applyFont="1" applyFill="1" applyBorder="1" applyAlignment="1">
      <alignment horizontal="justify" vertical="center" wrapText="1"/>
    </xf>
    <xf numFmtId="0" fontId="48" fillId="2" borderId="14" xfId="0" applyFont="1" applyFill="1" applyBorder="1" applyAlignment="1">
      <alignment horizontal="justify" vertical="center" wrapText="1"/>
    </xf>
    <xf numFmtId="0" fontId="48" fillId="2" borderId="15" xfId="0" applyFont="1" applyFill="1" applyBorder="1" applyAlignment="1">
      <alignment horizontal="justify" vertical="center" wrapText="1"/>
    </xf>
    <xf numFmtId="0" fontId="49" fillId="2" borderId="61" xfId="0" applyFont="1" applyFill="1" applyBorder="1" applyAlignment="1">
      <alignment horizontal="center" vertical="center" wrapText="1"/>
    </xf>
    <xf numFmtId="0" fontId="48" fillId="0" borderId="75" xfId="0" applyFont="1" applyBorder="1" applyAlignment="1">
      <alignment horizontal="justify" vertical="center" wrapText="1"/>
    </xf>
    <xf numFmtId="0" fontId="48" fillId="0" borderId="76" xfId="0" applyFont="1" applyBorder="1" applyAlignment="1">
      <alignment horizontal="justify" vertical="center" wrapText="1"/>
    </xf>
    <xf numFmtId="0" fontId="48" fillId="0" borderId="77" xfId="0" applyFont="1" applyBorder="1" applyAlignment="1">
      <alignment horizontal="justify" vertical="center" wrapText="1"/>
    </xf>
    <xf numFmtId="0" fontId="48" fillId="7" borderId="30" xfId="0" applyFont="1" applyFill="1" applyBorder="1" applyAlignment="1">
      <alignment horizontal="justify" vertical="center" wrapText="1"/>
    </xf>
    <xf numFmtId="0" fontId="48" fillId="7" borderId="11" xfId="0" applyFont="1" applyFill="1" applyBorder="1" applyAlignment="1">
      <alignment horizontal="justify" vertical="center" wrapText="1"/>
    </xf>
    <xf numFmtId="0" fontId="48" fillId="7" borderId="12" xfId="0" applyFont="1" applyFill="1" applyBorder="1" applyAlignment="1">
      <alignment horizontal="justify" vertical="center" wrapText="1"/>
    </xf>
    <xf numFmtId="167" fontId="48" fillId="0" borderId="69" xfId="0" applyNumberFormat="1" applyFont="1" applyBorder="1" applyAlignment="1">
      <alignment horizontal="center" vertical="center" wrapText="1"/>
    </xf>
    <xf numFmtId="0" fontId="48" fillId="0" borderId="69" xfId="0" applyFont="1" applyBorder="1" applyAlignment="1">
      <alignment horizontal="justify" vertical="center" wrapText="1"/>
    </xf>
    <xf numFmtId="0" fontId="48" fillId="0" borderId="70" xfId="0" applyFont="1" applyBorder="1" applyAlignment="1">
      <alignment horizontal="justify" vertical="center" wrapText="1"/>
    </xf>
    <xf numFmtId="0" fontId="48" fillId="7" borderId="74" xfId="0" applyFont="1" applyFill="1" applyBorder="1" applyAlignment="1">
      <alignment horizontal="justify" vertical="center" wrapText="1"/>
    </xf>
    <xf numFmtId="3" fontId="48" fillId="0" borderId="69" xfId="0" applyNumberFormat="1" applyFont="1" applyBorder="1" applyAlignment="1">
      <alignment horizontal="center" vertical="center" wrapText="1"/>
    </xf>
    <xf numFmtId="0" fontId="48" fillId="0" borderId="69" xfId="0" applyFont="1" applyBorder="1" applyAlignment="1">
      <alignment horizontal="center" vertical="center" wrapText="1"/>
    </xf>
    <xf numFmtId="14" fontId="48" fillId="0" borderId="69" xfId="0" applyNumberFormat="1" applyFont="1" applyBorder="1" applyAlignment="1">
      <alignment horizontal="center" vertical="center" wrapText="1"/>
    </xf>
    <xf numFmtId="0" fontId="48" fillId="7" borderId="70" xfId="0" applyFont="1" applyFill="1" applyBorder="1" applyAlignment="1">
      <alignment horizontal="justify" vertical="center" wrapText="1"/>
    </xf>
    <xf numFmtId="0" fontId="49" fillId="0" borderId="69" xfId="0" applyFont="1" applyBorder="1" applyAlignment="1">
      <alignment horizontal="center" vertical="center" wrapText="1"/>
    </xf>
    <xf numFmtId="14" fontId="49" fillId="0" borderId="69" xfId="0" applyNumberFormat="1" applyFont="1" applyBorder="1" applyAlignment="1">
      <alignment horizontal="center" vertical="center" wrapText="1"/>
    </xf>
    <xf numFmtId="167" fontId="49" fillId="0" borderId="13" xfId="0" applyNumberFormat="1" applyFont="1" applyBorder="1" applyAlignment="1">
      <alignment horizontal="center" vertical="center" wrapText="1"/>
    </xf>
    <xf numFmtId="167" fontId="49" fillId="0" borderId="14" xfId="0" applyNumberFormat="1" applyFont="1" applyBorder="1" applyAlignment="1">
      <alignment horizontal="center" vertical="center" wrapText="1"/>
    </xf>
    <xf numFmtId="167" fontId="49" fillId="0" borderId="15" xfId="0" applyNumberFormat="1" applyFont="1" applyBorder="1" applyAlignment="1">
      <alignment horizontal="center" vertical="center" wrapText="1"/>
    </xf>
    <xf numFmtId="0" fontId="49" fillId="0" borderId="69" xfId="0" applyFont="1" applyBorder="1" applyAlignment="1">
      <alignment horizontal="justify" vertical="center" wrapText="1"/>
    </xf>
    <xf numFmtId="0" fontId="49" fillId="0" borderId="70" xfId="0" applyFont="1" applyBorder="1" applyAlignment="1">
      <alignment horizontal="justify" vertical="center" wrapText="1"/>
    </xf>
    <xf numFmtId="0" fontId="49" fillId="2" borderId="68" xfId="0" applyFont="1" applyFill="1" applyBorder="1" applyAlignment="1">
      <alignment horizontal="center" vertical="center" wrapText="1"/>
    </xf>
    <xf numFmtId="0" fontId="49" fillId="2" borderId="69" xfId="0" applyFont="1" applyFill="1" applyBorder="1" applyAlignment="1">
      <alignment horizontal="justify" vertical="center" wrapText="1"/>
    </xf>
    <xf numFmtId="3" fontId="49" fillId="0" borderId="69" xfId="0" applyNumberFormat="1" applyFont="1" applyBorder="1" applyAlignment="1">
      <alignment horizontal="center" vertical="center" wrapText="1"/>
    </xf>
    <xf numFmtId="0" fontId="49" fillId="0" borderId="68" xfId="0" applyFont="1" applyBorder="1" applyAlignment="1">
      <alignment horizontal="center" vertical="center" wrapText="1"/>
    </xf>
    <xf numFmtId="0" fontId="49" fillId="2" borderId="69" xfId="0" applyFont="1" applyFill="1" applyBorder="1" applyAlignment="1">
      <alignment horizontal="left" vertical="center" wrapText="1"/>
    </xf>
    <xf numFmtId="167" fontId="49" fillId="2" borderId="13" xfId="0" applyNumberFormat="1" applyFont="1" applyFill="1" applyBorder="1" applyAlignment="1">
      <alignment horizontal="center" vertical="center" wrapText="1"/>
    </xf>
    <xf numFmtId="167" fontId="49" fillId="2" borderId="14" xfId="0" applyNumberFormat="1" applyFont="1" applyFill="1" applyBorder="1" applyAlignment="1">
      <alignment horizontal="center" vertical="center" wrapText="1"/>
    </xf>
    <xf numFmtId="167" fontId="49" fillId="2" borderId="15" xfId="0" applyNumberFormat="1" applyFont="1" applyFill="1" applyBorder="1" applyAlignment="1">
      <alignment horizontal="center" vertical="center" wrapText="1"/>
    </xf>
    <xf numFmtId="0" fontId="49" fillId="2" borderId="70" xfId="0" applyFont="1" applyFill="1" applyBorder="1" applyAlignment="1">
      <alignment horizontal="justify" vertical="center" wrapText="1"/>
    </xf>
    <xf numFmtId="3" fontId="49" fillId="2" borderId="69" xfId="0" applyNumberFormat="1" applyFont="1" applyFill="1" applyBorder="1" applyAlignment="1">
      <alignment horizontal="center" vertical="center" wrapText="1"/>
    </xf>
    <xf numFmtId="0" fontId="49" fillId="0" borderId="13" xfId="0" applyFont="1" applyBorder="1" applyAlignment="1">
      <alignment horizontal="justify" vertical="center" wrapText="1"/>
    </xf>
    <xf numFmtId="0" fontId="49" fillId="0" borderId="14" xfId="0" applyFont="1" applyBorder="1" applyAlignment="1">
      <alignment horizontal="justify" vertical="center" wrapText="1"/>
    </xf>
    <xf numFmtId="0" fontId="49" fillId="0" borderId="15" xfId="0" applyFont="1" applyBorder="1" applyAlignment="1">
      <alignment horizontal="justify" vertical="center" wrapText="1"/>
    </xf>
    <xf numFmtId="0" fontId="49" fillId="0" borderId="13" xfId="0" applyFont="1" applyBorder="1" applyAlignment="1">
      <alignment horizontal="center" vertical="center" wrapText="1"/>
    </xf>
    <xf numFmtId="0" fontId="49" fillId="0" borderId="71" xfId="0" applyFont="1" applyBorder="1" applyAlignment="1">
      <alignment horizontal="center" vertical="center" wrapText="1"/>
    </xf>
    <xf numFmtId="167" fontId="48" fillId="0" borderId="13"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1123950</xdr:colOff>
      <xdr:row>1</xdr:row>
      <xdr:rowOff>169750</xdr:rowOff>
    </xdr:from>
    <xdr:to>
      <xdr:col>7</xdr:col>
      <xdr:colOff>3210599</xdr:colOff>
      <xdr:row>1</xdr:row>
      <xdr:rowOff>626950</xdr:rowOff>
    </xdr:to>
    <xdr:pic>
      <xdr:nvPicPr>
        <xdr:cNvPr id="3" name="Imagen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90271" y="373857"/>
          <a:ext cx="1957569" cy="457200"/>
        </a:xfrm>
        <a:prstGeom prst="rect">
          <a:avLst/>
        </a:prstGeom>
      </xdr:spPr>
    </xdr:pic>
    <xdr:clientData/>
  </xdr:twoCellAnchor>
  <xdr:twoCellAnchor editAs="oneCell">
    <xdr:from>
      <xdr:col>1</xdr:col>
      <xdr:colOff>190499</xdr:colOff>
      <xdr:row>1</xdr:row>
      <xdr:rowOff>40820</xdr:rowOff>
    </xdr:from>
    <xdr:to>
      <xdr:col>1</xdr:col>
      <xdr:colOff>1796143</xdr:colOff>
      <xdr:row>1</xdr:row>
      <xdr:rowOff>830035</xdr:rowOff>
    </xdr:to>
    <xdr:pic>
      <xdr:nvPicPr>
        <xdr:cNvPr id="5" name="Imagen 4">
          <a:extLst>
            <a:ext uri="{FF2B5EF4-FFF2-40B4-BE49-F238E27FC236}">
              <a16:creationId xmlns="" xmlns:a16="http://schemas.microsoft.com/office/drawing/2014/main" id="{05254E65-0DFB-4FDD-8F42-89B64DE8D39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13" y="244927"/>
          <a:ext cx="1605644" cy="789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489335</xdr:colOff>
      <xdr:row>1</xdr:row>
      <xdr:rowOff>96885</xdr:rowOff>
    </xdr:from>
    <xdr:to>
      <xdr:col>18</xdr:col>
      <xdr:colOff>2440112</xdr:colOff>
      <xdr:row>5</xdr:row>
      <xdr:rowOff>90054</xdr:rowOff>
    </xdr:to>
    <xdr:pic>
      <xdr:nvPicPr>
        <xdr:cNvPr id="2" name="Imagen 1">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54535" y="287385"/>
          <a:ext cx="1950777" cy="450369"/>
        </a:xfrm>
        <a:prstGeom prst="rect">
          <a:avLst/>
        </a:prstGeom>
      </xdr:spPr>
    </xdr:pic>
    <xdr:clientData/>
  </xdr:twoCellAnchor>
  <xdr:twoCellAnchor editAs="oneCell">
    <xdr:from>
      <xdr:col>18</xdr:col>
      <xdr:colOff>666750</xdr:colOff>
      <xdr:row>6</xdr:row>
      <xdr:rowOff>27215</xdr:rowOff>
    </xdr:from>
    <xdr:to>
      <xdr:col>18</xdr:col>
      <xdr:colOff>2272394</xdr:colOff>
      <xdr:row>13</xdr:row>
      <xdr:rowOff>54430</xdr:rowOff>
    </xdr:to>
    <xdr:pic>
      <xdr:nvPicPr>
        <xdr:cNvPr id="3" name="Imagen 2">
          <a:extLst>
            <a:ext uri="{FF2B5EF4-FFF2-40B4-BE49-F238E27FC236}">
              <a16:creationId xmlns="" xmlns:a16="http://schemas.microsoft.com/office/drawing/2014/main" id="{ACB8C9FD-12A5-4BEF-B0CC-65A39AE9DD5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31950" y="776515"/>
          <a:ext cx="1605644" cy="7384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0</xdr:colOff>
      <xdr:row>1</xdr:row>
      <xdr:rowOff>126517</xdr:rowOff>
    </xdr:from>
    <xdr:ext cx="1955734" cy="457200"/>
    <xdr:pic>
      <xdr:nvPicPr>
        <xdr:cNvPr id="2" name="Imagen 1">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61718" y="310667"/>
          <a:ext cx="1955734" cy="457200"/>
        </a:xfrm>
        <a:prstGeom prst="rect">
          <a:avLst/>
        </a:prstGeom>
      </xdr:spPr>
    </xdr:pic>
    <xdr:clientData/>
  </xdr:oneCellAnchor>
  <xdr:twoCellAnchor editAs="oneCell">
    <xdr:from>
      <xdr:col>1</xdr:col>
      <xdr:colOff>326571</xdr:colOff>
      <xdr:row>0</xdr:row>
      <xdr:rowOff>40822</xdr:rowOff>
    </xdr:from>
    <xdr:to>
      <xdr:col>2</xdr:col>
      <xdr:colOff>326572</xdr:colOff>
      <xdr:row>1</xdr:row>
      <xdr:rowOff>639537</xdr:rowOff>
    </xdr:to>
    <xdr:pic>
      <xdr:nvPicPr>
        <xdr:cNvPr id="3" name="Imagen 2">
          <a:extLst>
            <a:ext uri="{FF2B5EF4-FFF2-40B4-BE49-F238E27FC236}">
              <a16:creationId xmlns="" xmlns:a16="http://schemas.microsoft.com/office/drawing/2014/main" id="{3F767BF7-09B4-4D4A-955E-A97E1B34F4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071" y="40822"/>
          <a:ext cx="1676401" cy="7828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696840</xdr:colOff>
      <xdr:row>2</xdr:row>
      <xdr:rowOff>74392</xdr:rowOff>
    </xdr:from>
    <xdr:ext cx="1952853" cy="457200"/>
    <xdr:pic>
      <xdr:nvPicPr>
        <xdr:cNvPr id="2" name="Imagen 1">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7540" y="442692"/>
          <a:ext cx="1952853" cy="457200"/>
        </a:xfrm>
        <a:prstGeom prst="rect">
          <a:avLst/>
        </a:prstGeom>
      </xdr:spPr>
    </xdr:pic>
    <xdr:clientData/>
  </xdr:oneCellAnchor>
  <xdr:oneCellAnchor>
    <xdr:from>
      <xdr:col>1</xdr:col>
      <xdr:colOff>0</xdr:colOff>
      <xdr:row>2</xdr:row>
      <xdr:rowOff>130970</xdr:rowOff>
    </xdr:from>
    <xdr:ext cx="1012031" cy="285750"/>
    <xdr:pic>
      <xdr:nvPicPr>
        <xdr:cNvPr id="3" name="Imagen 2">
          <a:extLst>
            <a:ext uri="{FF2B5EF4-FFF2-40B4-BE49-F238E27FC236}">
              <a16:creationId xmlns="" xmlns:a16="http://schemas.microsoft.com/office/drawing/2014/main" id="{D121D188-20CD-42F2-A52F-CCC457C79D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100" y="499270"/>
          <a:ext cx="1012031" cy="2857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349250</xdr:colOff>
      <xdr:row>0</xdr:row>
      <xdr:rowOff>142875</xdr:rowOff>
    </xdr:from>
    <xdr:to>
      <xdr:col>2</xdr:col>
      <xdr:colOff>5932</xdr:colOff>
      <xdr:row>0</xdr:row>
      <xdr:rowOff>932090</xdr:rowOff>
    </xdr:to>
    <xdr:pic>
      <xdr:nvPicPr>
        <xdr:cNvPr id="4" name="Imagen 3">
          <a:extLst>
            <a:ext uri="{FF2B5EF4-FFF2-40B4-BE49-F238E27FC236}">
              <a16:creationId xmlns="" xmlns:a16="http://schemas.microsoft.com/office/drawing/2014/main" id="{6DE24706-65F0-435F-93CC-173CD8116B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142875"/>
          <a:ext cx="1605644" cy="789215"/>
        </a:xfrm>
        <a:prstGeom prst="rect">
          <a:avLst/>
        </a:prstGeom>
      </xdr:spPr>
    </xdr:pic>
    <xdr:clientData/>
  </xdr:twoCellAnchor>
  <xdr:twoCellAnchor editAs="oneCell">
    <xdr:from>
      <xdr:col>8</xdr:col>
      <xdr:colOff>1261918</xdr:colOff>
      <xdr:row>0</xdr:row>
      <xdr:rowOff>179820</xdr:rowOff>
    </xdr:from>
    <xdr:to>
      <xdr:col>9</xdr:col>
      <xdr:colOff>742316</xdr:colOff>
      <xdr:row>0</xdr:row>
      <xdr:rowOff>637020</xdr:rowOff>
    </xdr:to>
    <xdr:pic>
      <xdr:nvPicPr>
        <xdr:cNvPr id="9" name="Imagen 8">
          <a:extLst>
            <a:ext uri="{FF2B5EF4-FFF2-40B4-BE49-F238E27FC236}">
              <a16:creationId xmlns="" xmlns:a16="http://schemas.microsoft.com/office/drawing/2014/main" id="{00000000-0008-0000-04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53643" y="179820"/>
          <a:ext cx="1956898"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621255</xdr:colOff>
      <xdr:row>1</xdr:row>
      <xdr:rowOff>141487</xdr:rowOff>
    </xdr:from>
    <xdr:ext cx="1951673" cy="457200"/>
    <xdr:pic>
      <xdr:nvPicPr>
        <xdr:cNvPr id="2" name="Imagen 1">
          <a:extLst>
            <a:ext uri="{FF2B5EF4-FFF2-40B4-BE49-F238E27FC236}">
              <a16:creationId xmlns=""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55855" y="331987"/>
          <a:ext cx="1951673" cy="457200"/>
        </a:xfrm>
        <a:prstGeom prst="rect">
          <a:avLst/>
        </a:prstGeom>
      </xdr:spPr>
    </xdr:pic>
    <xdr:clientData/>
  </xdr:oneCellAnchor>
  <xdr:twoCellAnchor editAs="oneCell">
    <xdr:from>
      <xdr:col>1</xdr:col>
      <xdr:colOff>176893</xdr:colOff>
      <xdr:row>1</xdr:row>
      <xdr:rowOff>68036</xdr:rowOff>
    </xdr:from>
    <xdr:to>
      <xdr:col>1</xdr:col>
      <xdr:colOff>1782537</xdr:colOff>
      <xdr:row>1</xdr:row>
      <xdr:rowOff>857251</xdr:rowOff>
    </xdr:to>
    <xdr:pic>
      <xdr:nvPicPr>
        <xdr:cNvPr id="3" name="Imagen 2">
          <a:extLst>
            <a:ext uri="{FF2B5EF4-FFF2-40B4-BE49-F238E27FC236}">
              <a16:creationId xmlns="" xmlns:a16="http://schemas.microsoft.com/office/drawing/2014/main" id="{7B5D93BE-281B-4D72-8E70-66291F3DE3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993" y="258536"/>
          <a:ext cx="1605644" cy="789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zoomScale="70" zoomScaleNormal="70" workbookViewId="0">
      <selection activeCell="C6" sqref="C6"/>
    </sheetView>
  </sheetViews>
  <sheetFormatPr baseColWidth="10" defaultRowHeight="14.4"/>
  <cols>
    <col min="1" max="1" width="3.21875" customWidth="1"/>
    <col min="2" max="2" width="45.5546875" customWidth="1"/>
    <col min="3" max="3" width="8.21875" style="75" customWidth="1"/>
    <col min="4" max="4" width="34.44140625" customWidth="1"/>
    <col min="5" max="5" width="23.21875" customWidth="1"/>
    <col min="6" max="6" width="20" customWidth="1"/>
    <col min="7" max="7" width="19.21875" customWidth="1"/>
    <col min="8" max="8" width="64.21875" customWidth="1"/>
    <col min="9" max="9" width="13" customWidth="1"/>
    <col min="10" max="10" width="38" customWidth="1"/>
  </cols>
  <sheetData>
    <row r="1" spans="1:15" ht="15" thickBot="1">
      <c r="A1" s="20"/>
      <c r="B1" s="20"/>
      <c r="C1" s="22"/>
      <c r="D1" s="20"/>
      <c r="E1" s="20"/>
      <c r="F1" s="20"/>
      <c r="G1" s="20"/>
      <c r="H1" s="7"/>
      <c r="I1" s="7"/>
      <c r="J1" s="20"/>
      <c r="K1" s="20"/>
      <c r="L1" s="20"/>
      <c r="M1" s="20"/>
      <c r="N1" s="20"/>
      <c r="O1" s="20"/>
    </row>
    <row r="2" spans="1:15" ht="69.75" customHeight="1" thickBot="1">
      <c r="A2" s="20"/>
      <c r="B2" s="180" t="s">
        <v>270</v>
      </c>
      <c r="C2" s="181"/>
      <c r="D2" s="181"/>
      <c r="E2" s="181"/>
      <c r="F2" s="181"/>
      <c r="G2" s="181"/>
      <c r="H2" s="181"/>
      <c r="I2" s="182"/>
      <c r="J2" s="20"/>
      <c r="K2" s="20"/>
      <c r="L2" s="20"/>
      <c r="M2" s="20"/>
      <c r="N2" s="20"/>
      <c r="O2" s="20"/>
    </row>
    <row r="3" spans="1:15" ht="18.600000000000001" thickBot="1">
      <c r="A3" s="20"/>
      <c r="B3" s="192" t="s">
        <v>33</v>
      </c>
      <c r="C3" s="193"/>
      <c r="D3" s="193"/>
      <c r="E3" s="193"/>
      <c r="F3" s="193"/>
      <c r="G3" s="193"/>
      <c r="H3" s="193"/>
      <c r="I3" s="194"/>
      <c r="J3" s="20"/>
      <c r="K3" s="20"/>
      <c r="L3" s="20"/>
      <c r="M3" s="20"/>
      <c r="N3" s="20"/>
      <c r="O3" s="20"/>
    </row>
    <row r="4" spans="1:15" ht="38.25" customHeight="1" thickBot="1">
      <c r="A4" s="20"/>
      <c r="B4" s="56" t="s">
        <v>34</v>
      </c>
      <c r="C4" s="186" t="s">
        <v>35</v>
      </c>
      <c r="D4" s="186"/>
      <c r="E4" s="57" t="s">
        <v>36</v>
      </c>
      <c r="F4" s="58" t="s">
        <v>37</v>
      </c>
      <c r="G4" s="58" t="s">
        <v>38</v>
      </c>
      <c r="H4" s="131" t="s">
        <v>329</v>
      </c>
      <c r="I4" s="132" t="s">
        <v>328</v>
      </c>
      <c r="J4" s="161" t="s">
        <v>544</v>
      </c>
      <c r="K4" s="20"/>
      <c r="L4" s="20"/>
      <c r="M4" s="20"/>
      <c r="N4" s="20"/>
      <c r="O4" s="20"/>
    </row>
    <row r="5" spans="1:15" s="62" customFormat="1" ht="102.75" customHeight="1" thickBot="1">
      <c r="A5" s="20"/>
      <c r="B5" s="187" t="s">
        <v>157</v>
      </c>
      <c r="C5" s="14" t="s">
        <v>39</v>
      </c>
      <c r="D5" s="60" t="s">
        <v>172</v>
      </c>
      <c r="E5" s="61" t="s">
        <v>254</v>
      </c>
      <c r="F5" s="61" t="s">
        <v>125</v>
      </c>
      <c r="G5" s="61">
        <v>44012</v>
      </c>
      <c r="H5" s="80" t="s">
        <v>530</v>
      </c>
      <c r="I5" s="168">
        <f>AVERAGE(0.1,)</f>
        <v>0.05</v>
      </c>
      <c r="J5" s="130" t="s">
        <v>545</v>
      </c>
      <c r="K5" s="20"/>
      <c r="L5" s="20"/>
      <c r="M5" s="20"/>
      <c r="N5" s="20"/>
      <c r="O5" s="20"/>
    </row>
    <row r="6" spans="1:15" s="65" customFormat="1" ht="185.25" customHeight="1" thickBot="1">
      <c r="A6" s="7"/>
      <c r="B6" s="187"/>
      <c r="C6" s="72" t="s">
        <v>40</v>
      </c>
      <c r="D6" s="63" t="s">
        <v>158</v>
      </c>
      <c r="E6" s="64" t="s">
        <v>279</v>
      </c>
      <c r="F6" s="64" t="s">
        <v>477</v>
      </c>
      <c r="G6" s="64">
        <v>44012</v>
      </c>
      <c r="H6" s="176" t="s">
        <v>531</v>
      </c>
      <c r="I6" s="168">
        <f>AVERAGE(0,0.5,1,1,0,0.75)</f>
        <v>0.54166666666666663</v>
      </c>
      <c r="J6" s="162" t="s">
        <v>546</v>
      </c>
      <c r="K6" s="20"/>
      <c r="L6" s="20"/>
      <c r="M6" s="20"/>
      <c r="N6" s="20"/>
      <c r="O6" s="20"/>
    </row>
    <row r="7" spans="1:15" s="62" customFormat="1" ht="48" customHeight="1" thickBot="1">
      <c r="A7" s="20"/>
      <c r="B7" s="187"/>
      <c r="C7" s="72" t="s">
        <v>41</v>
      </c>
      <c r="D7" s="63" t="s">
        <v>159</v>
      </c>
      <c r="E7" s="64" t="s">
        <v>280</v>
      </c>
      <c r="F7" s="64" t="s">
        <v>160</v>
      </c>
      <c r="G7" s="64">
        <v>44012</v>
      </c>
      <c r="H7" s="176" t="s">
        <v>532</v>
      </c>
      <c r="I7" s="168">
        <f t="shared" ref="I7:I8" si="0">AVERAGE(,)</f>
        <v>0</v>
      </c>
      <c r="J7" s="162" t="s">
        <v>543</v>
      </c>
      <c r="K7" s="20"/>
      <c r="L7" s="20"/>
      <c r="M7" s="20"/>
      <c r="N7" s="20"/>
      <c r="O7" s="20"/>
    </row>
    <row r="8" spans="1:15" s="62" customFormat="1" ht="48" customHeight="1" thickBot="1">
      <c r="A8" s="20"/>
      <c r="B8" s="188"/>
      <c r="C8" s="72" t="s">
        <v>190</v>
      </c>
      <c r="D8" s="63" t="s">
        <v>161</v>
      </c>
      <c r="E8" s="64" t="s">
        <v>255</v>
      </c>
      <c r="F8" s="64" t="s">
        <v>160</v>
      </c>
      <c r="G8" s="64">
        <v>44043</v>
      </c>
      <c r="H8" s="176" t="s">
        <v>533</v>
      </c>
      <c r="I8" s="168">
        <f t="shared" si="0"/>
        <v>0</v>
      </c>
      <c r="J8" s="162" t="s">
        <v>543</v>
      </c>
      <c r="K8" s="20"/>
      <c r="L8" s="20"/>
      <c r="M8" s="20"/>
      <c r="N8" s="20"/>
      <c r="O8" s="20"/>
    </row>
    <row r="9" spans="1:15" s="62" customFormat="1" ht="65.25" customHeight="1" thickBot="1">
      <c r="A9" s="20"/>
      <c r="B9" s="183" t="s">
        <v>199</v>
      </c>
      <c r="C9" s="72" t="s">
        <v>42</v>
      </c>
      <c r="D9" s="66" t="s">
        <v>164</v>
      </c>
      <c r="E9" s="64" t="s">
        <v>175</v>
      </c>
      <c r="F9" s="64" t="s">
        <v>160</v>
      </c>
      <c r="G9" s="64">
        <v>44165</v>
      </c>
      <c r="H9" s="176" t="s">
        <v>534</v>
      </c>
      <c r="I9" s="168">
        <f>AVERAGE(0.25)</f>
        <v>0.25</v>
      </c>
      <c r="J9" s="130" t="s">
        <v>545</v>
      </c>
      <c r="K9" s="20"/>
      <c r="L9" s="20"/>
      <c r="M9" s="20"/>
      <c r="N9" s="20"/>
      <c r="O9" s="20"/>
    </row>
    <row r="10" spans="1:15" s="62" customFormat="1" ht="74.25" customHeight="1" thickBot="1">
      <c r="A10" s="20"/>
      <c r="B10" s="189"/>
      <c r="C10" s="72" t="s">
        <v>43</v>
      </c>
      <c r="D10" s="63" t="s">
        <v>162</v>
      </c>
      <c r="E10" s="64" t="s">
        <v>163</v>
      </c>
      <c r="F10" s="64" t="s">
        <v>160</v>
      </c>
      <c r="G10" s="64">
        <v>44043</v>
      </c>
      <c r="H10" s="176" t="s">
        <v>535</v>
      </c>
      <c r="I10" s="168">
        <f>AVERAGE(0.3)</f>
        <v>0.3</v>
      </c>
      <c r="J10" s="130" t="s">
        <v>545</v>
      </c>
      <c r="K10" s="20"/>
      <c r="L10" s="20"/>
      <c r="M10" s="20"/>
      <c r="N10" s="20"/>
      <c r="O10" s="20"/>
    </row>
    <row r="11" spans="1:15" s="65" customFormat="1" ht="99" customHeight="1" thickBot="1">
      <c r="A11" s="20"/>
      <c r="B11" s="187"/>
      <c r="C11" s="72" t="s">
        <v>69</v>
      </c>
      <c r="D11" s="66" t="s">
        <v>189</v>
      </c>
      <c r="E11" s="64" t="s">
        <v>175</v>
      </c>
      <c r="F11" s="64" t="s">
        <v>165</v>
      </c>
      <c r="G11" s="64">
        <v>44165</v>
      </c>
      <c r="H11" s="80" t="s">
        <v>548</v>
      </c>
      <c r="I11" s="168">
        <f>AVERAGE(0.3,0,0.5,0,0,0,0)</f>
        <v>0.1142857142857143</v>
      </c>
      <c r="J11" s="162" t="s">
        <v>546</v>
      </c>
      <c r="K11" s="20"/>
      <c r="L11" s="20"/>
      <c r="M11" s="20"/>
      <c r="N11" s="20"/>
      <c r="O11" s="20"/>
    </row>
    <row r="12" spans="1:15" s="65" customFormat="1" ht="70.5" customHeight="1" thickBot="1">
      <c r="A12" s="20"/>
      <c r="B12" s="190" t="s">
        <v>166</v>
      </c>
      <c r="C12" s="72" t="s">
        <v>44</v>
      </c>
      <c r="D12" s="63" t="s">
        <v>173</v>
      </c>
      <c r="E12" s="64" t="s">
        <v>174</v>
      </c>
      <c r="F12" s="64" t="s">
        <v>125</v>
      </c>
      <c r="G12" s="64">
        <v>44165</v>
      </c>
      <c r="H12" s="101" t="s">
        <v>536</v>
      </c>
      <c r="I12" s="168">
        <f>AVERAGE(0.3)</f>
        <v>0.3</v>
      </c>
      <c r="J12" s="130" t="s">
        <v>545</v>
      </c>
      <c r="K12" s="20"/>
      <c r="L12" s="20"/>
      <c r="M12" s="20"/>
      <c r="N12" s="20"/>
      <c r="O12" s="20"/>
    </row>
    <row r="13" spans="1:15" s="62" customFormat="1" ht="62.25" customHeight="1" thickBot="1">
      <c r="A13" s="20"/>
      <c r="B13" s="187"/>
      <c r="C13" s="72" t="s">
        <v>45</v>
      </c>
      <c r="D13" s="63" t="s">
        <v>167</v>
      </c>
      <c r="E13" s="64" t="s">
        <v>168</v>
      </c>
      <c r="F13" s="64" t="s">
        <v>169</v>
      </c>
      <c r="G13" s="64">
        <v>44196</v>
      </c>
      <c r="H13" s="80" t="s">
        <v>537</v>
      </c>
      <c r="I13" s="168">
        <f>AVERAGE(0.3)</f>
        <v>0.3</v>
      </c>
      <c r="J13" s="130" t="s">
        <v>545</v>
      </c>
      <c r="K13" s="20"/>
      <c r="L13" s="20"/>
      <c r="M13" s="20"/>
      <c r="N13" s="20"/>
      <c r="O13" s="20"/>
    </row>
    <row r="14" spans="1:15" s="62" customFormat="1" ht="111.75" customHeight="1" thickBot="1">
      <c r="A14" s="59"/>
      <c r="B14" s="191"/>
      <c r="C14" s="72" t="s">
        <v>106</v>
      </c>
      <c r="D14" s="63" t="s">
        <v>170</v>
      </c>
      <c r="E14" s="64" t="s">
        <v>171</v>
      </c>
      <c r="F14" s="64" t="s">
        <v>160</v>
      </c>
      <c r="G14" s="64">
        <v>44211</v>
      </c>
      <c r="H14" s="80" t="s">
        <v>538</v>
      </c>
      <c r="I14" s="168">
        <f>AVERAGE(0.3)</f>
        <v>0.3</v>
      </c>
      <c r="J14" s="130" t="s">
        <v>545</v>
      </c>
      <c r="K14" s="20"/>
      <c r="L14" s="20"/>
      <c r="M14" s="20"/>
      <c r="N14" s="20"/>
      <c r="O14" s="20"/>
    </row>
    <row r="15" spans="1:15" s="65" customFormat="1" ht="54.75" customHeight="1" thickBot="1">
      <c r="A15" s="20"/>
      <c r="B15" s="190" t="s">
        <v>46</v>
      </c>
      <c r="C15" s="72" t="s">
        <v>47</v>
      </c>
      <c r="D15" s="63" t="s">
        <v>48</v>
      </c>
      <c r="E15" s="64" t="s">
        <v>49</v>
      </c>
      <c r="F15" s="64" t="s">
        <v>59</v>
      </c>
      <c r="G15" s="71" t="s">
        <v>271</v>
      </c>
      <c r="H15" s="80" t="s">
        <v>495</v>
      </c>
      <c r="I15" s="168">
        <f>AVERAGE(1,1,1,1,0.8,1,1,1)</f>
        <v>0.97499999999999998</v>
      </c>
      <c r="J15" s="162" t="s">
        <v>546</v>
      </c>
      <c r="K15" s="20"/>
      <c r="L15" s="20"/>
      <c r="M15" s="20"/>
      <c r="N15" s="20"/>
      <c r="O15" s="20"/>
    </row>
    <row r="16" spans="1:15" s="65" customFormat="1" ht="59.25" customHeight="1" thickBot="1">
      <c r="A16" s="20"/>
      <c r="B16" s="187"/>
      <c r="C16" s="72" t="s">
        <v>50</v>
      </c>
      <c r="D16" s="63" t="s">
        <v>60</v>
      </c>
      <c r="E16" s="64" t="s">
        <v>62</v>
      </c>
      <c r="F16" s="64" t="s">
        <v>61</v>
      </c>
      <c r="G16" s="71" t="s">
        <v>271</v>
      </c>
      <c r="H16" s="80" t="s">
        <v>539</v>
      </c>
      <c r="I16" s="168">
        <f>AVERAGE(1,1,0,1,1,1,1)</f>
        <v>0.8571428571428571</v>
      </c>
      <c r="J16" s="162" t="s">
        <v>546</v>
      </c>
      <c r="K16" s="20"/>
      <c r="L16" s="20"/>
      <c r="M16" s="20"/>
      <c r="N16" s="20"/>
      <c r="O16" s="20"/>
    </row>
    <row r="17" spans="1:15" s="62" customFormat="1" ht="51.75" customHeight="1" thickBot="1">
      <c r="A17" s="59"/>
      <c r="B17" s="183" t="s">
        <v>200</v>
      </c>
      <c r="C17" s="72" t="s">
        <v>51</v>
      </c>
      <c r="D17" s="63" t="s">
        <v>52</v>
      </c>
      <c r="E17" s="64" t="s">
        <v>53</v>
      </c>
      <c r="F17" s="64" t="s">
        <v>54</v>
      </c>
      <c r="G17" s="64">
        <v>43966</v>
      </c>
      <c r="H17" s="104" t="s">
        <v>507</v>
      </c>
      <c r="I17" s="169">
        <v>0</v>
      </c>
      <c r="J17" s="162" t="s">
        <v>543</v>
      </c>
      <c r="K17" s="20"/>
      <c r="L17" s="20"/>
      <c r="M17" s="20"/>
      <c r="N17" s="20"/>
      <c r="O17" s="20"/>
    </row>
    <row r="18" spans="1:15" s="62" customFormat="1" ht="49.5" customHeight="1" thickBot="1">
      <c r="A18" s="59"/>
      <c r="B18" s="184"/>
      <c r="C18" s="73" t="s">
        <v>55</v>
      </c>
      <c r="D18" s="63" t="s">
        <v>56</v>
      </c>
      <c r="E18" s="64" t="s">
        <v>53</v>
      </c>
      <c r="F18" s="64" t="s">
        <v>54</v>
      </c>
      <c r="G18" s="64">
        <v>44088</v>
      </c>
      <c r="H18" s="104" t="s">
        <v>508</v>
      </c>
      <c r="I18" s="169">
        <v>0</v>
      </c>
      <c r="J18" s="162" t="s">
        <v>543</v>
      </c>
      <c r="K18" s="20"/>
      <c r="L18" s="20"/>
      <c r="M18" s="20"/>
      <c r="N18" s="20"/>
      <c r="O18" s="20"/>
    </row>
    <row r="19" spans="1:15" s="62" customFormat="1" ht="50.25" customHeight="1" thickBot="1">
      <c r="A19" s="59"/>
      <c r="B19" s="185"/>
      <c r="C19" s="74" t="s">
        <v>57</v>
      </c>
      <c r="D19" s="67" t="s">
        <v>58</v>
      </c>
      <c r="E19" s="108" t="s">
        <v>53</v>
      </c>
      <c r="F19" s="108" t="s">
        <v>54</v>
      </c>
      <c r="G19" s="108">
        <v>44212</v>
      </c>
      <c r="H19" s="109" t="s">
        <v>509</v>
      </c>
      <c r="I19" s="170">
        <v>0</v>
      </c>
      <c r="J19" s="162" t="s">
        <v>543</v>
      </c>
      <c r="K19" s="20"/>
      <c r="L19" s="20"/>
      <c r="M19" s="20"/>
      <c r="N19" s="20"/>
      <c r="O19" s="20"/>
    </row>
    <row r="20" spans="1:15" s="1" customFormat="1" ht="28.5" customHeight="1" thickBot="1">
      <c r="A20" s="20"/>
      <c r="B20" s="20"/>
      <c r="C20" s="22"/>
      <c r="D20" s="20"/>
      <c r="E20" s="177" t="s">
        <v>527</v>
      </c>
      <c r="F20" s="178"/>
      <c r="G20" s="178"/>
      <c r="H20" s="179"/>
      <c r="I20" s="122">
        <f>AVERAGE(I6,I11,I15,I16)*0.33</f>
        <v>0.20526785714285717</v>
      </c>
      <c r="J20" s="20"/>
      <c r="K20" s="20"/>
      <c r="L20" s="20"/>
      <c r="M20" s="20"/>
      <c r="N20" s="20"/>
      <c r="O20" s="20"/>
    </row>
    <row r="21" spans="1:15" ht="30.75" customHeight="1">
      <c r="A21" s="20"/>
      <c r="B21" s="171" t="s">
        <v>547</v>
      </c>
      <c r="C21" s="22"/>
      <c r="D21" s="20"/>
      <c r="E21" s="20"/>
      <c r="F21" s="20"/>
      <c r="G21" s="20"/>
      <c r="H21" s="20"/>
      <c r="I21" s="20"/>
      <c r="J21" s="20"/>
      <c r="K21" s="20"/>
      <c r="L21" s="20"/>
      <c r="M21" s="20"/>
      <c r="N21" s="20"/>
      <c r="O21" s="20"/>
    </row>
    <row r="22" spans="1:15" ht="51" customHeight="1">
      <c r="A22" s="20"/>
      <c r="B22" s="172" t="s">
        <v>545</v>
      </c>
      <c r="C22" s="22"/>
      <c r="D22" s="20"/>
      <c r="E22" s="20"/>
      <c r="F22" s="20"/>
      <c r="G22" s="20"/>
      <c r="H22" s="20"/>
      <c r="I22" s="20"/>
      <c r="J22" s="20"/>
      <c r="K22" s="20"/>
      <c r="L22" s="20"/>
      <c r="M22" s="20"/>
      <c r="N22" s="20"/>
      <c r="O22" s="20"/>
    </row>
    <row r="23" spans="1:15" ht="54.75" customHeight="1">
      <c r="A23" s="20"/>
      <c r="B23" s="162" t="s">
        <v>543</v>
      </c>
      <c r="C23" s="22"/>
      <c r="D23" s="20"/>
      <c r="E23" s="20"/>
      <c r="F23" s="20"/>
      <c r="G23" s="20"/>
      <c r="H23" s="20"/>
      <c r="I23" s="20"/>
      <c r="J23" s="20"/>
      <c r="K23" s="20"/>
      <c r="L23" s="20"/>
      <c r="M23" s="20"/>
      <c r="N23" s="20"/>
      <c r="O23" s="20"/>
    </row>
    <row r="24" spans="1:15" ht="48" customHeight="1">
      <c r="A24" s="20"/>
      <c r="B24" s="173" t="s">
        <v>546</v>
      </c>
      <c r="C24" s="22"/>
      <c r="D24" s="20"/>
      <c r="E24" s="20"/>
      <c r="F24" s="20"/>
      <c r="G24" s="20"/>
      <c r="H24" s="20"/>
      <c r="I24" s="20"/>
      <c r="J24" s="20"/>
      <c r="K24" s="20"/>
      <c r="L24" s="20"/>
      <c r="M24" s="20"/>
      <c r="N24" s="20"/>
      <c r="O24" s="20"/>
    </row>
    <row r="25" spans="1:15" ht="40.5" customHeight="1">
      <c r="A25" s="20"/>
      <c r="B25" s="160" t="s">
        <v>552</v>
      </c>
      <c r="C25" s="22"/>
      <c r="D25" s="20"/>
      <c r="E25" s="20"/>
      <c r="F25" s="20"/>
      <c r="G25" s="20"/>
      <c r="H25" s="20"/>
      <c r="I25" s="20"/>
      <c r="J25" s="20"/>
      <c r="K25" s="20"/>
      <c r="L25" s="20"/>
      <c r="M25" s="20"/>
      <c r="N25" s="20"/>
      <c r="O25" s="20"/>
    </row>
    <row r="26" spans="1:15">
      <c r="A26" s="20"/>
      <c r="B26" s="20" t="s">
        <v>592</v>
      </c>
      <c r="C26" s="22"/>
      <c r="D26" s="20"/>
      <c r="E26" s="20"/>
      <c r="F26" s="20"/>
      <c r="G26" s="20"/>
      <c r="H26" s="20"/>
      <c r="I26" s="20"/>
      <c r="J26" s="20"/>
      <c r="K26" s="20"/>
      <c r="L26" s="20"/>
      <c r="M26" s="20"/>
      <c r="N26" s="20"/>
      <c r="O26" s="20"/>
    </row>
    <row r="27" spans="1:15">
      <c r="A27" s="20"/>
      <c r="B27" s="125" t="s">
        <v>586</v>
      </c>
      <c r="C27" s="174">
        <v>20.5</v>
      </c>
      <c r="D27" s="20"/>
      <c r="E27" s="20"/>
      <c r="F27" s="20"/>
      <c r="G27" s="20"/>
      <c r="H27" s="20"/>
      <c r="I27" s="20"/>
      <c r="J27" s="20"/>
      <c r="K27" s="20"/>
      <c r="L27" s="20"/>
      <c r="M27" s="20"/>
      <c r="N27" s="20"/>
      <c r="O27" s="20"/>
    </row>
    <row r="28" spans="1:15">
      <c r="A28" s="20"/>
      <c r="B28" s="125" t="s">
        <v>587</v>
      </c>
      <c r="C28" s="174">
        <v>14.7</v>
      </c>
      <c r="D28" s="20"/>
      <c r="E28" s="20"/>
      <c r="F28" s="20"/>
      <c r="G28" s="20"/>
      <c r="H28" s="20"/>
      <c r="I28" s="20"/>
      <c r="J28" s="20"/>
      <c r="K28" s="20"/>
      <c r="L28" s="20"/>
      <c r="M28" s="20"/>
      <c r="N28" s="20"/>
      <c r="O28" s="20"/>
    </row>
    <row r="29" spans="1:15">
      <c r="A29" s="20"/>
      <c r="B29" s="125" t="s">
        <v>588</v>
      </c>
      <c r="C29" s="174">
        <v>15.8</v>
      </c>
      <c r="D29" s="20"/>
      <c r="E29" s="20"/>
      <c r="F29" s="20"/>
      <c r="G29" s="20"/>
      <c r="H29" s="20"/>
      <c r="I29" s="20"/>
      <c r="J29" s="20"/>
      <c r="K29" s="20"/>
      <c r="L29" s="20"/>
      <c r="M29" s="20"/>
      <c r="N29" s="20"/>
      <c r="O29" s="20"/>
    </row>
    <row r="30" spans="1:15">
      <c r="A30" s="20"/>
      <c r="B30" s="125" t="s">
        <v>589</v>
      </c>
      <c r="C30" s="174">
        <v>26.8</v>
      </c>
      <c r="D30" s="20"/>
      <c r="E30" s="20"/>
      <c r="F30" s="20"/>
      <c r="G30" s="20"/>
      <c r="H30" s="20"/>
      <c r="I30" s="20"/>
      <c r="J30" s="20"/>
      <c r="K30" s="20"/>
      <c r="L30" s="20"/>
      <c r="M30" s="20"/>
      <c r="N30" s="20"/>
      <c r="O30" s="20"/>
    </row>
    <row r="31" spans="1:15">
      <c r="A31" s="20"/>
      <c r="B31" s="125" t="s">
        <v>590</v>
      </c>
      <c r="C31" s="174">
        <v>23.9</v>
      </c>
      <c r="D31" s="20"/>
      <c r="E31" s="20"/>
      <c r="F31" s="20"/>
      <c r="G31" s="20"/>
      <c r="H31" s="20"/>
      <c r="I31" s="20"/>
      <c r="J31" s="20"/>
      <c r="K31" s="20"/>
      <c r="L31" s="20"/>
      <c r="M31" s="20"/>
      <c r="N31" s="20"/>
      <c r="O31" s="20"/>
    </row>
    <row r="32" spans="1:15">
      <c r="A32" s="20"/>
      <c r="B32" s="125" t="s">
        <v>591</v>
      </c>
      <c r="C32" s="174">
        <v>13.2</v>
      </c>
      <c r="D32" s="20"/>
      <c r="E32" s="20"/>
      <c r="F32" s="20"/>
      <c r="G32" s="20"/>
      <c r="H32" s="20"/>
      <c r="I32" s="20"/>
      <c r="J32" s="20"/>
      <c r="K32" s="20"/>
      <c r="L32" s="20"/>
      <c r="M32" s="20"/>
      <c r="N32" s="20"/>
      <c r="O32" s="20"/>
    </row>
    <row r="33" spans="1:15">
      <c r="A33" s="20"/>
      <c r="B33" s="125" t="s">
        <v>593</v>
      </c>
      <c r="C33" s="174">
        <f>SUM(C27:C32)</f>
        <v>114.89999999999999</v>
      </c>
      <c r="D33" s="20"/>
      <c r="E33" s="20"/>
      <c r="F33" s="20"/>
      <c r="G33" s="20"/>
      <c r="H33" s="20"/>
      <c r="I33" s="20"/>
      <c r="J33" s="20"/>
      <c r="K33" s="20"/>
      <c r="L33" s="20"/>
      <c r="M33" s="20"/>
      <c r="N33" s="20"/>
      <c r="O33" s="20"/>
    </row>
    <row r="34" spans="1:15">
      <c r="A34" s="20"/>
      <c r="B34" s="20"/>
      <c r="C34" s="175">
        <f>C33/6</f>
        <v>19.149999999999999</v>
      </c>
      <c r="D34" s="20"/>
      <c r="E34" s="20"/>
      <c r="F34" s="20"/>
      <c r="G34" s="20"/>
      <c r="H34" s="20"/>
      <c r="I34" s="20"/>
      <c r="J34" s="20"/>
      <c r="K34" s="20"/>
      <c r="L34" s="20"/>
      <c r="M34" s="20"/>
      <c r="N34" s="20"/>
      <c r="O34" s="20"/>
    </row>
    <row r="35" spans="1:15">
      <c r="A35" s="20"/>
      <c r="B35" s="20"/>
      <c r="C35" s="22"/>
      <c r="D35" s="20"/>
      <c r="E35" s="20"/>
      <c r="F35" s="20"/>
      <c r="G35" s="20"/>
      <c r="H35" s="20"/>
      <c r="I35" s="20"/>
      <c r="J35" s="20"/>
      <c r="K35" s="20"/>
      <c r="L35" s="20"/>
      <c r="M35" s="20"/>
      <c r="N35" s="20"/>
      <c r="O35" s="20"/>
    </row>
    <row r="36" spans="1:15">
      <c r="A36" s="20"/>
      <c r="B36" s="20"/>
      <c r="C36" s="22"/>
      <c r="D36" s="20"/>
      <c r="E36" s="20"/>
      <c r="F36" s="20"/>
      <c r="G36" s="20"/>
      <c r="H36" s="20"/>
      <c r="I36" s="20"/>
      <c r="J36" s="20"/>
      <c r="K36" s="20"/>
      <c r="L36" s="20"/>
      <c r="M36" s="20"/>
      <c r="N36" s="20"/>
      <c r="O36" s="20"/>
    </row>
    <row r="37" spans="1:15">
      <c r="A37" s="20"/>
      <c r="B37" s="20"/>
      <c r="C37" s="22"/>
      <c r="D37" s="20"/>
      <c r="E37" s="20"/>
      <c r="F37" s="20"/>
      <c r="G37" s="20"/>
      <c r="H37" s="20"/>
      <c r="I37" s="20"/>
      <c r="J37" s="20"/>
      <c r="K37" s="20"/>
      <c r="L37" s="20"/>
      <c r="M37" s="20"/>
      <c r="N37" s="20"/>
      <c r="O37" s="20"/>
    </row>
    <row r="38" spans="1:15">
      <c r="A38" s="20"/>
      <c r="B38" s="20"/>
      <c r="C38" s="22"/>
      <c r="D38" s="20"/>
      <c r="E38" s="20"/>
      <c r="F38" s="20"/>
      <c r="G38" s="20"/>
      <c r="H38" s="20"/>
      <c r="I38" s="20"/>
      <c r="J38" s="20"/>
      <c r="K38" s="20"/>
      <c r="L38" s="20"/>
      <c r="M38" s="20"/>
      <c r="N38" s="20"/>
      <c r="O38" s="20"/>
    </row>
    <row r="39" spans="1:15">
      <c r="A39" s="20"/>
      <c r="B39" s="20"/>
      <c r="C39" s="22"/>
      <c r="D39" s="20"/>
      <c r="E39" s="20"/>
      <c r="F39" s="20"/>
      <c r="G39" s="20"/>
      <c r="H39" s="20"/>
      <c r="I39" s="20"/>
      <c r="J39" s="20"/>
      <c r="K39" s="20"/>
      <c r="L39" s="20"/>
      <c r="M39" s="20"/>
      <c r="N39" s="20"/>
      <c r="O39" s="20"/>
    </row>
    <row r="40" spans="1:15">
      <c r="A40" s="20"/>
      <c r="B40" s="20"/>
      <c r="C40" s="22"/>
      <c r="D40" s="20"/>
      <c r="E40" s="20"/>
      <c r="F40" s="20"/>
      <c r="G40" s="20"/>
      <c r="H40" s="20"/>
      <c r="I40" s="20"/>
      <c r="J40" s="20"/>
      <c r="K40" s="20"/>
      <c r="L40" s="20"/>
      <c r="M40" s="20"/>
      <c r="N40" s="20"/>
      <c r="O40" s="20"/>
    </row>
    <row r="41" spans="1:15">
      <c r="A41" s="20"/>
      <c r="B41" s="20"/>
      <c r="C41" s="22"/>
      <c r="D41" s="20"/>
      <c r="E41" s="20"/>
      <c r="F41" s="20"/>
      <c r="G41" s="20"/>
      <c r="H41" s="20"/>
      <c r="I41" s="20"/>
      <c r="J41" s="20"/>
      <c r="K41" s="20"/>
      <c r="L41" s="20"/>
      <c r="M41" s="20"/>
      <c r="N41" s="20"/>
      <c r="O41" s="20"/>
    </row>
    <row r="42" spans="1:15">
      <c r="A42" s="20"/>
      <c r="B42" s="20"/>
      <c r="C42" s="22"/>
      <c r="D42" s="20"/>
      <c r="E42" s="20"/>
      <c r="F42" s="20"/>
      <c r="G42" s="20"/>
      <c r="H42" s="20"/>
      <c r="I42" s="20"/>
      <c r="J42" s="20"/>
      <c r="K42" s="20"/>
      <c r="L42" s="20"/>
      <c r="M42" s="20"/>
      <c r="N42" s="20"/>
      <c r="O42" s="20"/>
    </row>
    <row r="43" spans="1:15">
      <c r="A43" s="20"/>
      <c r="B43" s="20"/>
      <c r="C43" s="22"/>
      <c r="D43" s="20"/>
      <c r="E43" s="20"/>
      <c r="F43" s="20"/>
      <c r="G43" s="20"/>
      <c r="H43" s="20"/>
      <c r="I43" s="20"/>
      <c r="J43" s="20"/>
      <c r="K43" s="20"/>
      <c r="L43" s="20"/>
      <c r="M43" s="20"/>
      <c r="N43" s="20"/>
      <c r="O43" s="20"/>
    </row>
    <row r="44" spans="1:15">
      <c r="A44" s="20"/>
      <c r="B44" s="20"/>
      <c r="C44" s="22"/>
      <c r="D44" s="20"/>
      <c r="E44" s="20"/>
      <c r="F44" s="20"/>
      <c r="G44" s="20"/>
      <c r="H44" s="20"/>
      <c r="I44" s="20"/>
      <c r="J44" s="20"/>
      <c r="K44" s="20"/>
      <c r="L44" s="20"/>
      <c r="M44" s="20"/>
      <c r="N44" s="20"/>
      <c r="O44" s="20"/>
    </row>
    <row r="45" spans="1:15">
      <c r="A45" s="20"/>
      <c r="B45" s="20"/>
      <c r="C45" s="22"/>
      <c r="D45" s="20"/>
      <c r="E45" s="20"/>
      <c r="F45" s="20"/>
      <c r="G45" s="20"/>
      <c r="H45" s="20"/>
      <c r="I45" s="20"/>
      <c r="J45" s="20"/>
      <c r="K45" s="20"/>
      <c r="L45" s="20"/>
      <c r="M45" s="20"/>
      <c r="N45" s="20"/>
      <c r="O45" s="20"/>
    </row>
    <row r="46" spans="1:15">
      <c r="A46" s="20"/>
      <c r="B46" s="20"/>
      <c r="C46" s="22"/>
      <c r="D46" s="20"/>
      <c r="E46" s="20"/>
      <c r="F46" s="20"/>
      <c r="G46" s="20"/>
      <c r="H46" s="20"/>
      <c r="I46" s="20"/>
      <c r="J46" s="20"/>
      <c r="K46" s="20"/>
      <c r="L46" s="20"/>
      <c r="M46" s="20"/>
      <c r="N46" s="20"/>
      <c r="O46" s="20"/>
    </row>
    <row r="47" spans="1:15">
      <c r="A47" s="20"/>
      <c r="B47" s="20"/>
      <c r="C47" s="22"/>
      <c r="D47" s="20"/>
      <c r="E47" s="20"/>
      <c r="F47" s="20"/>
      <c r="G47" s="20"/>
      <c r="H47" s="20"/>
      <c r="I47" s="20"/>
      <c r="J47" s="20"/>
      <c r="K47" s="20"/>
      <c r="L47" s="20"/>
      <c r="M47" s="20"/>
      <c r="N47" s="20"/>
      <c r="O47" s="20"/>
    </row>
    <row r="48" spans="1:15">
      <c r="A48" s="20"/>
      <c r="B48" s="20"/>
      <c r="C48" s="22"/>
      <c r="D48" s="20"/>
      <c r="E48" s="20"/>
      <c r="F48" s="20"/>
      <c r="G48" s="20"/>
      <c r="H48" s="20"/>
      <c r="I48" s="20"/>
      <c r="J48" s="20"/>
      <c r="K48" s="20"/>
      <c r="L48" s="20"/>
      <c r="M48" s="20"/>
      <c r="N48" s="20"/>
      <c r="O48" s="20"/>
    </row>
    <row r="49" spans="1:15">
      <c r="A49" s="20"/>
      <c r="B49" s="20"/>
      <c r="C49" s="22"/>
      <c r="D49" s="20"/>
      <c r="E49" s="20"/>
      <c r="F49" s="20"/>
      <c r="G49" s="20"/>
      <c r="H49" s="20"/>
      <c r="I49" s="20"/>
      <c r="J49" s="20"/>
      <c r="K49" s="20"/>
      <c r="L49" s="20"/>
      <c r="M49" s="20"/>
      <c r="N49" s="20"/>
      <c r="O49" s="20"/>
    </row>
    <row r="50" spans="1:15">
      <c r="A50" s="20"/>
      <c r="B50" s="20"/>
      <c r="C50" s="22"/>
      <c r="D50" s="20"/>
      <c r="E50" s="20"/>
      <c r="F50" s="20"/>
      <c r="G50" s="20"/>
      <c r="H50" s="20"/>
      <c r="I50" s="20"/>
      <c r="J50" s="20"/>
      <c r="K50" s="20"/>
      <c r="L50" s="20"/>
      <c r="M50" s="20"/>
      <c r="N50" s="20"/>
      <c r="O50" s="20"/>
    </row>
    <row r="51" spans="1:15">
      <c r="H51" s="7"/>
      <c r="I51" s="7"/>
    </row>
    <row r="52" spans="1:15">
      <c r="H52" s="7"/>
      <c r="I52" s="7"/>
    </row>
    <row r="53" spans="1:15">
      <c r="H53" s="7"/>
      <c r="I53" s="7"/>
    </row>
    <row r="54" spans="1:15">
      <c r="H54" s="7"/>
      <c r="I54" s="7"/>
    </row>
    <row r="55" spans="1:15">
      <c r="H55" s="7"/>
      <c r="I55" s="7"/>
    </row>
    <row r="56" spans="1:15">
      <c r="H56" s="7"/>
      <c r="I56" s="7"/>
    </row>
    <row r="57" spans="1:15">
      <c r="H57" s="7"/>
      <c r="I57" s="7"/>
    </row>
    <row r="58" spans="1:15">
      <c r="H58" s="7"/>
      <c r="I58" s="7"/>
    </row>
    <row r="59" spans="1:15">
      <c r="H59" s="7"/>
      <c r="I59" s="7"/>
    </row>
    <row r="60" spans="1:15">
      <c r="H60" s="7"/>
      <c r="I60" s="7"/>
    </row>
    <row r="61" spans="1:15">
      <c r="H61" s="7"/>
      <c r="I61" s="7"/>
    </row>
    <row r="62" spans="1:15">
      <c r="H62" s="7"/>
      <c r="I62" s="7"/>
    </row>
    <row r="63" spans="1:15">
      <c r="H63" s="7"/>
      <c r="I63" s="7"/>
    </row>
    <row r="64" spans="1:15">
      <c r="H64" s="7"/>
      <c r="I64" s="7"/>
    </row>
    <row r="65" spans="8:9">
      <c r="H65" s="7"/>
      <c r="I65" s="7"/>
    </row>
    <row r="66" spans="8:9">
      <c r="H66" s="7"/>
      <c r="I66" s="7"/>
    </row>
    <row r="67" spans="8:9">
      <c r="H67" s="7"/>
      <c r="I67" s="7"/>
    </row>
    <row r="68" spans="8:9">
      <c r="H68" s="7"/>
      <c r="I68" s="7"/>
    </row>
    <row r="69" spans="8:9">
      <c r="H69" s="7"/>
      <c r="I69" s="7"/>
    </row>
    <row r="70" spans="8:9">
      <c r="H70" s="7"/>
      <c r="I70" s="7"/>
    </row>
    <row r="71" spans="8:9">
      <c r="H71" s="7"/>
      <c r="I71" s="7"/>
    </row>
    <row r="72" spans="8:9">
      <c r="H72" s="7"/>
      <c r="I72" s="7"/>
    </row>
    <row r="73" spans="8:9">
      <c r="H73" s="7"/>
      <c r="I73" s="7"/>
    </row>
    <row r="74" spans="8:9">
      <c r="H74" s="7"/>
      <c r="I74" s="7"/>
    </row>
    <row r="75" spans="8:9">
      <c r="H75" s="7"/>
      <c r="I75" s="7"/>
    </row>
    <row r="76" spans="8:9">
      <c r="H76" s="7"/>
      <c r="I76" s="7"/>
    </row>
    <row r="77" spans="8:9">
      <c r="H77" s="7"/>
      <c r="I77" s="7"/>
    </row>
    <row r="78" spans="8:9">
      <c r="H78" s="7"/>
      <c r="I78" s="7"/>
    </row>
    <row r="79" spans="8:9">
      <c r="H79" s="7"/>
      <c r="I79" s="7"/>
    </row>
    <row r="80" spans="8:9">
      <c r="H80" s="7"/>
      <c r="I80" s="7"/>
    </row>
    <row r="81" spans="8:9">
      <c r="H81" s="7"/>
      <c r="I81" s="7"/>
    </row>
    <row r="82" spans="8:9">
      <c r="H82" s="7"/>
      <c r="I82" s="7"/>
    </row>
    <row r="83" spans="8:9">
      <c r="H83" s="7"/>
      <c r="I83" s="7"/>
    </row>
    <row r="84" spans="8:9">
      <c r="H84" s="7"/>
      <c r="I84" s="7"/>
    </row>
    <row r="85" spans="8:9">
      <c r="H85" s="7"/>
      <c r="I85" s="7"/>
    </row>
    <row r="86" spans="8:9">
      <c r="H86" s="7"/>
      <c r="I86" s="7"/>
    </row>
    <row r="87" spans="8:9">
      <c r="H87" s="7"/>
      <c r="I87" s="7"/>
    </row>
    <row r="88" spans="8:9">
      <c r="H88" s="7"/>
      <c r="I88" s="7"/>
    </row>
    <row r="89" spans="8:9">
      <c r="H89" s="7"/>
      <c r="I89" s="7"/>
    </row>
    <row r="90" spans="8:9">
      <c r="H90" s="7"/>
      <c r="I90" s="7"/>
    </row>
    <row r="91" spans="8:9">
      <c r="H91" s="7"/>
      <c r="I91" s="7"/>
    </row>
    <row r="92" spans="8:9">
      <c r="H92" s="7"/>
      <c r="I92" s="7"/>
    </row>
    <row r="93" spans="8:9">
      <c r="H93" s="7"/>
      <c r="I93" s="7"/>
    </row>
    <row r="94" spans="8:9">
      <c r="H94" s="7"/>
      <c r="I94" s="7"/>
    </row>
    <row r="95" spans="8:9">
      <c r="H95" s="7"/>
      <c r="I95" s="7"/>
    </row>
    <row r="96" spans="8:9">
      <c r="H96" s="7"/>
      <c r="I96" s="7"/>
    </row>
    <row r="97" spans="8:9">
      <c r="H97" s="7"/>
      <c r="I97" s="7"/>
    </row>
    <row r="98" spans="8:9">
      <c r="H98" s="7"/>
      <c r="I98" s="7"/>
    </row>
    <row r="99" spans="8:9">
      <c r="H99" s="7"/>
      <c r="I99" s="7"/>
    </row>
    <row r="100" spans="8:9">
      <c r="H100" s="7"/>
      <c r="I100" s="7"/>
    </row>
    <row r="101" spans="8:9">
      <c r="H101" s="7"/>
      <c r="I101" s="7"/>
    </row>
    <row r="102" spans="8:9">
      <c r="H102" s="7"/>
      <c r="I102" s="7"/>
    </row>
    <row r="103" spans="8:9">
      <c r="H103" s="7"/>
      <c r="I103" s="7"/>
    </row>
    <row r="104" spans="8:9">
      <c r="H104" s="7"/>
      <c r="I104" s="7"/>
    </row>
    <row r="105" spans="8:9">
      <c r="H105" s="7"/>
      <c r="I105" s="7"/>
    </row>
    <row r="106" spans="8:9">
      <c r="H106" s="7"/>
      <c r="I106" s="7"/>
    </row>
  </sheetData>
  <sheetProtection algorithmName="SHA-512" hashValue="9PVkKkpAPNLp/1RmjlAwYqpLdu8A3vuvWhMFh59qpJot0oo9ixUYh9gW6vVGHrqTuEevy0YxVgGzNP2XyDHa3w==" saltValue="akJZRoZGiva3DvbecNxPfw==" spinCount="100000" sheet="1" formatCells="0" formatColumns="0" formatRows="0" insertColumns="0" insertRows="0" insertHyperlinks="0" deleteColumns="0" deleteRows="0" sort="0" autoFilter="0" pivotTables="0"/>
  <mergeCells count="9">
    <mergeCell ref="E20:H20"/>
    <mergeCell ref="B2:I2"/>
    <mergeCell ref="B17:B19"/>
    <mergeCell ref="C4:D4"/>
    <mergeCell ref="B5:B8"/>
    <mergeCell ref="B9:B11"/>
    <mergeCell ref="B12:B14"/>
    <mergeCell ref="B15:B16"/>
    <mergeCell ref="B3:I3"/>
  </mergeCells>
  <pageMargins left="0.51181102362204722" right="0.51181102362204722" top="0.74803149606299213" bottom="0.74803149606299213" header="0.31496062992125984" footer="0.31496062992125984"/>
  <pageSetup paperSize="122"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6"/>
  <sheetViews>
    <sheetView zoomScale="80" zoomScaleNormal="80" workbookViewId="0">
      <selection activeCell="G17" sqref="G17"/>
    </sheetView>
  </sheetViews>
  <sheetFormatPr baseColWidth="10" defaultRowHeight="14.4"/>
  <cols>
    <col min="1" max="1" width="4.44140625" style="20" customWidth="1"/>
    <col min="2" max="2" width="13" customWidth="1"/>
    <col min="3" max="3" width="5.44140625" customWidth="1"/>
    <col min="4" max="4" width="1.21875" customWidth="1"/>
    <col min="5" max="5" width="18.77734375" customWidth="1"/>
    <col min="6" max="6" width="7.77734375" customWidth="1"/>
    <col min="7" max="7" width="29.21875" customWidth="1"/>
    <col min="8" max="8" width="21.44140625" customWidth="1"/>
    <col min="9" max="10" width="10.77734375" customWidth="1"/>
    <col min="11" max="12" width="7.77734375" customWidth="1"/>
    <col min="13" max="14" width="6" customWidth="1"/>
    <col min="15" max="15" width="12.21875" customWidth="1"/>
    <col min="16" max="17" width="6.77734375" customWidth="1"/>
    <col min="18" max="18" width="19.21875" customWidth="1"/>
    <col min="19" max="19" width="46.77734375" customWidth="1"/>
    <col min="20" max="20" width="12.21875" style="159" customWidth="1"/>
    <col min="21" max="21" width="36.44140625" customWidth="1"/>
    <col min="22" max="220" width="9.21875" customWidth="1"/>
    <col min="221" max="221" width="13" customWidth="1"/>
    <col min="222" max="222" width="8.77734375" customWidth="1"/>
    <col min="223" max="223" width="1.21875" customWidth="1"/>
    <col min="224" max="224" width="34.77734375" customWidth="1"/>
    <col min="225" max="225" width="10.77734375" customWidth="1"/>
    <col min="226" max="226" width="40.21875" customWidth="1"/>
    <col min="227" max="227" width="44.21875" customWidth="1"/>
    <col min="228" max="229" width="14.5546875" customWidth="1"/>
    <col min="230" max="231" width="10.5546875" customWidth="1"/>
    <col min="232" max="233" width="8.77734375" customWidth="1"/>
    <col min="234" max="234" width="12.21875" customWidth="1"/>
    <col min="235" max="236" width="8" customWidth="1"/>
    <col min="237" max="237" width="33.5546875" customWidth="1"/>
    <col min="238" max="476" width="9.21875" customWidth="1"/>
    <col min="477" max="477" width="13" customWidth="1"/>
    <col min="478" max="478" width="8.77734375" customWidth="1"/>
    <col min="479" max="479" width="1.21875" customWidth="1"/>
    <col min="480" max="480" width="34.77734375" customWidth="1"/>
    <col min="481" max="481" width="10.77734375" customWidth="1"/>
    <col min="482" max="482" width="40.21875" customWidth="1"/>
    <col min="483" max="483" width="44.21875" customWidth="1"/>
    <col min="484" max="485" width="14.5546875" customWidth="1"/>
    <col min="486" max="487" width="10.5546875" customWidth="1"/>
    <col min="488" max="489" width="8.77734375" customWidth="1"/>
    <col min="490" max="490" width="12.21875" customWidth="1"/>
    <col min="491" max="492" width="8" customWidth="1"/>
    <col min="493" max="493" width="33.5546875" customWidth="1"/>
    <col min="494" max="732" width="9.21875" customWidth="1"/>
    <col min="733" max="733" width="13" customWidth="1"/>
    <col min="734" max="734" width="8.77734375" customWidth="1"/>
    <col min="735" max="735" width="1.21875" customWidth="1"/>
    <col min="736" max="736" width="34.77734375" customWidth="1"/>
    <col min="737" max="737" width="10.77734375" customWidth="1"/>
    <col min="738" max="738" width="40.21875" customWidth="1"/>
    <col min="739" max="739" width="44.21875" customWidth="1"/>
    <col min="740" max="741" width="14.5546875" customWidth="1"/>
    <col min="742" max="743" width="10.5546875" customWidth="1"/>
    <col min="744" max="745" width="8.77734375" customWidth="1"/>
    <col min="746" max="746" width="12.21875" customWidth="1"/>
    <col min="747" max="748" width="8" customWidth="1"/>
    <col min="749" max="749" width="33.5546875" customWidth="1"/>
    <col min="750" max="988" width="9.21875" customWidth="1"/>
    <col min="989" max="989" width="13" customWidth="1"/>
    <col min="990" max="990" width="8.77734375" customWidth="1"/>
    <col min="991" max="991" width="1.21875" customWidth="1"/>
    <col min="992" max="992" width="34.77734375" customWidth="1"/>
    <col min="993" max="993" width="10.77734375" customWidth="1"/>
    <col min="994" max="994" width="40.21875" customWidth="1"/>
    <col min="995" max="995" width="44.21875" customWidth="1"/>
    <col min="996" max="997" width="14.5546875" customWidth="1"/>
    <col min="998" max="999" width="10.5546875" customWidth="1"/>
    <col min="1000" max="1001" width="8.77734375" customWidth="1"/>
    <col min="1002" max="1002" width="12.21875" customWidth="1"/>
    <col min="1003" max="1004" width="8" customWidth="1"/>
    <col min="1005" max="1005" width="33.5546875" customWidth="1"/>
    <col min="1006" max="1244" width="9.21875" customWidth="1"/>
    <col min="1245" max="1245" width="13" customWidth="1"/>
    <col min="1246" max="1246" width="8.77734375" customWidth="1"/>
    <col min="1247" max="1247" width="1.21875" customWidth="1"/>
    <col min="1248" max="1248" width="34.77734375" customWidth="1"/>
    <col min="1249" max="1249" width="10.77734375" customWidth="1"/>
    <col min="1250" max="1250" width="40.21875" customWidth="1"/>
    <col min="1251" max="1251" width="44.21875" customWidth="1"/>
    <col min="1252" max="1253" width="14.5546875" customWidth="1"/>
    <col min="1254" max="1255" width="10.5546875" customWidth="1"/>
    <col min="1256" max="1257" width="8.77734375" customWidth="1"/>
    <col min="1258" max="1258" width="12.21875" customWidth="1"/>
    <col min="1259" max="1260" width="8" customWidth="1"/>
    <col min="1261" max="1261" width="33.5546875" customWidth="1"/>
    <col min="1262" max="1500" width="9.21875" customWidth="1"/>
    <col min="1501" max="1501" width="13" customWidth="1"/>
    <col min="1502" max="1502" width="8.77734375" customWidth="1"/>
    <col min="1503" max="1503" width="1.21875" customWidth="1"/>
    <col min="1504" max="1504" width="34.77734375" customWidth="1"/>
    <col min="1505" max="1505" width="10.77734375" customWidth="1"/>
    <col min="1506" max="1506" width="40.21875" customWidth="1"/>
    <col min="1507" max="1507" width="44.21875" customWidth="1"/>
    <col min="1508" max="1509" width="14.5546875" customWidth="1"/>
    <col min="1510" max="1511" width="10.5546875" customWidth="1"/>
    <col min="1512" max="1513" width="8.77734375" customWidth="1"/>
    <col min="1514" max="1514" width="12.21875" customWidth="1"/>
    <col min="1515" max="1516" width="8" customWidth="1"/>
    <col min="1517" max="1517" width="33.5546875" customWidth="1"/>
    <col min="1518" max="1756" width="9.21875" customWidth="1"/>
    <col min="1757" max="1757" width="13" customWidth="1"/>
    <col min="1758" max="1758" width="8.77734375" customWidth="1"/>
    <col min="1759" max="1759" width="1.21875" customWidth="1"/>
    <col min="1760" max="1760" width="34.77734375" customWidth="1"/>
    <col min="1761" max="1761" width="10.77734375" customWidth="1"/>
    <col min="1762" max="1762" width="40.21875" customWidth="1"/>
    <col min="1763" max="1763" width="44.21875" customWidth="1"/>
    <col min="1764" max="1765" width="14.5546875" customWidth="1"/>
    <col min="1766" max="1767" width="10.5546875" customWidth="1"/>
    <col min="1768" max="1769" width="8.77734375" customWidth="1"/>
    <col min="1770" max="1770" width="12.21875" customWidth="1"/>
    <col min="1771" max="1772" width="8" customWidth="1"/>
    <col min="1773" max="1773" width="33.5546875" customWidth="1"/>
    <col min="1774" max="2012" width="9.21875" customWidth="1"/>
    <col min="2013" max="2013" width="13" customWidth="1"/>
    <col min="2014" max="2014" width="8.77734375" customWidth="1"/>
    <col min="2015" max="2015" width="1.21875" customWidth="1"/>
    <col min="2016" max="2016" width="34.77734375" customWidth="1"/>
    <col min="2017" max="2017" width="10.77734375" customWidth="1"/>
    <col min="2018" max="2018" width="40.21875" customWidth="1"/>
    <col min="2019" max="2019" width="44.21875" customWidth="1"/>
    <col min="2020" max="2021" width="14.5546875" customWidth="1"/>
    <col min="2022" max="2023" width="10.5546875" customWidth="1"/>
    <col min="2024" max="2025" width="8.77734375" customWidth="1"/>
    <col min="2026" max="2026" width="12.21875" customWidth="1"/>
    <col min="2027" max="2028" width="8" customWidth="1"/>
    <col min="2029" max="2029" width="33.5546875" customWidth="1"/>
    <col min="2030" max="2268" width="9.21875" customWidth="1"/>
    <col min="2269" max="2269" width="13" customWidth="1"/>
    <col min="2270" max="2270" width="8.77734375" customWidth="1"/>
    <col min="2271" max="2271" width="1.21875" customWidth="1"/>
    <col min="2272" max="2272" width="34.77734375" customWidth="1"/>
    <col min="2273" max="2273" width="10.77734375" customWidth="1"/>
    <col min="2274" max="2274" width="40.21875" customWidth="1"/>
    <col min="2275" max="2275" width="44.21875" customWidth="1"/>
    <col min="2276" max="2277" width="14.5546875" customWidth="1"/>
    <col min="2278" max="2279" width="10.5546875" customWidth="1"/>
    <col min="2280" max="2281" width="8.77734375" customWidth="1"/>
    <col min="2282" max="2282" width="12.21875" customWidth="1"/>
    <col min="2283" max="2284" width="8" customWidth="1"/>
    <col min="2285" max="2285" width="33.5546875" customWidth="1"/>
    <col min="2286" max="2524" width="9.21875" customWidth="1"/>
    <col min="2525" max="2525" width="13" customWidth="1"/>
    <col min="2526" max="2526" width="8.77734375" customWidth="1"/>
    <col min="2527" max="2527" width="1.21875" customWidth="1"/>
    <col min="2528" max="2528" width="34.77734375" customWidth="1"/>
    <col min="2529" max="2529" width="10.77734375" customWidth="1"/>
    <col min="2530" max="2530" width="40.21875" customWidth="1"/>
    <col min="2531" max="2531" width="44.21875" customWidth="1"/>
    <col min="2532" max="2533" width="14.5546875" customWidth="1"/>
    <col min="2534" max="2535" width="10.5546875" customWidth="1"/>
    <col min="2536" max="2537" width="8.77734375" customWidth="1"/>
    <col min="2538" max="2538" width="12.21875" customWidth="1"/>
    <col min="2539" max="2540" width="8" customWidth="1"/>
    <col min="2541" max="2541" width="33.5546875" customWidth="1"/>
    <col min="2542" max="2780" width="9.21875" customWidth="1"/>
    <col min="2781" max="2781" width="13" customWidth="1"/>
    <col min="2782" max="2782" width="8.77734375" customWidth="1"/>
    <col min="2783" max="2783" width="1.21875" customWidth="1"/>
    <col min="2784" max="2784" width="34.77734375" customWidth="1"/>
    <col min="2785" max="2785" width="10.77734375" customWidth="1"/>
    <col min="2786" max="2786" width="40.21875" customWidth="1"/>
    <col min="2787" max="2787" width="44.21875" customWidth="1"/>
    <col min="2788" max="2789" width="14.5546875" customWidth="1"/>
    <col min="2790" max="2791" width="10.5546875" customWidth="1"/>
    <col min="2792" max="2793" width="8.77734375" customWidth="1"/>
    <col min="2794" max="2794" width="12.21875" customWidth="1"/>
    <col min="2795" max="2796" width="8" customWidth="1"/>
    <col min="2797" max="2797" width="33.5546875" customWidth="1"/>
    <col min="2798" max="3036" width="9.21875" customWidth="1"/>
    <col min="3037" max="3037" width="13" customWidth="1"/>
    <col min="3038" max="3038" width="8.77734375" customWidth="1"/>
    <col min="3039" max="3039" width="1.21875" customWidth="1"/>
    <col min="3040" max="3040" width="34.77734375" customWidth="1"/>
    <col min="3041" max="3041" width="10.77734375" customWidth="1"/>
    <col min="3042" max="3042" width="40.21875" customWidth="1"/>
    <col min="3043" max="3043" width="44.21875" customWidth="1"/>
    <col min="3044" max="3045" width="14.5546875" customWidth="1"/>
    <col min="3046" max="3047" width="10.5546875" customWidth="1"/>
    <col min="3048" max="3049" width="8.77734375" customWidth="1"/>
    <col min="3050" max="3050" width="12.21875" customWidth="1"/>
    <col min="3051" max="3052" width="8" customWidth="1"/>
    <col min="3053" max="3053" width="33.5546875" customWidth="1"/>
    <col min="3054" max="3292" width="9.21875" customWidth="1"/>
    <col min="3293" max="3293" width="13" customWidth="1"/>
    <col min="3294" max="3294" width="8.77734375" customWidth="1"/>
    <col min="3295" max="3295" width="1.21875" customWidth="1"/>
    <col min="3296" max="3296" width="34.77734375" customWidth="1"/>
    <col min="3297" max="3297" width="10.77734375" customWidth="1"/>
    <col min="3298" max="3298" width="40.21875" customWidth="1"/>
    <col min="3299" max="3299" width="44.21875" customWidth="1"/>
    <col min="3300" max="3301" width="14.5546875" customWidth="1"/>
    <col min="3302" max="3303" width="10.5546875" customWidth="1"/>
    <col min="3304" max="3305" width="8.77734375" customWidth="1"/>
    <col min="3306" max="3306" width="12.21875" customWidth="1"/>
    <col min="3307" max="3308" width="8" customWidth="1"/>
    <col min="3309" max="3309" width="33.5546875" customWidth="1"/>
    <col min="3310" max="3548" width="9.21875" customWidth="1"/>
    <col min="3549" max="3549" width="13" customWidth="1"/>
    <col min="3550" max="3550" width="8.77734375" customWidth="1"/>
    <col min="3551" max="3551" width="1.21875" customWidth="1"/>
    <col min="3552" max="3552" width="34.77734375" customWidth="1"/>
    <col min="3553" max="3553" width="10.77734375" customWidth="1"/>
    <col min="3554" max="3554" width="40.21875" customWidth="1"/>
    <col min="3555" max="3555" width="44.21875" customWidth="1"/>
    <col min="3556" max="3557" width="14.5546875" customWidth="1"/>
    <col min="3558" max="3559" width="10.5546875" customWidth="1"/>
    <col min="3560" max="3561" width="8.77734375" customWidth="1"/>
    <col min="3562" max="3562" width="12.21875" customWidth="1"/>
    <col min="3563" max="3564" width="8" customWidth="1"/>
    <col min="3565" max="3565" width="33.5546875" customWidth="1"/>
    <col min="3566" max="3804" width="9.21875" customWidth="1"/>
    <col min="3805" max="3805" width="13" customWidth="1"/>
    <col min="3806" max="3806" width="8.77734375" customWidth="1"/>
    <col min="3807" max="3807" width="1.21875" customWidth="1"/>
    <col min="3808" max="3808" width="34.77734375" customWidth="1"/>
    <col min="3809" max="3809" width="10.77734375" customWidth="1"/>
    <col min="3810" max="3810" width="40.21875" customWidth="1"/>
    <col min="3811" max="3811" width="44.21875" customWidth="1"/>
    <col min="3812" max="3813" width="14.5546875" customWidth="1"/>
    <col min="3814" max="3815" width="10.5546875" customWidth="1"/>
    <col min="3816" max="3817" width="8.77734375" customWidth="1"/>
    <col min="3818" max="3818" width="12.21875" customWidth="1"/>
    <col min="3819" max="3820" width="8" customWidth="1"/>
    <col min="3821" max="3821" width="33.5546875" customWidth="1"/>
    <col min="3822" max="4060" width="9.21875" customWidth="1"/>
    <col min="4061" max="4061" width="13" customWidth="1"/>
    <col min="4062" max="4062" width="8.77734375" customWidth="1"/>
    <col min="4063" max="4063" width="1.21875" customWidth="1"/>
    <col min="4064" max="4064" width="34.77734375" customWidth="1"/>
    <col min="4065" max="4065" width="10.77734375" customWidth="1"/>
    <col min="4066" max="4066" width="40.21875" customWidth="1"/>
    <col min="4067" max="4067" width="44.21875" customWidth="1"/>
    <col min="4068" max="4069" width="14.5546875" customWidth="1"/>
    <col min="4070" max="4071" width="10.5546875" customWidth="1"/>
    <col min="4072" max="4073" width="8.77734375" customWidth="1"/>
    <col min="4074" max="4074" width="12.21875" customWidth="1"/>
    <col min="4075" max="4076" width="8" customWidth="1"/>
    <col min="4077" max="4077" width="33.5546875" customWidth="1"/>
    <col min="4078" max="4316" width="9.21875" customWidth="1"/>
    <col min="4317" max="4317" width="13" customWidth="1"/>
    <col min="4318" max="4318" width="8.77734375" customWidth="1"/>
    <col min="4319" max="4319" width="1.21875" customWidth="1"/>
    <col min="4320" max="4320" width="34.77734375" customWidth="1"/>
    <col min="4321" max="4321" width="10.77734375" customWidth="1"/>
    <col min="4322" max="4322" width="40.21875" customWidth="1"/>
    <col min="4323" max="4323" width="44.21875" customWidth="1"/>
    <col min="4324" max="4325" width="14.5546875" customWidth="1"/>
    <col min="4326" max="4327" width="10.5546875" customWidth="1"/>
    <col min="4328" max="4329" width="8.77734375" customWidth="1"/>
    <col min="4330" max="4330" width="12.21875" customWidth="1"/>
    <col min="4331" max="4332" width="8" customWidth="1"/>
    <col min="4333" max="4333" width="33.5546875" customWidth="1"/>
    <col min="4334" max="4572" width="9.21875" customWidth="1"/>
    <col min="4573" max="4573" width="13" customWidth="1"/>
    <col min="4574" max="4574" width="8.77734375" customWidth="1"/>
    <col min="4575" max="4575" width="1.21875" customWidth="1"/>
    <col min="4576" max="4576" width="34.77734375" customWidth="1"/>
    <col min="4577" max="4577" width="10.77734375" customWidth="1"/>
    <col min="4578" max="4578" width="40.21875" customWidth="1"/>
    <col min="4579" max="4579" width="44.21875" customWidth="1"/>
    <col min="4580" max="4581" width="14.5546875" customWidth="1"/>
    <col min="4582" max="4583" width="10.5546875" customWidth="1"/>
    <col min="4584" max="4585" width="8.77734375" customWidth="1"/>
    <col min="4586" max="4586" width="12.21875" customWidth="1"/>
    <col min="4587" max="4588" width="8" customWidth="1"/>
    <col min="4589" max="4589" width="33.5546875" customWidth="1"/>
    <col min="4590" max="4828" width="9.21875" customWidth="1"/>
    <col min="4829" max="4829" width="13" customWidth="1"/>
    <col min="4830" max="4830" width="8.77734375" customWidth="1"/>
    <col min="4831" max="4831" width="1.21875" customWidth="1"/>
    <col min="4832" max="4832" width="34.77734375" customWidth="1"/>
    <col min="4833" max="4833" width="10.77734375" customWidth="1"/>
    <col min="4834" max="4834" width="40.21875" customWidth="1"/>
    <col min="4835" max="4835" width="44.21875" customWidth="1"/>
    <col min="4836" max="4837" width="14.5546875" customWidth="1"/>
    <col min="4838" max="4839" width="10.5546875" customWidth="1"/>
    <col min="4840" max="4841" width="8.77734375" customWidth="1"/>
    <col min="4842" max="4842" width="12.21875" customWidth="1"/>
    <col min="4843" max="4844" width="8" customWidth="1"/>
    <col min="4845" max="4845" width="33.5546875" customWidth="1"/>
    <col min="4846" max="5084" width="9.21875" customWidth="1"/>
    <col min="5085" max="5085" width="13" customWidth="1"/>
    <col min="5086" max="5086" width="8.77734375" customWidth="1"/>
    <col min="5087" max="5087" width="1.21875" customWidth="1"/>
    <col min="5088" max="5088" width="34.77734375" customWidth="1"/>
    <col min="5089" max="5089" width="10.77734375" customWidth="1"/>
    <col min="5090" max="5090" width="40.21875" customWidth="1"/>
    <col min="5091" max="5091" width="44.21875" customWidth="1"/>
    <col min="5092" max="5093" width="14.5546875" customWidth="1"/>
    <col min="5094" max="5095" width="10.5546875" customWidth="1"/>
    <col min="5096" max="5097" width="8.77734375" customWidth="1"/>
    <col min="5098" max="5098" width="12.21875" customWidth="1"/>
    <col min="5099" max="5100" width="8" customWidth="1"/>
    <col min="5101" max="5101" width="33.5546875" customWidth="1"/>
    <col min="5102" max="5340" width="9.21875" customWidth="1"/>
    <col min="5341" max="5341" width="13" customWidth="1"/>
    <col min="5342" max="5342" width="8.77734375" customWidth="1"/>
    <col min="5343" max="5343" width="1.21875" customWidth="1"/>
    <col min="5344" max="5344" width="34.77734375" customWidth="1"/>
    <col min="5345" max="5345" width="10.77734375" customWidth="1"/>
    <col min="5346" max="5346" width="40.21875" customWidth="1"/>
    <col min="5347" max="5347" width="44.21875" customWidth="1"/>
    <col min="5348" max="5349" width="14.5546875" customWidth="1"/>
    <col min="5350" max="5351" width="10.5546875" customWidth="1"/>
    <col min="5352" max="5353" width="8.77734375" customWidth="1"/>
    <col min="5354" max="5354" width="12.21875" customWidth="1"/>
    <col min="5355" max="5356" width="8" customWidth="1"/>
    <col min="5357" max="5357" width="33.5546875" customWidth="1"/>
    <col min="5358" max="5596" width="9.21875" customWidth="1"/>
    <col min="5597" max="5597" width="13" customWidth="1"/>
    <col min="5598" max="5598" width="8.77734375" customWidth="1"/>
    <col min="5599" max="5599" width="1.21875" customWidth="1"/>
    <col min="5600" max="5600" width="34.77734375" customWidth="1"/>
    <col min="5601" max="5601" width="10.77734375" customWidth="1"/>
    <col min="5602" max="5602" width="40.21875" customWidth="1"/>
    <col min="5603" max="5603" width="44.21875" customWidth="1"/>
    <col min="5604" max="5605" width="14.5546875" customWidth="1"/>
    <col min="5606" max="5607" width="10.5546875" customWidth="1"/>
    <col min="5608" max="5609" width="8.77734375" customWidth="1"/>
    <col min="5610" max="5610" width="12.21875" customWidth="1"/>
    <col min="5611" max="5612" width="8" customWidth="1"/>
    <col min="5613" max="5613" width="33.5546875" customWidth="1"/>
    <col min="5614" max="5852" width="9.21875" customWidth="1"/>
    <col min="5853" max="5853" width="13" customWidth="1"/>
    <col min="5854" max="5854" width="8.77734375" customWidth="1"/>
    <col min="5855" max="5855" width="1.21875" customWidth="1"/>
    <col min="5856" max="5856" width="34.77734375" customWidth="1"/>
    <col min="5857" max="5857" width="10.77734375" customWidth="1"/>
    <col min="5858" max="5858" width="40.21875" customWidth="1"/>
    <col min="5859" max="5859" width="44.21875" customWidth="1"/>
    <col min="5860" max="5861" width="14.5546875" customWidth="1"/>
    <col min="5862" max="5863" width="10.5546875" customWidth="1"/>
    <col min="5864" max="5865" width="8.77734375" customWidth="1"/>
    <col min="5866" max="5866" width="12.21875" customWidth="1"/>
    <col min="5867" max="5868" width="8" customWidth="1"/>
    <col min="5869" max="5869" width="33.5546875" customWidth="1"/>
    <col min="5870" max="6108" width="9.21875" customWidth="1"/>
    <col min="6109" max="6109" width="13" customWidth="1"/>
    <col min="6110" max="6110" width="8.77734375" customWidth="1"/>
    <col min="6111" max="6111" width="1.21875" customWidth="1"/>
    <col min="6112" max="6112" width="34.77734375" customWidth="1"/>
    <col min="6113" max="6113" width="10.77734375" customWidth="1"/>
    <col min="6114" max="6114" width="40.21875" customWidth="1"/>
    <col min="6115" max="6115" width="44.21875" customWidth="1"/>
    <col min="6116" max="6117" width="14.5546875" customWidth="1"/>
    <col min="6118" max="6119" width="10.5546875" customWidth="1"/>
    <col min="6120" max="6121" width="8.77734375" customWidth="1"/>
    <col min="6122" max="6122" width="12.21875" customWidth="1"/>
    <col min="6123" max="6124" width="8" customWidth="1"/>
    <col min="6125" max="6125" width="33.5546875" customWidth="1"/>
    <col min="6126" max="6364" width="9.21875" customWidth="1"/>
    <col min="6365" max="6365" width="13" customWidth="1"/>
    <col min="6366" max="6366" width="8.77734375" customWidth="1"/>
    <col min="6367" max="6367" width="1.21875" customWidth="1"/>
    <col min="6368" max="6368" width="34.77734375" customWidth="1"/>
    <col min="6369" max="6369" width="10.77734375" customWidth="1"/>
    <col min="6370" max="6370" width="40.21875" customWidth="1"/>
    <col min="6371" max="6371" width="44.21875" customWidth="1"/>
    <col min="6372" max="6373" width="14.5546875" customWidth="1"/>
    <col min="6374" max="6375" width="10.5546875" customWidth="1"/>
    <col min="6376" max="6377" width="8.77734375" customWidth="1"/>
    <col min="6378" max="6378" width="12.21875" customWidth="1"/>
    <col min="6379" max="6380" width="8" customWidth="1"/>
    <col min="6381" max="6381" width="33.5546875" customWidth="1"/>
    <col min="6382" max="6620" width="9.21875" customWidth="1"/>
    <col min="6621" max="6621" width="13" customWidth="1"/>
    <col min="6622" max="6622" width="8.77734375" customWidth="1"/>
    <col min="6623" max="6623" width="1.21875" customWidth="1"/>
    <col min="6624" max="6624" width="34.77734375" customWidth="1"/>
    <col min="6625" max="6625" width="10.77734375" customWidth="1"/>
    <col min="6626" max="6626" width="40.21875" customWidth="1"/>
    <col min="6627" max="6627" width="44.21875" customWidth="1"/>
    <col min="6628" max="6629" width="14.5546875" customWidth="1"/>
    <col min="6630" max="6631" width="10.5546875" customWidth="1"/>
    <col min="6632" max="6633" width="8.77734375" customWidth="1"/>
    <col min="6634" max="6634" width="12.21875" customWidth="1"/>
    <col min="6635" max="6636" width="8" customWidth="1"/>
    <col min="6637" max="6637" width="33.5546875" customWidth="1"/>
    <col min="6638" max="6876" width="9.21875" customWidth="1"/>
    <col min="6877" max="6877" width="13" customWidth="1"/>
    <col min="6878" max="6878" width="8.77734375" customWidth="1"/>
    <col min="6879" max="6879" width="1.21875" customWidth="1"/>
    <col min="6880" max="6880" width="34.77734375" customWidth="1"/>
    <col min="6881" max="6881" width="10.77734375" customWidth="1"/>
    <col min="6882" max="6882" width="40.21875" customWidth="1"/>
    <col min="6883" max="6883" width="44.21875" customWidth="1"/>
    <col min="6884" max="6885" width="14.5546875" customWidth="1"/>
    <col min="6886" max="6887" width="10.5546875" customWidth="1"/>
    <col min="6888" max="6889" width="8.77734375" customWidth="1"/>
    <col min="6890" max="6890" width="12.21875" customWidth="1"/>
    <col min="6891" max="6892" width="8" customWidth="1"/>
    <col min="6893" max="6893" width="33.5546875" customWidth="1"/>
    <col min="6894" max="7132" width="9.21875" customWidth="1"/>
    <col min="7133" max="7133" width="13" customWidth="1"/>
    <col min="7134" max="7134" width="8.77734375" customWidth="1"/>
    <col min="7135" max="7135" width="1.21875" customWidth="1"/>
    <col min="7136" max="7136" width="34.77734375" customWidth="1"/>
    <col min="7137" max="7137" width="10.77734375" customWidth="1"/>
    <col min="7138" max="7138" width="40.21875" customWidth="1"/>
    <col min="7139" max="7139" width="44.21875" customWidth="1"/>
    <col min="7140" max="7141" width="14.5546875" customWidth="1"/>
    <col min="7142" max="7143" width="10.5546875" customWidth="1"/>
    <col min="7144" max="7145" width="8.77734375" customWidth="1"/>
    <col min="7146" max="7146" width="12.21875" customWidth="1"/>
    <col min="7147" max="7148" width="8" customWidth="1"/>
    <col min="7149" max="7149" width="33.5546875" customWidth="1"/>
    <col min="7150" max="7388" width="9.21875" customWidth="1"/>
    <col min="7389" max="7389" width="13" customWidth="1"/>
    <col min="7390" max="7390" width="8.77734375" customWidth="1"/>
    <col min="7391" max="7391" width="1.21875" customWidth="1"/>
    <col min="7392" max="7392" width="34.77734375" customWidth="1"/>
    <col min="7393" max="7393" width="10.77734375" customWidth="1"/>
    <col min="7394" max="7394" width="40.21875" customWidth="1"/>
    <col min="7395" max="7395" width="44.21875" customWidth="1"/>
    <col min="7396" max="7397" width="14.5546875" customWidth="1"/>
    <col min="7398" max="7399" width="10.5546875" customWidth="1"/>
    <col min="7400" max="7401" width="8.77734375" customWidth="1"/>
    <col min="7402" max="7402" width="12.21875" customWidth="1"/>
    <col min="7403" max="7404" width="8" customWidth="1"/>
    <col min="7405" max="7405" width="33.5546875" customWidth="1"/>
    <col min="7406" max="7644" width="9.21875" customWidth="1"/>
    <col min="7645" max="7645" width="13" customWidth="1"/>
    <col min="7646" max="7646" width="8.77734375" customWidth="1"/>
    <col min="7647" max="7647" width="1.21875" customWidth="1"/>
    <col min="7648" max="7648" width="34.77734375" customWidth="1"/>
    <col min="7649" max="7649" width="10.77734375" customWidth="1"/>
    <col min="7650" max="7650" width="40.21875" customWidth="1"/>
    <col min="7651" max="7651" width="44.21875" customWidth="1"/>
    <col min="7652" max="7653" width="14.5546875" customWidth="1"/>
    <col min="7654" max="7655" width="10.5546875" customWidth="1"/>
    <col min="7656" max="7657" width="8.77734375" customWidth="1"/>
    <col min="7658" max="7658" width="12.21875" customWidth="1"/>
    <col min="7659" max="7660" width="8" customWidth="1"/>
    <col min="7661" max="7661" width="33.5546875" customWidth="1"/>
    <col min="7662" max="7900" width="9.21875" customWidth="1"/>
    <col min="7901" max="7901" width="13" customWidth="1"/>
    <col min="7902" max="7902" width="8.77734375" customWidth="1"/>
    <col min="7903" max="7903" width="1.21875" customWidth="1"/>
    <col min="7904" max="7904" width="34.77734375" customWidth="1"/>
    <col min="7905" max="7905" width="10.77734375" customWidth="1"/>
    <col min="7906" max="7906" width="40.21875" customWidth="1"/>
    <col min="7907" max="7907" width="44.21875" customWidth="1"/>
    <col min="7908" max="7909" width="14.5546875" customWidth="1"/>
    <col min="7910" max="7911" width="10.5546875" customWidth="1"/>
    <col min="7912" max="7913" width="8.77734375" customWidth="1"/>
    <col min="7914" max="7914" width="12.21875" customWidth="1"/>
    <col min="7915" max="7916" width="8" customWidth="1"/>
    <col min="7917" max="7917" width="33.5546875" customWidth="1"/>
    <col min="7918" max="8156" width="9.21875" customWidth="1"/>
    <col min="8157" max="8157" width="13" customWidth="1"/>
    <col min="8158" max="8158" width="8.77734375" customWidth="1"/>
    <col min="8159" max="8159" width="1.21875" customWidth="1"/>
    <col min="8160" max="8160" width="34.77734375" customWidth="1"/>
    <col min="8161" max="8161" width="10.77734375" customWidth="1"/>
    <col min="8162" max="8162" width="40.21875" customWidth="1"/>
    <col min="8163" max="8163" width="44.21875" customWidth="1"/>
    <col min="8164" max="8165" width="14.5546875" customWidth="1"/>
    <col min="8166" max="8167" width="10.5546875" customWidth="1"/>
    <col min="8168" max="8169" width="8.77734375" customWidth="1"/>
    <col min="8170" max="8170" width="12.21875" customWidth="1"/>
    <col min="8171" max="8172" width="8" customWidth="1"/>
    <col min="8173" max="8173" width="33.5546875" customWidth="1"/>
    <col min="8174" max="8412" width="9.21875" customWidth="1"/>
    <col min="8413" max="8413" width="13" customWidth="1"/>
    <col min="8414" max="8414" width="8.77734375" customWidth="1"/>
    <col min="8415" max="8415" width="1.21875" customWidth="1"/>
    <col min="8416" max="8416" width="34.77734375" customWidth="1"/>
    <col min="8417" max="8417" width="10.77734375" customWidth="1"/>
    <col min="8418" max="8418" width="40.21875" customWidth="1"/>
    <col min="8419" max="8419" width="44.21875" customWidth="1"/>
    <col min="8420" max="8421" width="14.5546875" customWidth="1"/>
    <col min="8422" max="8423" width="10.5546875" customWidth="1"/>
    <col min="8424" max="8425" width="8.77734375" customWidth="1"/>
    <col min="8426" max="8426" width="12.21875" customWidth="1"/>
    <col min="8427" max="8428" width="8" customWidth="1"/>
    <col min="8429" max="8429" width="33.5546875" customWidth="1"/>
    <col min="8430" max="8668" width="9.21875" customWidth="1"/>
    <col min="8669" max="8669" width="13" customWidth="1"/>
    <col min="8670" max="8670" width="8.77734375" customWidth="1"/>
    <col min="8671" max="8671" width="1.21875" customWidth="1"/>
    <col min="8672" max="8672" width="34.77734375" customWidth="1"/>
    <col min="8673" max="8673" width="10.77734375" customWidth="1"/>
    <col min="8674" max="8674" width="40.21875" customWidth="1"/>
    <col min="8675" max="8675" width="44.21875" customWidth="1"/>
    <col min="8676" max="8677" width="14.5546875" customWidth="1"/>
    <col min="8678" max="8679" width="10.5546875" customWidth="1"/>
    <col min="8680" max="8681" width="8.77734375" customWidth="1"/>
    <col min="8682" max="8682" width="12.21875" customWidth="1"/>
    <col min="8683" max="8684" width="8" customWidth="1"/>
    <col min="8685" max="8685" width="33.5546875" customWidth="1"/>
    <col min="8686" max="8924" width="9.21875" customWidth="1"/>
    <col min="8925" max="8925" width="13" customWidth="1"/>
    <col min="8926" max="8926" width="8.77734375" customWidth="1"/>
    <col min="8927" max="8927" width="1.21875" customWidth="1"/>
    <col min="8928" max="8928" width="34.77734375" customWidth="1"/>
    <col min="8929" max="8929" width="10.77734375" customWidth="1"/>
    <col min="8930" max="8930" width="40.21875" customWidth="1"/>
    <col min="8931" max="8931" width="44.21875" customWidth="1"/>
    <col min="8932" max="8933" width="14.5546875" customWidth="1"/>
    <col min="8934" max="8935" width="10.5546875" customWidth="1"/>
    <col min="8936" max="8937" width="8.77734375" customWidth="1"/>
    <col min="8938" max="8938" width="12.21875" customWidth="1"/>
    <col min="8939" max="8940" width="8" customWidth="1"/>
    <col min="8941" max="8941" width="33.5546875" customWidth="1"/>
    <col min="8942" max="9180" width="9.21875" customWidth="1"/>
    <col min="9181" max="9181" width="13" customWidth="1"/>
    <col min="9182" max="9182" width="8.77734375" customWidth="1"/>
    <col min="9183" max="9183" width="1.21875" customWidth="1"/>
    <col min="9184" max="9184" width="34.77734375" customWidth="1"/>
    <col min="9185" max="9185" width="10.77734375" customWidth="1"/>
    <col min="9186" max="9186" width="40.21875" customWidth="1"/>
    <col min="9187" max="9187" width="44.21875" customWidth="1"/>
    <col min="9188" max="9189" width="14.5546875" customWidth="1"/>
    <col min="9190" max="9191" width="10.5546875" customWidth="1"/>
    <col min="9192" max="9193" width="8.77734375" customWidth="1"/>
    <col min="9194" max="9194" width="12.21875" customWidth="1"/>
    <col min="9195" max="9196" width="8" customWidth="1"/>
    <col min="9197" max="9197" width="33.5546875" customWidth="1"/>
    <col min="9198" max="9436" width="9.21875" customWidth="1"/>
    <col min="9437" max="9437" width="13" customWidth="1"/>
    <col min="9438" max="9438" width="8.77734375" customWidth="1"/>
    <col min="9439" max="9439" width="1.21875" customWidth="1"/>
    <col min="9440" max="9440" width="34.77734375" customWidth="1"/>
    <col min="9441" max="9441" width="10.77734375" customWidth="1"/>
    <col min="9442" max="9442" width="40.21875" customWidth="1"/>
    <col min="9443" max="9443" width="44.21875" customWidth="1"/>
    <col min="9444" max="9445" width="14.5546875" customWidth="1"/>
    <col min="9446" max="9447" width="10.5546875" customWidth="1"/>
    <col min="9448" max="9449" width="8.77734375" customWidth="1"/>
    <col min="9450" max="9450" width="12.21875" customWidth="1"/>
    <col min="9451" max="9452" width="8" customWidth="1"/>
    <col min="9453" max="9453" width="33.5546875" customWidth="1"/>
    <col min="9454" max="9692" width="9.21875" customWidth="1"/>
    <col min="9693" max="9693" width="13" customWidth="1"/>
    <col min="9694" max="9694" width="8.77734375" customWidth="1"/>
    <col min="9695" max="9695" width="1.21875" customWidth="1"/>
    <col min="9696" max="9696" width="34.77734375" customWidth="1"/>
    <col min="9697" max="9697" width="10.77734375" customWidth="1"/>
    <col min="9698" max="9698" width="40.21875" customWidth="1"/>
    <col min="9699" max="9699" width="44.21875" customWidth="1"/>
    <col min="9700" max="9701" width="14.5546875" customWidth="1"/>
    <col min="9702" max="9703" width="10.5546875" customWidth="1"/>
    <col min="9704" max="9705" width="8.77734375" customWidth="1"/>
    <col min="9706" max="9706" width="12.21875" customWidth="1"/>
    <col min="9707" max="9708" width="8" customWidth="1"/>
    <col min="9709" max="9709" width="33.5546875" customWidth="1"/>
    <col min="9710" max="9948" width="9.21875" customWidth="1"/>
    <col min="9949" max="9949" width="13" customWidth="1"/>
    <col min="9950" max="9950" width="8.77734375" customWidth="1"/>
    <col min="9951" max="9951" width="1.21875" customWidth="1"/>
    <col min="9952" max="9952" width="34.77734375" customWidth="1"/>
    <col min="9953" max="9953" width="10.77734375" customWidth="1"/>
    <col min="9954" max="9954" width="40.21875" customWidth="1"/>
    <col min="9955" max="9955" width="44.21875" customWidth="1"/>
    <col min="9956" max="9957" width="14.5546875" customWidth="1"/>
    <col min="9958" max="9959" width="10.5546875" customWidth="1"/>
    <col min="9960" max="9961" width="8.77734375" customWidth="1"/>
    <col min="9962" max="9962" width="12.21875" customWidth="1"/>
    <col min="9963" max="9964" width="8" customWidth="1"/>
    <col min="9965" max="9965" width="33.5546875" customWidth="1"/>
    <col min="9966" max="10204" width="9.21875" customWidth="1"/>
    <col min="10205" max="10205" width="13" customWidth="1"/>
    <col min="10206" max="10206" width="8.77734375" customWidth="1"/>
    <col min="10207" max="10207" width="1.21875" customWidth="1"/>
    <col min="10208" max="10208" width="34.77734375" customWidth="1"/>
    <col min="10209" max="10209" width="10.77734375" customWidth="1"/>
    <col min="10210" max="10210" width="40.21875" customWidth="1"/>
    <col min="10211" max="10211" width="44.21875" customWidth="1"/>
    <col min="10212" max="10213" width="14.5546875" customWidth="1"/>
    <col min="10214" max="10215" width="10.5546875" customWidth="1"/>
    <col min="10216" max="10217" width="8.77734375" customWidth="1"/>
    <col min="10218" max="10218" width="12.21875" customWidth="1"/>
    <col min="10219" max="10220" width="8" customWidth="1"/>
    <col min="10221" max="10221" width="33.5546875" customWidth="1"/>
    <col min="10222" max="10460" width="9.21875" customWidth="1"/>
    <col min="10461" max="10461" width="13" customWidth="1"/>
    <col min="10462" max="10462" width="8.77734375" customWidth="1"/>
    <col min="10463" max="10463" width="1.21875" customWidth="1"/>
    <col min="10464" max="10464" width="34.77734375" customWidth="1"/>
    <col min="10465" max="10465" width="10.77734375" customWidth="1"/>
    <col min="10466" max="10466" width="40.21875" customWidth="1"/>
    <col min="10467" max="10467" width="44.21875" customWidth="1"/>
    <col min="10468" max="10469" width="14.5546875" customWidth="1"/>
    <col min="10470" max="10471" width="10.5546875" customWidth="1"/>
    <col min="10472" max="10473" width="8.77734375" customWidth="1"/>
    <col min="10474" max="10474" width="12.21875" customWidth="1"/>
    <col min="10475" max="10476" width="8" customWidth="1"/>
    <col min="10477" max="10477" width="33.5546875" customWidth="1"/>
    <col min="10478" max="10716" width="9.21875" customWidth="1"/>
    <col min="10717" max="10717" width="13" customWidth="1"/>
    <col min="10718" max="10718" width="8.77734375" customWidth="1"/>
    <col min="10719" max="10719" width="1.21875" customWidth="1"/>
    <col min="10720" max="10720" width="34.77734375" customWidth="1"/>
    <col min="10721" max="10721" width="10.77734375" customWidth="1"/>
    <col min="10722" max="10722" width="40.21875" customWidth="1"/>
    <col min="10723" max="10723" width="44.21875" customWidth="1"/>
    <col min="10724" max="10725" width="14.5546875" customWidth="1"/>
    <col min="10726" max="10727" width="10.5546875" customWidth="1"/>
    <col min="10728" max="10729" width="8.77734375" customWidth="1"/>
    <col min="10730" max="10730" width="12.21875" customWidth="1"/>
    <col min="10731" max="10732" width="8" customWidth="1"/>
    <col min="10733" max="10733" width="33.5546875" customWidth="1"/>
    <col min="10734" max="10972" width="9.21875" customWidth="1"/>
    <col min="10973" max="10973" width="13" customWidth="1"/>
    <col min="10974" max="10974" width="8.77734375" customWidth="1"/>
    <col min="10975" max="10975" width="1.21875" customWidth="1"/>
    <col min="10976" max="10976" width="34.77734375" customWidth="1"/>
    <col min="10977" max="10977" width="10.77734375" customWidth="1"/>
    <col min="10978" max="10978" width="40.21875" customWidth="1"/>
    <col min="10979" max="10979" width="44.21875" customWidth="1"/>
    <col min="10980" max="10981" width="14.5546875" customWidth="1"/>
    <col min="10982" max="10983" width="10.5546875" customWidth="1"/>
    <col min="10984" max="10985" width="8.77734375" customWidth="1"/>
    <col min="10986" max="10986" width="12.21875" customWidth="1"/>
    <col min="10987" max="10988" width="8" customWidth="1"/>
    <col min="10989" max="10989" width="33.5546875" customWidth="1"/>
    <col min="10990" max="11228" width="9.21875" customWidth="1"/>
    <col min="11229" max="11229" width="13" customWidth="1"/>
    <col min="11230" max="11230" width="8.77734375" customWidth="1"/>
    <col min="11231" max="11231" width="1.21875" customWidth="1"/>
    <col min="11232" max="11232" width="34.77734375" customWidth="1"/>
    <col min="11233" max="11233" width="10.77734375" customWidth="1"/>
    <col min="11234" max="11234" width="40.21875" customWidth="1"/>
    <col min="11235" max="11235" width="44.21875" customWidth="1"/>
    <col min="11236" max="11237" width="14.5546875" customWidth="1"/>
    <col min="11238" max="11239" width="10.5546875" customWidth="1"/>
    <col min="11240" max="11241" width="8.77734375" customWidth="1"/>
    <col min="11242" max="11242" width="12.21875" customWidth="1"/>
    <col min="11243" max="11244" width="8" customWidth="1"/>
    <col min="11245" max="11245" width="33.5546875" customWidth="1"/>
    <col min="11246" max="11484" width="9.21875" customWidth="1"/>
    <col min="11485" max="11485" width="13" customWidth="1"/>
    <col min="11486" max="11486" width="8.77734375" customWidth="1"/>
    <col min="11487" max="11487" width="1.21875" customWidth="1"/>
    <col min="11488" max="11488" width="34.77734375" customWidth="1"/>
    <col min="11489" max="11489" width="10.77734375" customWidth="1"/>
    <col min="11490" max="11490" width="40.21875" customWidth="1"/>
    <col min="11491" max="11491" width="44.21875" customWidth="1"/>
    <col min="11492" max="11493" width="14.5546875" customWidth="1"/>
    <col min="11494" max="11495" width="10.5546875" customWidth="1"/>
    <col min="11496" max="11497" width="8.77734375" customWidth="1"/>
    <col min="11498" max="11498" width="12.21875" customWidth="1"/>
    <col min="11499" max="11500" width="8" customWidth="1"/>
    <col min="11501" max="11501" width="33.5546875" customWidth="1"/>
    <col min="11502" max="11740" width="9.21875" customWidth="1"/>
    <col min="11741" max="11741" width="13" customWidth="1"/>
    <col min="11742" max="11742" width="8.77734375" customWidth="1"/>
    <col min="11743" max="11743" width="1.21875" customWidth="1"/>
    <col min="11744" max="11744" width="34.77734375" customWidth="1"/>
    <col min="11745" max="11745" width="10.77734375" customWidth="1"/>
    <col min="11746" max="11746" width="40.21875" customWidth="1"/>
    <col min="11747" max="11747" width="44.21875" customWidth="1"/>
    <col min="11748" max="11749" width="14.5546875" customWidth="1"/>
    <col min="11750" max="11751" width="10.5546875" customWidth="1"/>
    <col min="11752" max="11753" width="8.77734375" customWidth="1"/>
    <col min="11754" max="11754" width="12.21875" customWidth="1"/>
    <col min="11755" max="11756" width="8" customWidth="1"/>
    <col min="11757" max="11757" width="33.5546875" customWidth="1"/>
    <col min="11758" max="11996" width="9.21875" customWidth="1"/>
    <col min="11997" max="11997" width="13" customWidth="1"/>
    <col min="11998" max="11998" width="8.77734375" customWidth="1"/>
    <col min="11999" max="11999" width="1.21875" customWidth="1"/>
    <col min="12000" max="12000" width="34.77734375" customWidth="1"/>
    <col min="12001" max="12001" width="10.77734375" customWidth="1"/>
    <col min="12002" max="12002" width="40.21875" customWidth="1"/>
    <col min="12003" max="12003" width="44.21875" customWidth="1"/>
    <col min="12004" max="12005" width="14.5546875" customWidth="1"/>
    <col min="12006" max="12007" width="10.5546875" customWidth="1"/>
    <col min="12008" max="12009" width="8.77734375" customWidth="1"/>
    <col min="12010" max="12010" width="12.21875" customWidth="1"/>
    <col min="12011" max="12012" width="8" customWidth="1"/>
    <col min="12013" max="12013" width="33.5546875" customWidth="1"/>
    <col min="12014" max="12252" width="9.21875" customWidth="1"/>
    <col min="12253" max="12253" width="13" customWidth="1"/>
    <col min="12254" max="12254" width="8.77734375" customWidth="1"/>
    <col min="12255" max="12255" width="1.21875" customWidth="1"/>
    <col min="12256" max="12256" width="34.77734375" customWidth="1"/>
    <col min="12257" max="12257" width="10.77734375" customWidth="1"/>
    <col min="12258" max="12258" width="40.21875" customWidth="1"/>
    <col min="12259" max="12259" width="44.21875" customWidth="1"/>
    <col min="12260" max="12261" width="14.5546875" customWidth="1"/>
    <col min="12262" max="12263" width="10.5546875" customWidth="1"/>
    <col min="12264" max="12265" width="8.77734375" customWidth="1"/>
    <col min="12266" max="12266" width="12.21875" customWidth="1"/>
    <col min="12267" max="12268" width="8" customWidth="1"/>
    <col min="12269" max="12269" width="33.5546875" customWidth="1"/>
    <col min="12270" max="12508" width="9.21875" customWidth="1"/>
    <col min="12509" max="12509" width="13" customWidth="1"/>
    <col min="12510" max="12510" width="8.77734375" customWidth="1"/>
    <col min="12511" max="12511" width="1.21875" customWidth="1"/>
    <col min="12512" max="12512" width="34.77734375" customWidth="1"/>
    <col min="12513" max="12513" width="10.77734375" customWidth="1"/>
    <col min="12514" max="12514" width="40.21875" customWidth="1"/>
    <col min="12515" max="12515" width="44.21875" customWidth="1"/>
    <col min="12516" max="12517" width="14.5546875" customWidth="1"/>
    <col min="12518" max="12519" width="10.5546875" customWidth="1"/>
    <col min="12520" max="12521" width="8.77734375" customWidth="1"/>
    <col min="12522" max="12522" width="12.21875" customWidth="1"/>
    <col min="12523" max="12524" width="8" customWidth="1"/>
    <col min="12525" max="12525" width="33.5546875" customWidth="1"/>
    <col min="12526" max="12764" width="9.21875" customWidth="1"/>
    <col min="12765" max="12765" width="13" customWidth="1"/>
    <col min="12766" max="12766" width="8.77734375" customWidth="1"/>
    <col min="12767" max="12767" width="1.21875" customWidth="1"/>
    <col min="12768" max="12768" width="34.77734375" customWidth="1"/>
    <col min="12769" max="12769" width="10.77734375" customWidth="1"/>
    <col min="12770" max="12770" width="40.21875" customWidth="1"/>
    <col min="12771" max="12771" width="44.21875" customWidth="1"/>
    <col min="12772" max="12773" width="14.5546875" customWidth="1"/>
    <col min="12774" max="12775" width="10.5546875" customWidth="1"/>
    <col min="12776" max="12777" width="8.77734375" customWidth="1"/>
    <col min="12778" max="12778" width="12.21875" customWidth="1"/>
    <col min="12779" max="12780" width="8" customWidth="1"/>
    <col min="12781" max="12781" width="33.5546875" customWidth="1"/>
    <col min="12782" max="13020" width="9.21875" customWidth="1"/>
    <col min="13021" max="13021" width="13" customWidth="1"/>
    <col min="13022" max="13022" width="8.77734375" customWidth="1"/>
    <col min="13023" max="13023" width="1.21875" customWidth="1"/>
    <col min="13024" max="13024" width="34.77734375" customWidth="1"/>
    <col min="13025" max="13025" width="10.77734375" customWidth="1"/>
    <col min="13026" max="13026" width="40.21875" customWidth="1"/>
    <col min="13027" max="13027" width="44.21875" customWidth="1"/>
    <col min="13028" max="13029" width="14.5546875" customWidth="1"/>
    <col min="13030" max="13031" width="10.5546875" customWidth="1"/>
    <col min="13032" max="13033" width="8.77734375" customWidth="1"/>
    <col min="13034" max="13034" width="12.21875" customWidth="1"/>
    <col min="13035" max="13036" width="8" customWidth="1"/>
    <col min="13037" max="13037" width="33.5546875" customWidth="1"/>
    <col min="13038" max="13276" width="9.21875" customWidth="1"/>
    <col min="13277" max="13277" width="13" customWidth="1"/>
    <col min="13278" max="13278" width="8.77734375" customWidth="1"/>
    <col min="13279" max="13279" width="1.21875" customWidth="1"/>
    <col min="13280" max="13280" width="34.77734375" customWidth="1"/>
    <col min="13281" max="13281" width="10.77734375" customWidth="1"/>
    <col min="13282" max="13282" width="40.21875" customWidth="1"/>
    <col min="13283" max="13283" width="44.21875" customWidth="1"/>
    <col min="13284" max="13285" width="14.5546875" customWidth="1"/>
    <col min="13286" max="13287" width="10.5546875" customWidth="1"/>
    <col min="13288" max="13289" width="8.77734375" customWidth="1"/>
    <col min="13290" max="13290" width="12.21875" customWidth="1"/>
    <col min="13291" max="13292" width="8" customWidth="1"/>
    <col min="13293" max="13293" width="33.5546875" customWidth="1"/>
    <col min="13294" max="13532" width="9.21875" customWidth="1"/>
    <col min="13533" max="13533" width="13" customWidth="1"/>
    <col min="13534" max="13534" width="8.77734375" customWidth="1"/>
    <col min="13535" max="13535" width="1.21875" customWidth="1"/>
    <col min="13536" max="13536" width="34.77734375" customWidth="1"/>
    <col min="13537" max="13537" width="10.77734375" customWidth="1"/>
    <col min="13538" max="13538" width="40.21875" customWidth="1"/>
    <col min="13539" max="13539" width="44.21875" customWidth="1"/>
    <col min="13540" max="13541" width="14.5546875" customWidth="1"/>
    <col min="13542" max="13543" width="10.5546875" customWidth="1"/>
    <col min="13544" max="13545" width="8.77734375" customWidth="1"/>
    <col min="13546" max="13546" width="12.21875" customWidth="1"/>
    <col min="13547" max="13548" width="8" customWidth="1"/>
    <col min="13549" max="13549" width="33.5546875" customWidth="1"/>
    <col min="13550" max="13788" width="9.21875" customWidth="1"/>
    <col min="13789" max="13789" width="13" customWidth="1"/>
    <col min="13790" max="13790" width="8.77734375" customWidth="1"/>
    <col min="13791" max="13791" width="1.21875" customWidth="1"/>
    <col min="13792" max="13792" width="34.77734375" customWidth="1"/>
    <col min="13793" max="13793" width="10.77734375" customWidth="1"/>
    <col min="13794" max="13794" width="40.21875" customWidth="1"/>
    <col min="13795" max="13795" width="44.21875" customWidth="1"/>
    <col min="13796" max="13797" width="14.5546875" customWidth="1"/>
    <col min="13798" max="13799" width="10.5546875" customWidth="1"/>
    <col min="13800" max="13801" width="8.77734375" customWidth="1"/>
    <col min="13802" max="13802" width="12.21875" customWidth="1"/>
    <col min="13803" max="13804" width="8" customWidth="1"/>
    <col min="13805" max="13805" width="33.5546875" customWidth="1"/>
    <col min="13806" max="14044" width="9.21875" customWidth="1"/>
    <col min="14045" max="14045" width="13" customWidth="1"/>
    <col min="14046" max="14046" width="8.77734375" customWidth="1"/>
    <col min="14047" max="14047" width="1.21875" customWidth="1"/>
    <col min="14048" max="14048" width="34.77734375" customWidth="1"/>
    <col min="14049" max="14049" width="10.77734375" customWidth="1"/>
    <col min="14050" max="14050" width="40.21875" customWidth="1"/>
    <col min="14051" max="14051" width="44.21875" customWidth="1"/>
    <col min="14052" max="14053" width="14.5546875" customWidth="1"/>
    <col min="14054" max="14055" width="10.5546875" customWidth="1"/>
    <col min="14056" max="14057" width="8.77734375" customWidth="1"/>
    <col min="14058" max="14058" width="12.21875" customWidth="1"/>
    <col min="14059" max="14060" width="8" customWidth="1"/>
    <col min="14061" max="14061" width="33.5546875" customWidth="1"/>
    <col min="14062" max="14300" width="9.21875" customWidth="1"/>
    <col min="14301" max="14301" width="13" customWidth="1"/>
    <col min="14302" max="14302" width="8.77734375" customWidth="1"/>
    <col min="14303" max="14303" width="1.21875" customWidth="1"/>
    <col min="14304" max="14304" width="34.77734375" customWidth="1"/>
    <col min="14305" max="14305" width="10.77734375" customWidth="1"/>
    <col min="14306" max="14306" width="40.21875" customWidth="1"/>
    <col min="14307" max="14307" width="44.21875" customWidth="1"/>
    <col min="14308" max="14309" width="14.5546875" customWidth="1"/>
    <col min="14310" max="14311" width="10.5546875" customWidth="1"/>
    <col min="14312" max="14313" width="8.77734375" customWidth="1"/>
    <col min="14314" max="14314" width="12.21875" customWidth="1"/>
    <col min="14315" max="14316" width="8" customWidth="1"/>
    <col min="14317" max="14317" width="33.5546875" customWidth="1"/>
    <col min="14318" max="14556" width="9.21875" customWidth="1"/>
    <col min="14557" max="14557" width="13" customWidth="1"/>
    <col min="14558" max="14558" width="8.77734375" customWidth="1"/>
    <col min="14559" max="14559" width="1.21875" customWidth="1"/>
    <col min="14560" max="14560" width="34.77734375" customWidth="1"/>
    <col min="14561" max="14561" width="10.77734375" customWidth="1"/>
    <col min="14562" max="14562" width="40.21875" customWidth="1"/>
    <col min="14563" max="14563" width="44.21875" customWidth="1"/>
    <col min="14564" max="14565" width="14.5546875" customWidth="1"/>
    <col min="14566" max="14567" width="10.5546875" customWidth="1"/>
    <col min="14568" max="14569" width="8.77734375" customWidth="1"/>
    <col min="14570" max="14570" width="12.21875" customWidth="1"/>
    <col min="14571" max="14572" width="8" customWidth="1"/>
    <col min="14573" max="14573" width="33.5546875" customWidth="1"/>
    <col min="14574" max="14812" width="9.21875" customWidth="1"/>
    <col min="14813" max="14813" width="13" customWidth="1"/>
    <col min="14814" max="14814" width="8.77734375" customWidth="1"/>
    <col min="14815" max="14815" width="1.21875" customWidth="1"/>
    <col min="14816" max="14816" width="34.77734375" customWidth="1"/>
    <col min="14817" max="14817" width="10.77734375" customWidth="1"/>
    <col min="14818" max="14818" width="40.21875" customWidth="1"/>
    <col min="14819" max="14819" width="44.21875" customWidth="1"/>
    <col min="14820" max="14821" width="14.5546875" customWidth="1"/>
    <col min="14822" max="14823" width="10.5546875" customWidth="1"/>
    <col min="14824" max="14825" width="8.77734375" customWidth="1"/>
    <col min="14826" max="14826" width="12.21875" customWidth="1"/>
    <col min="14827" max="14828" width="8" customWidth="1"/>
    <col min="14829" max="14829" width="33.5546875" customWidth="1"/>
    <col min="14830" max="15068" width="9.21875" customWidth="1"/>
    <col min="15069" max="15069" width="13" customWidth="1"/>
    <col min="15070" max="15070" width="8.77734375" customWidth="1"/>
    <col min="15071" max="15071" width="1.21875" customWidth="1"/>
    <col min="15072" max="15072" width="34.77734375" customWidth="1"/>
    <col min="15073" max="15073" width="10.77734375" customWidth="1"/>
    <col min="15074" max="15074" width="40.21875" customWidth="1"/>
    <col min="15075" max="15075" width="44.21875" customWidth="1"/>
    <col min="15076" max="15077" width="14.5546875" customWidth="1"/>
    <col min="15078" max="15079" width="10.5546875" customWidth="1"/>
    <col min="15080" max="15081" width="8.77734375" customWidth="1"/>
    <col min="15082" max="15082" width="12.21875" customWidth="1"/>
    <col min="15083" max="15084" width="8" customWidth="1"/>
    <col min="15085" max="15085" width="33.5546875" customWidth="1"/>
    <col min="15086" max="15324" width="9.21875" customWidth="1"/>
    <col min="15325" max="15325" width="13" customWidth="1"/>
    <col min="15326" max="15326" width="8.77734375" customWidth="1"/>
    <col min="15327" max="15327" width="1.21875" customWidth="1"/>
    <col min="15328" max="15328" width="34.77734375" customWidth="1"/>
    <col min="15329" max="15329" width="10.77734375" customWidth="1"/>
    <col min="15330" max="15330" width="40.21875" customWidth="1"/>
    <col min="15331" max="15331" width="44.21875" customWidth="1"/>
    <col min="15332" max="15333" width="14.5546875" customWidth="1"/>
    <col min="15334" max="15335" width="10.5546875" customWidth="1"/>
    <col min="15336" max="15337" width="8.77734375" customWidth="1"/>
    <col min="15338" max="15338" width="12.21875" customWidth="1"/>
    <col min="15339" max="15340" width="8" customWidth="1"/>
    <col min="15341" max="15341" width="33.5546875" customWidth="1"/>
    <col min="15342" max="15580" width="9.21875" customWidth="1"/>
    <col min="15581" max="15581" width="13" customWidth="1"/>
    <col min="15582" max="15582" width="8.77734375" customWidth="1"/>
    <col min="15583" max="15583" width="1.21875" customWidth="1"/>
    <col min="15584" max="15584" width="34.77734375" customWidth="1"/>
    <col min="15585" max="15585" width="10.77734375" customWidth="1"/>
    <col min="15586" max="15586" width="40.21875" customWidth="1"/>
    <col min="15587" max="15587" width="44.21875" customWidth="1"/>
    <col min="15588" max="15589" width="14.5546875" customWidth="1"/>
    <col min="15590" max="15591" width="10.5546875" customWidth="1"/>
    <col min="15592" max="15593" width="8.77734375" customWidth="1"/>
    <col min="15594" max="15594" width="12.21875" customWidth="1"/>
    <col min="15595" max="15596" width="8" customWidth="1"/>
    <col min="15597" max="15597" width="33.5546875" customWidth="1"/>
    <col min="15598" max="15836" width="9.21875" customWidth="1"/>
    <col min="15837" max="15837" width="13" customWidth="1"/>
    <col min="15838" max="15838" width="8.77734375" customWidth="1"/>
    <col min="15839" max="15839" width="1.21875" customWidth="1"/>
    <col min="15840" max="15840" width="34.77734375" customWidth="1"/>
    <col min="15841" max="15841" width="10.77734375" customWidth="1"/>
    <col min="15842" max="15842" width="40.21875" customWidth="1"/>
    <col min="15843" max="15843" width="44.21875" customWidth="1"/>
    <col min="15844" max="15845" width="14.5546875" customWidth="1"/>
    <col min="15846" max="15847" width="10.5546875" customWidth="1"/>
    <col min="15848" max="15849" width="8.77734375" customWidth="1"/>
    <col min="15850" max="15850" width="12.21875" customWidth="1"/>
    <col min="15851" max="15852" width="8" customWidth="1"/>
    <col min="15853" max="15853" width="33.5546875" customWidth="1"/>
    <col min="15854" max="16092" width="9.21875" customWidth="1"/>
    <col min="16093" max="16093" width="13" customWidth="1"/>
    <col min="16094" max="16094" width="8.77734375" customWidth="1"/>
    <col min="16095" max="16095" width="1.21875" customWidth="1"/>
    <col min="16096" max="16096" width="34.77734375" customWidth="1"/>
    <col min="16097" max="16097" width="10.77734375" customWidth="1"/>
    <col min="16098" max="16098" width="40.21875" customWidth="1"/>
    <col min="16099" max="16099" width="44.21875" customWidth="1"/>
    <col min="16100" max="16101" width="14.5546875" customWidth="1"/>
    <col min="16102" max="16103" width="10.5546875" customWidth="1"/>
    <col min="16104" max="16105" width="8.77734375" customWidth="1"/>
    <col min="16106" max="16106" width="12.21875" customWidth="1"/>
    <col min="16107" max="16108" width="8" customWidth="1"/>
    <col min="16109" max="16109" width="33.5546875" customWidth="1"/>
    <col min="16110" max="16384" width="9.21875" customWidth="1"/>
  </cols>
  <sheetData>
    <row r="1" spans="2:30" s="20" customFormat="1" ht="15" thickBot="1">
      <c r="T1" s="154"/>
    </row>
    <row r="2" spans="2:30" ht="8.25" customHeight="1" thickBot="1">
      <c r="B2" s="238" t="s">
        <v>218</v>
      </c>
      <c r="C2" s="239"/>
      <c r="D2" s="239"/>
      <c r="E2" s="239"/>
      <c r="F2" s="239"/>
      <c r="G2" s="239"/>
      <c r="H2" s="239"/>
      <c r="I2" s="239"/>
      <c r="J2" s="239"/>
      <c r="K2" s="239"/>
      <c r="L2" s="239"/>
      <c r="M2" s="239"/>
      <c r="N2" s="239"/>
      <c r="O2" s="239"/>
      <c r="P2" s="239"/>
      <c r="Q2" s="44"/>
      <c r="R2" s="44"/>
      <c r="S2" s="83"/>
      <c r="T2" s="155"/>
      <c r="U2" s="20"/>
      <c r="V2" s="20"/>
      <c r="W2" s="20"/>
      <c r="X2" s="20"/>
      <c r="Y2" s="20"/>
      <c r="Z2" s="20"/>
      <c r="AA2" s="20"/>
      <c r="AB2" s="20"/>
      <c r="AC2" s="20"/>
      <c r="AD2" s="20"/>
    </row>
    <row r="3" spans="2:30" ht="12" customHeight="1" thickBot="1">
      <c r="B3" s="232" t="s">
        <v>219</v>
      </c>
      <c r="C3" s="230"/>
      <c r="D3" s="240" t="s">
        <v>220</v>
      </c>
      <c r="E3" s="241"/>
      <c r="F3" s="241"/>
      <c r="G3" s="241"/>
      <c r="H3" s="241"/>
      <c r="I3" s="242"/>
      <c r="J3" s="43"/>
      <c r="K3" s="43"/>
      <c r="L3" s="43"/>
      <c r="M3" s="43"/>
      <c r="N3" s="43"/>
      <c r="O3" s="43"/>
      <c r="P3" s="43"/>
      <c r="Q3" s="43"/>
      <c r="R3" s="43"/>
      <c r="S3" s="84"/>
      <c r="T3" s="156"/>
      <c r="U3" s="20"/>
      <c r="V3" s="20"/>
      <c r="W3" s="20"/>
      <c r="X3" s="20"/>
      <c r="Y3" s="20"/>
      <c r="Z3" s="20"/>
      <c r="AA3" s="20"/>
      <c r="AB3" s="20"/>
      <c r="AC3" s="20"/>
      <c r="AD3" s="20"/>
    </row>
    <row r="4" spans="2:30" ht="8.25" customHeight="1" thickBot="1">
      <c r="B4" s="45"/>
      <c r="C4" s="43"/>
      <c r="D4" s="43"/>
      <c r="E4" s="43"/>
      <c r="F4" s="43"/>
      <c r="G4" s="43"/>
      <c r="H4" s="43"/>
      <c r="I4" s="43"/>
      <c r="J4" s="43"/>
      <c r="K4" s="43"/>
      <c r="L4" s="230" t="s">
        <v>221</v>
      </c>
      <c r="M4" s="230"/>
      <c r="N4" s="231" t="s">
        <v>222</v>
      </c>
      <c r="O4" s="231"/>
      <c r="P4" s="231"/>
      <c r="Q4" s="43"/>
      <c r="R4" s="43"/>
      <c r="S4" s="84"/>
      <c r="T4" s="156"/>
      <c r="U4" s="20"/>
      <c r="V4" s="20"/>
      <c r="W4" s="20"/>
      <c r="X4" s="20"/>
      <c r="Y4" s="20"/>
      <c r="Z4" s="20"/>
      <c r="AA4" s="20"/>
      <c r="AB4" s="20"/>
      <c r="AC4" s="20"/>
      <c r="AD4" s="20"/>
    </row>
    <row r="5" spans="2:30" ht="8.25" customHeight="1" thickBot="1">
      <c r="B5" s="232" t="s">
        <v>223</v>
      </c>
      <c r="C5" s="230"/>
      <c r="D5" s="233" t="s">
        <v>224</v>
      </c>
      <c r="E5" s="233"/>
      <c r="F5" s="233"/>
      <c r="G5" s="233"/>
      <c r="H5" s="233"/>
      <c r="I5" s="233"/>
      <c r="J5" s="43"/>
      <c r="K5" s="43"/>
      <c r="L5" s="230"/>
      <c r="M5" s="230"/>
      <c r="N5" s="231"/>
      <c r="O5" s="231"/>
      <c r="P5" s="231"/>
      <c r="Q5" s="43"/>
      <c r="R5" s="43"/>
      <c r="S5" s="84"/>
      <c r="T5" s="156"/>
      <c r="U5" s="20"/>
      <c r="V5" s="20"/>
      <c r="W5" s="20"/>
      <c r="X5" s="20"/>
      <c r="Y5" s="20"/>
      <c r="Z5" s="20"/>
      <c r="AA5" s="20"/>
      <c r="AB5" s="20"/>
      <c r="AC5" s="20"/>
      <c r="AD5" s="20"/>
    </row>
    <row r="6" spans="2:30" ht="8.25" customHeight="1" thickBot="1">
      <c r="B6" s="232"/>
      <c r="C6" s="230"/>
      <c r="D6" s="233"/>
      <c r="E6" s="233"/>
      <c r="F6" s="233"/>
      <c r="G6" s="233"/>
      <c r="H6" s="233"/>
      <c r="I6" s="233"/>
      <c r="J6" s="43"/>
      <c r="K6" s="43"/>
      <c r="L6" s="43"/>
      <c r="M6" s="43"/>
      <c r="N6" s="43"/>
      <c r="O6" s="43"/>
      <c r="P6" s="43"/>
      <c r="Q6" s="43"/>
      <c r="R6" s="43"/>
      <c r="S6" s="84"/>
      <c r="T6" s="156"/>
      <c r="U6" s="20"/>
      <c r="V6" s="20"/>
      <c r="W6" s="20"/>
      <c r="X6" s="20"/>
      <c r="Y6" s="20"/>
      <c r="Z6" s="20"/>
      <c r="AA6" s="20"/>
      <c r="AB6" s="20"/>
      <c r="AC6" s="20"/>
      <c r="AD6" s="20"/>
    </row>
    <row r="7" spans="2:30" ht="8.25" customHeight="1" thickBot="1">
      <c r="B7" s="45"/>
      <c r="C7" s="43"/>
      <c r="D7" s="43"/>
      <c r="E7" s="43"/>
      <c r="F7" s="43"/>
      <c r="G7" s="43"/>
      <c r="H7" s="43"/>
      <c r="I7" s="43"/>
      <c r="J7" s="43"/>
      <c r="K7" s="43"/>
      <c r="L7" s="230" t="s">
        <v>225</v>
      </c>
      <c r="M7" s="230"/>
      <c r="N7" s="231">
        <v>2020</v>
      </c>
      <c r="O7" s="231"/>
      <c r="P7" s="231"/>
      <c r="Q7" s="43"/>
      <c r="R7" s="43"/>
      <c r="S7" s="84"/>
      <c r="T7" s="156"/>
      <c r="U7" s="20"/>
      <c r="V7" s="20"/>
      <c r="W7" s="20"/>
      <c r="X7" s="20"/>
      <c r="Y7" s="20"/>
      <c r="Z7" s="20"/>
      <c r="AA7" s="20"/>
      <c r="AB7" s="20"/>
      <c r="AC7" s="20"/>
      <c r="AD7" s="20"/>
    </row>
    <row r="8" spans="2:30" ht="8.25" customHeight="1" thickBot="1">
      <c r="B8" s="232" t="s">
        <v>226</v>
      </c>
      <c r="C8" s="230"/>
      <c r="D8" s="233" t="s">
        <v>315</v>
      </c>
      <c r="E8" s="233"/>
      <c r="F8" s="233"/>
      <c r="G8" s="233"/>
      <c r="H8" s="233"/>
      <c r="I8" s="233"/>
      <c r="J8" s="43"/>
      <c r="K8" s="43"/>
      <c r="L8" s="230"/>
      <c r="M8" s="230"/>
      <c r="N8" s="231"/>
      <c r="O8" s="231"/>
      <c r="P8" s="231"/>
      <c r="Q8" s="43"/>
      <c r="R8" s="43"/>
      <c r="S8" s="84"/>
      <c r="T8" s="156"/>
      <c r="U8" s="20"/>
      <c r="V8" s="20"/>
      <c r="W8" s="20"/>
      <c r="X8" s="20"/>
      <c r="Y8" s="20"/>
      <c r="Z8" s="20"/>
      <c r="AA8" s="20"/>
      <c r="AB8" s="20"/>
      <c r="AC8" s="20"/>
      <c r="AD8" s="20"/>
    </row>
    <row r="9" spans="2:30" ht="8.25" customHeight="1" thickBot="1">
      <c r="B9" s="232"/>
      <c r="C9" s="230"/>
      <c r="D9" s="233"/>
      <c r="E9" s="233"/>
      <c r="F9" s="233"/>
      <c r="G9" s="233"/>
      <c r="H9" s="233"/>
      <c r="I9" s="233"/>
      <c r="J9" s="43"/>
      <c r="K9" s="43"/>
      <c r="L9" s="43"/>
      <c r="M9" s="43"/>
      <c r="N9" s="43"/>
      <c r="O9" s="43"/>
      <c r="P9" s="43"/>
      <c r="Q9" s="43"/>
      <c r="R9" s="43"/>
      <c r="S9" s="84"/>
      <c r="T9" s="156"/>
      <c r="U9" s="20"/>
      <c r="V9" s="20"/>
      <c r="W9" s="20"/>
      <c r="X9" s="20"/>
      <c r="Y9" s="20"/>
      <c r="Z9" s="20"/>
      <c r="AA9" s="20"/>
      <c r="AB9" s="20"/>
      <c r="AC9" s="20"/>
      <c r="AD9" s="20"/>
    </row>
    <row r="10" spans="2:30" ht="8.25" customHeight="1" thickBot="1">
      <c r="B10" s="232"/>
      <c r="C10" s="230"/>
      <c r="D10" s="233"/>
      <c r="E10" s="233"/>
      <c r="F10" s="233"/>
      <c r="G10" s="233"/>
      <c r="H10" s="233"/>
      <c r="I10" s="233"/>
      <c r="J10" s="43"/>
      <c r="K10" s="43"/>
      <c r="L10" s="234" t="s">
        <v>218</v>
      </c>
      <c r="M10" s="234"/>
      <c r="N10" s="234"/>
      <c r="O10" s="234"/>
      <c r="P10" s="234"/>
      <c r="Q10" s="43"/>
      <c r="R10" s="43"/>
      <c r="S10" s="84"/>
      <c r="T10" s="156"/>
      <c r="U10" s="20"/>
      <c r="V10" s="20"/>
      <c r="W10" s="20"/>
      <c r="X10" s="20"/>
      <c r="Y10" s="20"/>
      <c r="Z10" s="20"/>
      <c r="AA10" s="20"/>
      <c r="AB10" s="20"/>
      <c r="AC10" s="20"/>
      <c r="AD10" s="20"/>
    </row>
    <row r="11" spans="2:30" ht="8.25" customHeight="1" thickBot="1">
      <c r="B11" s="45"/>
      <c r="C11" s="43"/>
      <c r="D11" s="43"/>
      <c r="E11" s="43"/>
      <c r="F11" s="43"/>
      <c r="G11" s="43"/>
      <c r="H11" s="43"/>
      <c r="I11" s="43"/>
      <c r="J11" s="43"/>
      <c r="K11" s="43"/>
      <c r="L11" s="234"/>
      <c r="M11" s="234"/>
      <c r="N11" s="234"/>
      <c r="O11" s="234"/>
      <c r="P11" s="234"/>
      <c r="Q11" s="43"/>
      <c r="R11" s="43"/>
      <c r="S11" s="84"/>
      <c r="T11" s="156"/>
      <c r="U11" s="20"/>
      <c r="V11" s="20"/>
      <c r="W11" s="20"/>
      <c r="X11" s="20"/>
      <c r="Y11" s="20"/>
      <c r="Z11" s="20"/>
      <c r="AA11" s="20"/>
      <c r="AB11" s="20"/>
      <c r="AC11" s="20"/>
      <c r="AD11" s="20"/>
    </row>
    <row r="12" spans="2:30" ht="8.25" customHeight="1" thickBot="1">
      <c r="B12" s="232" t="s">
        <v>227</v>
      </c>
      <c r="C12" s="230"/>
      <c r="D12" s="233" t="s">
        <v>228</v>
      </c>
      <c r="E12" s="233"/>
      <c r="F12" s="233"/>
      <c r="G12" s="233"/>
      <c r="H12" s="233"/>
      <c r="I12" s="233"/>
      <c r="J12" s="43"/>
      <c r="K12" s="43"/>
      <c r="L12" s="234"/>
      <c r="M12" s="234"/>
      <c r="N12" s="234"/>
      <c r="O12" s="234"/>
      <c r="P12" s="234"/>
      <c r="Q12" s="43"/>
      <c r="R12" s="43"/>
      <c r="S12" s="84"/>
      <c r="T12" s="156"/>
      <c r="U12" s="20"/>
      <c r="V12" s="20"/>
      <c r="W12" s="20"/>
      <c r="X12" s="20"/>
      <c r="Y12" s="20"/>
      <c r="Z12" s="20"/>
      <c r="AA12" s="20"/>
      <c r="AB12" s="20"/>
      <c r="AC12" s="20"/>
      <c r="AD12" s="20"/>
    </row>
    <row r="13" spans="2:30" ht="8.25" customHeight="1" thickBot="1">
      <c r="B13" s="235"/>
      <c r="C13" s="236"/>
      <c r="D13" s="237"/>
      <c r="E13" s="237"/>
      <c r="F13" s="237"/>
      <c r="G13" s="237"/>
      <c r="H13" s="237"/>
      <c r="I13" s="237"/>
      <c r="J13" s="46"/>
      <c r="K13" s="46"/>
      <c r="L13" s="46"/>
      <c r="M13" s="46"/>
      <c r="N13" s="46"/>
      <c r="O13" s="46"/>
      <c r="P13" s="46"/>
      <c r="Q13" s="46"/>
      <c r="R13" s="46"/>
      <c r="S13" s="123"/>
      <c r="T13" s="157"/>
      <c r="U13" s="20"/>
      <c r="V13" s="20"/>
      <c r="W13" s="20"/>
      <c r="X13" s="20"/>
      <c r="Y13" s="20"/>
      <c r="Z13" s="20"/>
      <c r="AA13" s="20"/>
      <c r="AB13" s="20"/>
      <c r="AC13" s="20"/>
      <c r="AD13" s="20"/>
    </row>
    <row r="14" spans="2:30" ht="8.25" customHeight="1" thickBot="1">
      <c r="B14" s="222" t="s">
        <v>218</v>
      </c>
      <c r="C14" s="223"/>
      <c r="D14" s="223"/>
      <c r="E14" s="223"/>
      <c r="F14" s="223"/>
      <c r="G14" s="223"/>
      <c r="H14" s="223"/>
      <c r="I14" s="223"/>
      <c r="J14" s="223"/>
      <c r="K14" s="223"/>
      <c r="L14" s="223"/>
      <c r="M14" s="223"/>
      <c r="N14" s="223"/>
      <c r="O14" s="223"/>
      <c r="P14" s="223"/>
      <c r="Q14" s="46"/>
      <c r="R14" s="43"/>
      <c r="S14" s="84"/>
      <c r="T14" s="156"/>
      <c r="U14" s="20"/>
      <c r="V14" s="20"/>
      <c r="W14" s="20"/>
      <c r="X14" s="20"/>
      <c r="Y14" s="20"/>
      <c r="Z14" s="20"/>
      <c r="AA14" s="20"/>
      <c r="AB14" s="20"/>
      <c r="AC14" s="20"/>
      <c r="AD14" s="20"/>
    </row>
    <row r="15" spans="2:30" ht="23.25" customHeight="1" thickBot="1">
      <c r="B15" s="220" t="s">
        <v>229</v>
      </c>
      <c r="C15" s="220"/>
      <c r="D15" s="220"/>
      <c r="E15" s="220"/>
      <c r="F15" s="220"/>
      <c r="G15" s="220" t="s">
        <v>230</v>
      </c>
      <c r="H15" s="220"/>
      <c r="I15" s="220"/>
      <c r="J15" s="220"/>
      <c r="K15" s="220"/>
      <c r="L15" s="220"/>
      <c r="M15" s="220"/>
      <c r="N15" s="221"/>
      <c r="O15" s="224" t="s">
        <v>0</v>
      </c>
      <c r="P15" s="225"/>
      <c r="Q15" s="225"/>
      <c r="R15" s="225"/>
      <c r="S15" s="226" t="s">
        <v>329</v>
      </c>
      <c r="T15" s="228" t="s">
        <v>328</v>
      </c>
      <c r="U15" s="217" t="s">
        <v>544</v>
      </c>
      <c r="V15" s="20"/>
      <c r="W15" s="20"/>
      <c r="X15" s="20"/>
      <c r="Y15" s="20"/>
      <c r="Z15" s="20"/>
      <c r="AA15" s="20"/>
      <c r="AB15" s="20"/>
      <c r="AC15" s="20"/>
      <c r="AD15" s="20"/>
    </row>
    <row r="16" spans="2:30" ht="28.5" customHeight="1" thickBot="1">
      <c r="B16" s="129" t="s">
        <v>1</v>
      </c>
      <c r="C16" s="219" t="s">
        <v>2</v>
      </c>
      <c r="D16" s="219"/>
      <c r="E16" s="129" t="s">
        <v>3</v>
      </c>
      <c r="F16" s="129" t="s">
        <v>4</v>
      </c>
      <c r="G16" s="129" t="s">
        <v>5</v>
      </c>
      <c r="H16" s="129" t="s">
        <v>231</v>
      </c>
      <c r="I16" s="219" t="s">
        <v>232</v>
      </c>
      <c r="J16" s="219"/>
      <c r="K16" s="219" t="s">
        <v>233</v>
      </c>
      <c r="L16" s="219"/>
      <c r="M16" s="219" t="s">
        <v>234</v>
      </c>
      <c r="N16" s="219"/>
      <c r="O16" s="128" t="s">
        <v>235</v>
      </c>
      <c r="P16" s="220" t="s">
        <v>236</v>
      </c>
      <c r="Q16" s="221"/>
      <c r="R16" s="85" t="s">
        <v>6</v>
      </c>
      <c r="S16" s="227"/>
      <c r="T16" s="229"/>
      <c r="U16" s="218"/>
      <c r="V16" s="20"/>
      <c r="W16" s="20"/>
      <c r="X16" s="20"/>
      <c r="Y16" s="20"/>
      <c r="Z16" s="20"/>
      <c r="AA16" s="20"/>
      <c r="AB16" s="20"/>
      <c r="AC16" s="20"/>
      <c r="AD16" s="20"/>
    </row>
    <row r="17" spans="2:30" ht="161.25" customHeight="1" thickBot="1">
      <c r="B17" s="68" t="s">
        <v>7</v>
      </c>
      <c r="C17" s="213" t="s">
        <v>25</v>
      </c>
      <c r="D17" s="214"/>
      <c r="E17" s="68" t="s">
        <v>26</v>
      </c>
      <c r="F17" s="68" t="s">
        <v>10</v>
      </c>
      <c r="G17" s="68" t="s">
        <v>14</v>
      </c>
      <c r="H17" s="68" t="s">
        <v>256</v>
      </c>
      <c r="I17" s="213" t="s">
        <v>15</v>
      </c>
      <c r="J17" s="214"/>
      <c r="K17" s="213" t="s">
        <v>257</v>
      </c>
      <c r="L17" s="214"/>
      <c r="M17" s="213" t="s">
        <v>16</v>
      </c>
      <c r="N17" s="214"/>
      <c r="O17" s="146" t="s">
        <v>237</v>
      </c>
      <c r="P17" s="215">
        <v>44196</v>
      </c>
      <c r="Q17" s="216"/>
      <c r="R17" s="68" t="s">
        <v>492</v>
      </c>
      <c r="S17" s="93" t="s">
        <v>496</v>
      </c>
      <c r="T17" s="166">
        <f>AVERAGE(0,0)</f>
        <v>0</v>
      </c>
      <c r="U17" s="165" t="s">
        <v>543</v>
      </c>
      <c r="V17" s="20"/>
      <c r="W17" s="20"/>
      <c r="X17" s="20"/>
      <c r="Y17" s="20"/>
      <c r="Z17" s="20"/>
      <c r="AA17" s="20"/>
      <c r="AB17" s="20"/>
      <c r="AC17" s="20"/>
      <c r="AD17" s="20"/>
    </row>
    <row r="18" spans="2:30" ht="197.25" customHeight="1" thickBot="1">
      <c r="B18" s="135" t="s">
        <v>7</v>
      </c>
      <c r="C18" s="195" t="s">
        <v>25</v>
      </c>
      <c r="D18" s="196"/>
      <c r="E18" s="135" t="s">
        <v>26</v>
      </c>
      <c r="F18" s="135" t="s">
        <v>10</v>
      </c>
      <c r="G18" s="135" t="s">
        <v>238</v>
      </c>
      <c r="H18" s="135" t="s">
        <v>151</v>
      </c>
      <c r="I18" s="195" t="s">
        <v>239</v>
      </c>
      <c r="J18" s="196"/>
      <c r="K18" s="195" t="s">
        <v>257</v>
      </c>
      <c r="L18" s="196"/>
      <c r="M18" s="195" t="s">
        <v>19</v>
      </c>
      <c r="N18" s="196"/>
      <c r="O18" s="137">
        <v>43832</v>
      </c>
      <c r="P18" s="209">
        <v>43951</v>
      </c>
      <c r="Q18" s="210"/>
      <c r="R18" s="135" t="s">
        <v>282</v>
      </c>
      <c r="S18" s="93" t="s">
        <v>512</v>
      </c>
      <c r="T18" s="166">
        <f>AVERAGE(1)</f>
        <v>1</v>
      </c>
      <c r="U18" s="165" t="s">
        <v>545</v>
      </c>
      <c r="V18" s="20"/>
      <c r="W18" s="20"/>
      <c r="X18" s="20"/>
      <c r="Y18" s="20"/>
      <c r="Z18" s="20"/>
      <c r="AA18" s="20"/>
      <c r="AB18" s="20"/>
      <c r="AC18" s="20"/>
      <c r="AD18" s="20"/>
    </row>
    <row r="19" spans="2:30" ht="76.5" customHeight="1" thickBot="1">
      <c r="B19" s="135" t="s">
        <v>7</v>
      </c>
      <c r="C19" s="195" t="s">
        <v>23</v>
      </c>
      <c r="D19" s="196"/>
      <c r="E19" s="135" t="s">
        <v>24</v>
      </c>
      <c r="F19" s="135" t="s">
        <v>10</v>
      </c>
      <c r="G19" s="135" t="s">
        <v>14</v>
      </c>
      <c r="H19" s="135" t="s">
        <v>256</v>
      </c>
      <c r="I19" s="195" t="s">
        <v>15</v>
      </c>
      <c r="J19" s="196"/>
      <c r="K19" s="195" t="s">
        <v>257</v>
      </c>
      <c r="L19" s="196"/>
      <c r="M19" s="195" t="s">
        <v>16</v>
      </c>
      <c r="N19" s="196"/>
      <c r="O19" s="138" t="s">
        <v>237</v>
      </c>
      <c r="P19" s="209">
        <v>44196</v>
      </c>
      <c r="Q19" s="210"/>
      <c r="R19" s="135" t="s">
        <v>284</v>
      </c>
      <c r="S19" s="93" t="s">
        <v>496</v>
      </c>
      <c r="T19" s="166">
        <f>AVERAGE(0,0)</f>
        <v>0</v>
      </c>
      <c r="U19" s="165" t="s">
        <v>543</v>
      </c>
      <c r="V19" s="20"/>
      <c r="W19" s="20"/>
      <c r="X19" s="20"/>
      <c r="Y19" s="20"/>
      <c r="Z19" s="20"/>
      <c r="AA19" s="20"/>
      <c r="AB19" s="20"/>
      <c r="AC19" s="20"/>
      <c r="AD19" s="20"/>
    </row>
    <row r="20" spans="2:30" ht="88.5" customHeight="1" thickBot="1">
      <c r="B20" s="135" t="s">
        <v>7</v>
      </c>
      <c r="C20" s="195" t="s">
        <v>23</v>
      </c>
      <c r="D20" s="196"/>
      <c r="E20" s="135" t="s">
        <v>24</v>
      </c>
      <c r="F20" s="135" t="s">
        <v>10</v>
      </c>
      <c r="G20" s="135" t="s">
        <v>238</v>
      </c>
      <c r="H20" s="135" t="s">
        <v>151</v>
      </c>
      <c r="I20" s="195" t="s">
        <v>239</v>
      </c>
      <c r="J20" s="196"/>
      <c r="K20" s="195" t="s">
        <v>257</v>
      </c>
      <c r="L20" s="196"/>
      <c r="M20" s="195" t="s">
        <v>19</v>
      </c>
      <c r="N20" s="196"/>
      <c r="O20" s="137">
        <v>43832</v>
      </c>
      <c r="P20" s="209">
        <v>43951</v>
      </c>
      <c r="Q20" s="210"/>
      <c r="R20" s="135" t="s">
        <v>282</v>
      </c>
      <c r="S20" s="93" t="s">
        <v>512</v>
      </c>
      <c r="T20" s="166">
        <f>AVERAGE(1)</f>
        <v>1</v>
      </c>
      <c r="U20" s="165" t="s">
        <v>545</v>
      </c>
      <c r="V20" s="20"/>
      <c r="W20" s="20"/>
      <c r="X20" s="20"/>
      <c r="Y20" s="20"/>
      <c r="Z20" s="20"/>
      <c r="AA20" s="20"/>
      <c r="AB20" s="20"/>
      <c r="AC20" s="20"/>
      <c r="AD20" s="20"/>
    </row>
    <row r="21" spans="2:30" ht="93.75" customHeight="1" thickBot="1">
      <c r="B21" s="135" t="s">
        <v>7</v>
      </c>
      <c r="C21" s="195" t="s">
        <v>22</v>
      </c>
      <c r="D21" s="196"/>
      <c r="E21" s="135" t="s">
        <v>258</v>
      </c>
      <c r="F21" s="135" t="s">
        <v>10</v>
      </c>
      <c r="G21" s="135" t="s">
        <v>14</v>
      </c>
      <c r="H21" s="135" t="s">
        <v>256</v>
      </c>
      <c r="I21" s="195" t="s">
        <v>15</v>
      </c>
      <c r="J21" s="196"/>
      <c r="K21" s="195" t="s">
        <v>257</v>
      </c>
      <c r="L21" s="196"/>
      <c r="M21" s="195" t="s">
        <v>16</v>
      </c>
      <c r="N21" s="196"/>
      <c r="O21" s="138" t="s">
        <v>237</v>
      </c>
      <c r="P21" s="209">
        <v>44196</v>
      </c>
      <c r="Q21" s="210"/>
      <c r="R21" s="135" t="s">
        <v>284</v>
      </c>
      <c r="S21" s="93" t="s">
        <v>496</v>
      </c>
      <c r="T21" s="166">
        <f>AVERAGE(0,0)</f>
        <v>0</v>
      </c>
      <c r="U21" s="165" t="s">
        <v>543</v>
      </c>
      <c r="V21" s="20"/>
      <c r="W21" s="20"/>
      <c r="X21" s="20"/>
      <c r="Y21" s="20"/>
      <c r="Z21" s="20"/>
      <c r="AA21" s="20"/>
      <c r="AB21" s="20"/>
      <c r="AC21" s="20"/>
      <c r="AD21" s="20"/>
    </row>
    <row r="22" spans="2:30" ht="108" customHeight="1" thickBot="1">
      <c r="B22" s="135" t="s">
        <v>7</v>
      </c>
      <c r="C22" s="195" t="s">
        <v>22</v>
      </c>
      <c r="D22" s="196"/>
      <c r="E22" s="135" t="s">
        <v>258</v>
      </c>
      <c r="F22" s="135" t="s">
        <v>10</v>
      </c>
      <c r="G22" s="135" t="s">
        <v>238</v>
      </c>
      <c r="H22" s="135" t="s">
        <v>151</v>
      </c>
      <c r="I22" s="195" t="s">
        <v>239</v>
      </c>
      <c r="J22" s="196"/>
      <c r="K22" s="195" t="s">
        <v>257</v>
      </c>
      <c r="L22" s="196"/>
      <c r="M22" s="195" t="s">
        <v>19</v>
      </c>
      <c r="N22" s="196"/>
      <c r="O22" s="137">
        <v>43832</v>
      </c>
      <c r="P22" s="209">
        <v>43951</v>
      </c>
      <c r="Q22" s="210"/>
      <c r="R22" s="135" t="s">
        <v>282</v>
      </c>
      <c r="S22" s="93" t="s">
        <v>512</v>
      </c>
      <c r="T22" s="166">
        <f>AVERAGE(1)</f>
        <v>1</v>
      </c>
      <c r="U22" s="165" t="s">
        <v>545</v>
      </c>
      <c r="V22" s="20"/>
      <c r="W22" s="20"/>
      <c r="X22" s="20"/>
      <c r="Y22" s="20"/>
      <c r="Z22" s="20"/>
      <c r="AA22" s="20"/>
      <c r="AB22" s="20"/>
      <c r="AC22" s="20"/>
      <c r="AD22" s="20"/>
    </row>
    <row r="23" spans="2:30" ht="93" customHeight="1" thickBot="1">
      <c r="B23" s="135" t="s">
        <v>7</v>
      </c>
      <c r="C23" s="195" t="s">
        <v>27</v>
      </c>
      <c r="D23" s="196"/>
      <c r="E23" s="135" t="s">
        <v>28</v>
      </c>
      <c r="F23" s="135" t="s">
        <v>10</v>
      </c>
      <c r="G23" s="135" t="s">
        <v>14</v>
      </c>
      <c r="H23" s="135" t="s">
        <v>256</v>
      </c>
      <c r="I23" s="195" t="s">
        <v>15</v>
      </c>
      <c r="J23" s="196"/>
      <c r="K23" s="195" t="s">
        <v>257</v>
      </c>
      <c r="L23" s="196"/>
      <c r="M23" s="195" t="s">
        <v>16</v>
      </c>
      <c r="N23" s="196"/>
      <c r="O23" s="138" t="s">
        <v>237</v>
      </c>
      <c r="P23" s="209">
        <v>44196</v>
      </c>
      <c r="Q23" s="210"/>
      <c r="R23" s="135" t="s">
        <v>283</v>
      </c>
      <c r="S23" s="93" t="s">
        <v>496</v>
      </c>
      <c r="T23" s="166">
        <f>AVERAGE(0,0)</f>
        <v>0</v>
      </c>
      <c r="U23" s="165" t="s">
        <v>543</v>
      </c>
      <c r="V23" s="20"/>
      <c r="W23" s="20"/>
      <c r="X23" s="20"/>
      <c r="Y23" s="20"/>
      <c r="Z23" s="20"/>
      <c r="AA23" s="20"/>
      <c r="AB23" s="20"/>
      <c r="AC23" s="20"/>
      <c r="AD23" s="20"/>
    </row>
    <row r="24" spans="2:30" s="7" customFormat="1" ht="93" customHeight="1" thickBot="1">
      <c r="B24" s="139" t="s">
        <v>7</v>
      </c>
      <c r="C24" s="205" t="s">
        <v>27</v>
      </c>
      <c r="D24" s="206"/>
      <c r="E24" s="139" t="s">
        <v>28</v>
      </c>
      <c r="F24" s="139" t="s">
        <v>10</v>
      </c>
      <c r="G24" s="139" t="s">
        <v>240</v>
      </c>
      <c r="H24" s="139" t="s">
        <v>241</v>
      </c>
      <c r="I24" s="205" t="s">
        <v>239</v>
      </c>
      <c r="J24" s="206"/>
      <c r="K24" s="205" t="s">
        <v>257</v>
      </c>
      <c r="L24" s="206"/>
      <c r="M24" s="205" t="s">
        <v>242</v>
      </c>
      <c r="N24" s="206"/>
      <c r="O24" s="140">
        <v>43832</v>
      </c>
      <c r="P24" s="211">
        <v>44073</v>
      </c>
      <c r="Q24" s="212"/>
      <c r="R24" s="139" t="s">
        <v>150</v>
      </c>
      <c r="S24" s="147" t="s">
        <v>493</v>
      </c>
      <c r="T24" s="166">
        <f>AVERAGE(0.05,0.7)</f>
        <v>0.375</v>
      </c>
      <c r="U24" s="165" t="s">
        <v>545</v>
      </c>
      <c r="V24" s="20"/>
      <c r="W24" s="20"/>
      <c r="X24" s="20"/>
      <c r="Y24" s="20"/>
      <c r="Z24" s="20"/>
      <c r="AA24" s="20"/>
      <c r="AB24" s="20"/>
      <c r="AC24" s="20"/>
      <c r="AD24" s="20"/>
    </row>
    <row r="25" spans="2:30" ht="93.75" customHeight="1" thickBot="1">
      <c r="B25" s="135" t="s">
        <v>7</v>
      </c>
      <c r="C25" s="195" t="s">
        <v>27</v>
      </c>
      <c r="D25" s="196"/>
      <c r="E25" s="135" t="s">
        <v>28</v>
      </c>
      <c r="F25" s="135" t="s">
        <v>10</v>
      </c>
      <c r="G25" s="135" t="s">
        <v>238</v>
      </c>
      <c r="H25" s="135" t="s">
        <v>151</v>
      </c>
      <c r="I25" s="195" t="s">
        <v>239</v>
      </c>
      <c r="J25" s="196"/>
      <c r="K25" s="195" t="s">
        <v>257</v>
      </c>
      <c r="L25" s="196"/>
      <c r="M25" s="195" t="s">
        <v>19</v>
      </c>
      <c r="N25" s="196"/>
      <c r="O25" s="137">
        <v>43832</v>
      </c>
      <c r="P25" s="209">
        <v>43951</v>
      </c>
      <c r="Q25" s="210"/>
      <c r="R25" s="135" t="s">
        <v>282</v>
      </c>
      <c r="S25" s="93" t="s">
        <v>512</v>
      </c>
      <c r="T25" s="166">
        <f>AVERAGE(1)</f>
        <v>1</v>
      </c>
      <c r="U25" s="165" t="s">
        <v>545</v>
      </c>
      <c r="V25" s="20"/>
      <c r="W25" s="20"/>
      <c r="X25" s="20"/>
      <c r="Y25" s="20"/>
      <c r="Z25" s="20"/>
      <c r="AA25" s="20"/>
      <c r="AB25" s="20"/>
      <c r="AC25" s="20"/>
      <c r="AD25" s="20"/>
    </row>
    <row r="26" spans="2:30" ht="80.25" customHeight="1" thickBot="1">
      <c r="B26" s="135" t="s">
        <v>11</v>
      </c>
      <c r="C26" s="195" t="s">
        <v>29</v>
      </c>
      <c r="D26" s="196"/>
      <c r="E26" s="135" t="s">
        <v>30</v>
      </c>
      <c r="F26" s="135" t="s">
        <v>10</v>
      </c>
      <c r="G26" s="135" t="s">
        <v>14</v>
      </c>
      <c r="H26" s="135" t="s">
        <v>256</v>
      </c>
      <c r="I26" s="195" t="s">
        <v>15</v>
      </c>
      <c r="J26" s="196"/>
      <c r="K26" s="195" t="s">
        <v>257</v>
      </c>
      <c r="L26" s="196"/>
      <c r="M26" s="195" t="s">
        <v>16</v>
      </c>
      <c r="N26" s="196"/>
      <c r="O26" s="138" t="s">
        <v>237</v>
      </c>
      <c r="P26" s="209">
        <v>44196</v>
      </c>
      <c r="Q26" s="210"/>
      <c r="R26" s="135" t="s">
        <v>284</v>
      </c>
      <c r="S26" s="93" t="s">
        <v>496</v>
      </c>
      <c r="T26" s="166">
        <f>AVERAGE(0,0)</f>
        <v>0</v>
      </c>
      <c r="U26" s="165" t="s">
        <v>543</v>
      </c>
      <c r="V26" s="20"/>
      <c r="W26" s="20"/>
      <c r="X26" s="20"/>
      <c r="Y26" s="20"/>
      <c r="Z26" s="20"/>
      <c r="AA26" s="20"/>
      <c r="AB26" s="20"/>
      <c r="AC26" s="20"/>
      <c r="AD26" s="20"/>
    </row>
    <row r="27" spans="2:30" ht="95.25" customHeight="1" thickBot="1">
      <c r="B27" s="135" t="s">
        <v>11</v>
      </c>
      <c r="C27" s="195" t="s">
        <v>29</v>
      </c>
      <c r="D27" s="196"/>
      <c r="E27" s="135" t="s">
        <v>30</v>
      </c>
      <c r="F27" s="135" t="s">
        <v>10</v>
      </c>
      <c r="G27" s="135" t="s">
        <v>238</v>
      </c>
      <c r="H27" s="135" t="s">
        <v>151</v>
      </c>
      <c r="I27" s="195" t="s">
        <v>239</v>
      </c>
      <c r="J27" s="196"/>
      <c r="K27" s="195" t="s">
        <v>257</v>
      </c>
      <c r="L27" s="196"/>
      <c r="M27" s="195" t="s">
        <v>19</v>
      </c>
      <c r="N27" s="196"/>
      <c r="O27" s="137">
        <v>43832</v>
      </c>
      <c r="P27" s="209">
        <v>43951</v>
      </c>
      <c r="Q27" s="210"/>
      <c r="R27" s="135" t="s">
        <v>282</v>
      </c>
      <c r="S27" s="93" t="s">
        <v>512</v>
      </c>
      <c r="T27" s="166">
        <f>AVERAGE(1)</f>
        <v>1</v>
      </c>
      <c r="U27" s="165" t="s">
        <v>545</v>
      </c>
      <c r="V27" s="20"/>
      <c r="W27" s="20"/>
      <c r="X27" s="20"/>
      <c r="Y27" s="20"/>
      <c r="Z27" s="20"/>
      <c r="AA27" s="20"/>
      <c r="AB27" s="20"/>
      <c r="AC27" s="20"/>
      <c r="AD27" s="20"/>
    </row>
    <row r="28" spans="2:30" ht="77.25" customHeight="1" thickBot="1">
      <c r="B28" s="135" t="s">
        <v>11</v>
      </c>
      <c r="C28" s="195" t="s">
        <v>17</v>
      </c>
      <c r="D28" s="196"/>
      <c r="E28" s="135" t="s">
        <v>18</v>
      </c>
      <c r="F28" s="135" t="s">
        <v>10</v>
      </c>
      <c r="G28" s="135" t="s">
        <v>14</v>
      </c>
      <c r="H28" s="135" t="s">
        <v>256</v>
      </c>
      <c r="I28" s="195" t="s">
        <v>15</v>
      </c>
      <c r="J28" s="196"/>
      <c r="K28" s="195" t="s">
        <v>257</v>
      </c>
      <c r="L28" s="196"/>
      <c r="M28" s="195" t="s">
        <v>16</v>
      </c>
      <c r="N28" s="196"/>
      <c r="O28" s="138" t="s">
        <v>237</v>
      </c>
      <c r="P28" s="209">
        <v>44196</v>
      </c>
      <c r="Q28" s="210"/>
      <c r="R28" s="135" t="s">
        <v>284</v>
      </c>
      <c r="S28" s="93" t="s">
        <v>496</v>
      </c>
      <c r="T28" s="166">
        <f>AVERAGE(0,0)</f>
        <v>0</v>
      </c>
      <c r="U28" s="165" t="s">
        <v>543</v>
      </c>
      <c r="V28" s="20"/>
      <c r="W28" s="20"/>
      <c r="X28" s="20"/>
      <c r="Y28" s="20"/>
      <c r="Z28" s="20"/>
      <c r="AA28" s="20"/>
      <c r="AB28" s="20"/>
      <c r="AC28" s="20"/>
      <c r="AD28" s="20"/>
    </row>
    <row r="29" spans="2:30" ht="108.75" customHeight="1" thickBot="1">
      <c r="B29" s="135" t="s">
        <v>11</v>
      </c>
      <c r="C29" s="195" t="s">
        <v>17</v>
      </c>
      <c r="D29" s="196"/>
      <c r="E29" s="135" t="s">
        <v>18</v>
      </c>
      <c r="F29" s="135" t="s">
        <v>10</v>
      </c>
      <c r="G29" s="135" t="s">
        <v>238</v>
      </c>
      <c r="H29" s="135" t="s">
        <v>151</v>
      </c>
      <c r="I29" s="195" t="s">
        <v>239</v>
      </c>
      <c r="J29" s="196"/>
      <c r="K29" s="195" t="s">
        <v>257</v>
      </c>
      <c r="L29" s="196"/>
      <c r="M29" s="195" t="s">
        <v>19</v>
      </c>
      <c r="N29" s="196"/>
      <c r="O29" s="137">
        <v>43832</v>
      </c>
      <c r="P29" s="209">
        <v>43951</v>
      </c>
      <c r="Q29" s="210"/>
      <c r="R29" s="135" t="s">
        <v>282</v>
      </c>
      <c r="S29" s="93" t="s">
        <v>512</v>
      </c>
      <c r="T29" s="166">
        <f>AVERAGE(1)</f>
        <v>1</v>
      </c>
      <c r="U29" s="165" t="s">
        <v>545</v>
      </c>
      <c r="V29" s="20"/>
      <c r="W29" s="20"/>
      <c r="X29" s="20"/>
      <c r="Y29" s="20"/>
      <c r="Z29" s="20"/>
      <c r="AA29" s="20"/>
      <c r="AB29" s="20"/>
      <c r="AC29" s="20"/>
      <c r="AD29" s="20"/>
    </row>
    <row r="30" spans="2:30" ht="105" customHeight="1" thickBot="1">
      <c r="B30" s="135" t="s">
        <v>11</v>
      </c>
      <c r="C30" s="195" t="s">
        <v>31</v>
      </c>
      <c r="D30" s="196"/>
      <c r="E30" s="135" t="s">
        <v>32</v>
      </c>
      <c r="F30" s="135" t="s">
        <v>10</v>
      </c>
      <c r="G30" s="135" t="s">
        <v>14</v>
      </c>
      <c r="H30" s="135" t="s">
        <v>256</v>
      </c>
      <c r="I30" s="195" t="s">
        <v>15</v>
      </c>
      <c r="J30" s="196"/>
      <c r="K30" s="195" t="s">
        <v>257</v>
      </c>
      <c r="L30" s="196"/>
      <c r="M30" s="195" t="s">
        <v>16</v>
      </c>
      <c r="N30" s="196"/>
      <c r="O30" s="138" t="s">
        <v>237</v>
      </c>
      <c r="P30" s="209">
        <v>44196</v>
      </c>
      <c r="Q30" s="210"/>
      <c r="R30" s="135" t="s">
        <v>284</v>
      </c>
      <c r="S30" s="93" t="s">
        <v>496</v>
      </c>
      <c r="T30" s="166">
        <f>AVERAGE(0,0)</f>
        <v>0</v>
      </c>
      <c r="U30" s="165" t="s">
        <v>543</v>
      </c>
      <c r="V30" s="20"/>
      <c r="W30" s="20"/>
      <c r="X30" s="20"/>
      <c r="Y30" s="20"/>
      <c r="Z30" s="20"/>
      <c r="AA30" s="20"/>
      <c r="AB30" s="20"/>
      <c r="AC30" s="20"/>
      <c r="AD30" s="20"/>
    </row>
    <row r="31" spans="2:30" ht="99.75" customHeight="1" thickBot="1">
      <c r="B31" s="135" t="s">
        <v>11</v>
      </c>
      <c r="C31" s="195" t="s">
        <v>31</v>
      </c>
      <c r="D31" s="196"/>
      <c r="E31" s="135" t="s">
        <v>32</v>
      </c>
      <c r="F31" s="135" t="s">
        <v>10</v>
      </c>
      <c r="G31" s="135" t="s">
        <v>238</v>
      </c>
      <c r="H31" s="135" t="s">
        <v>151</v>
      </c>
      <c r="I31" s="195" t="s">
        <v>239</v>
      </c>
      <c r="J31" s="196"/>
      <c r="K31" s="195" t="s">
        <v>257</v>
      </c>
      <c r="L31" s="196"/>
      <c r="M31" s="195" t="s">
        <v>19</v>
      </c>
      <c r="N31" s="196"/>
      <c r="O31" s="137">
        <v>43832</v>
      </c>
      <c r="P31" s="209">
        <v>43951</v>
      </c>
      <c r="Q31" s="210"/>
      <c r="R31" s="135" t="s">
        <v>282</v>
      </c>
      <c r="S31" s="93" t="s">
        <v>512</v>
      </c>
      <c r="T31" s="166">
        <f>AVERAGE(1)</f>
        <v>1</v>
      </c>
      <c r="U31" s="165" t="s">
        <v>545</v>
      </c>
      <c r="V31" s="20"/>
      <c r="W31" s="20"/>
      <c r="X31" s="20"/>
      <c r="Y31" s="20"/>
      <c r="Z31" s="20"/>
      <c r="AA31" s="20"/>
      <c r="AB31" s="20"/>
      <c r="AC31" s="20"/>
      <c r="AD31" s="20"/>
    </row>
    <row r="32" spans="2:30" ht="78.75" customHeight="1" thickBot="1">
      <c r="B32" s="135" t="s">
        <v>11</v>
      </c>
      <c r="C32" s="195" t="s">
        <v>20</v>
      </c>
      <c r="D32" s="196"/>
      <c r="E32" s="135" t="s">
        <v>21</v>
      </c>
      <c r="F32" s="135" t="s">
        <v>10</v>
      </c>
      <c r="G32" s="135" t="s">
        <v>14</v>
      </c>
      <c r="H32" s="135" t="s">
        <v>256</v>
      </c>
      <c r="I32" s="195" t="s">
        <v>15</v>
      </c>
      <c r="J32" s="196"/>
      <c r="K32" s="195" t="s">
        <v>257</v>
      </c>
      <c r="L32" s="196"/>
      <c r="M32" s="195" t="s">
        <v>16</v>
      </c>
      <c r="N32" s="196"/>
      <c r="O32" s="138" t="s">
        <v>237</v>
      </c>
      <c r="P32" s="209">
        <v>44196</v>
      </c>
      <c r="Q32" s="210"/>
      <c r="R32" s="135" t="s">
        <v>284</v>
      </c>
      <c r="S32" s="93" t="s">
        <v>496</v>
      </c>
      <c r="T32" s="166">
        <f>AVERAGE(0,0)</f>
        <v>0</v>
      </c>
      <c r="U32" s="165" t="s">
        <v>543</v>
      </c>
      <c r="V32" s="20"/>
      <c r="W32" s="20"/>
      <c r="X32" s="20"/>
      <c r="Y32" s="20"/>
      <c r="Z32" s="20"/>
      <c r="AA32" s="20"/>
      <c r="AB32" s="20"/>
      <c r="AC32" s="20"/>
      <c r="AD32" s="20"/>
    </row>
    <row r="33" spans="2:30" ht="92.25" customHeight="1" thickBot="1">
      <c r="B33" s="135" t="s">
        <v>11</v>
      </c>
      <c r="C33" s="195" t="s">
        <v>20</v>
      </c>
      <c r="D33" s="196"/>
      <c r="E33" s="135" t="s">
        <v>21</v>
      </c>
      <c r="F33" s="135" t="s">
        <v>10</v>
      </c>
      <c r="G33" s="135" t="s">
        <v>238</v>
      </c>
      <c r="H33" s="135" t="s">
        <v>151</v>
      </c>
      <c r="I33" s="195" t="s">
        <v>239</v>
      </c>
      <c r="J33" s="196"/>
      <c r="K33" s="195" t="s">
        <v>257</v>
      </c>
      <c r="L33" s="196"/>
      <c r="M33" s="195" t="s">
        <v>19</v>
      </c>
      <c r="N33" s="196"/>
      <c r="O33" s="137">
        <v>43832</v>
      </c>
      <c r="P33" s="209">
        <v>43951</v>
      </c>
      <c r="Q33" s="210"/>
      <c r="R33" s="82" t="s">
        <v>282</v>
      </c>
      <c r="S33" s="93" t="s">
        <v>512</v>
      </c>
      <c r="T33" s="166">
        <f>AVERAGE(1)</f>
        <v>1</v>
      </c>
      <c r="U33" s="165" t="s">
        <v>545</v>
      </c>
      <c r="V33" s="20"/>
      <c r="W33" s="20"/>
      <c r="X33" s="20"/>
      <c r="Y33" s="20"/>
      <c r="Z33" s="20"/>
      <c r="AA33" s="20"/>
      <c r="AB33" s="20"/>
      <c r="AC33" s="20"/>
      <c r="AD33" s="20"/>
    </row>
    <row r="34" spans="2:30" ht="82.5" customHeight="1" thickBot="1">
      <c r="B34" s="135" t="s">
        <v>11</v>
      </c>
      <c r="C34" s="195" t="s">
        <v>12</v>
      </c>
      <c r="D34" s="196"/>
      <c r="E34" s="135" t="s">
        <v>13</v>
      </c>
      <c r="F34" s="135" t="s">
        <v>10</v>
      </c>
      <c r="G34" s="135" t="s">
        <v>14</v>
      </c>
      <c r="H34" s="135" t="s">
        <v>256</v>
      </c>
      <c r="I34" s="195" t="s">
        <v>15</v>
      </c>
      <c r="J34" s="196"/>
      <c r="K34" s="195" t="s">
        <v>257</v>
      </c>
      <c r="L34" s="196"/>
      <c r="M34" s="195" t="s">
        <v>16</v>
      </c>
      <c r="N34" s="196"/>
      <c r="O34" s="138" t="s">
        <v>237</v>
      </c>
      <c r="P34" s="209">
        <v>44196</v>
      </c>
      <c r="Q34" s="210"/>
      <c r="R34" s="135" t="s">
        <v>284</v>
      </c>
      <c r="S34" s="93" t="s">
        <v>496</v>
      </c>
      <c r="T34" s="166">
        <f>AVERAGE(0,0)</f>
        <v>0</v>
      </c>
      <c r="U34" s="165" t="s">
        <v>543</v>
      </c>
      <c r="V34" s="20"/>
      <c r="W34" s="20"/>
      <c r="X34" s="20"/>
      <c r="Y34" s="20"/>
      <c r="Z34" s="20"/>
      <c r="AA34" s="20"/>
      <c r="AB34" s="20"/>
      <c r="AC34" s="20"/>
      <c r="AD34" s="20"/>
    </row>
    <row r="35" spans="2:30" ht="100.5" customHeight="1" thickBot="1">
      <c r="B35" s="135" t="s">
        <v>11</v>
      </c>
      <c r="C35" s="195" t="s">
        <v>12</v>
      </c>
      <c r="D35" s="196"/>
      <c r="E35" s="135" t="s">
        <v>13</v>
      </c>
      <c r="F35" s="135" t="s">
        <v>10</v>
      </c>
      <c r="G35" s="135" t="s">
        <v>285</v>
      </c>
      <c r="H35" s="135" t="s">
        <v>243</v>
      </c>
      <c r="I35" s="195" t="s">
        <v>239</v>
      </c>
      <c r="J35" s="196"/>
      <c r="K35" s="195" t="s">
        <v>257</v>
      </c>
      <c r="L35" s="196"/>
      <c r="M35" s="195" t="s">
        <v>19</v>
      </c>
      <c r="N35" s="196"/>
      <c r="O35" s="137">
        <v>43831</v>
      </c>
      <c r="P35" s="209">
        <v>43951</v>
      </c>
      <c r="Q35" s="210"/>
      <c r="R35" s="135" t="s">
        <v>282</v>
      </c>
      <c r="S35" s="93" t="s">
        <v>512</v>
      </c>
      <c r="T35" s="166">
        <f>AVERAGE(1)</f>
        <v>1</v>
      </c>
      <c r="U35" s="165" t="s">
        <v>545</v>
      </c>
      <c r="V35" s="20"/>
      <c r="W35" s="20"/>
      <c r="X35" s="20"/>
      <c r="Y35" s="20"/>
      <c r="Z35" s="20"/>
      <c r="AA35" s="20"/>
      <c r="AB35" s="20"/>
      <c r="AC35" s="20"/>
      <c r="AD35" s="20"/>
    </row>
    <row r="36" spans="2:30" ht="96" customHeight="1" thickBot="1">
      <c r="B36" s="135" t="s">
        <v>7</v>
      </c>
      <c r="C36" s="195" t="s">
        <v>8</v>
      </c>
      <c r="D36" s="196"/>
      <c r="E36" s="135" t="s">
        <v>9</v>
      </c>
      <c r="F36" s="135" t="s">
        <v>10</v>
      </c>
      <c r="G36" s="135" t="s">
        <v>14</v>
      </c>
      <c r="H36" s="135" t="s">
        <v>256</v>
      </c>
      <c r="I36" s="195" t="s">
        <v>15</v>
      </c>
      <c r="J36" s="196"/>
      <c r="K36" s="195" t="s">
        <v>257</v>
      </c>
      <c r="L36" s="196"/>
      <c r="M36" s="195" t="s">
        <v>16</v>
      </c>
      <c r="N36" s="196"/>
      <c r="O36" s="138" t="s">
        <v>237</v>
      </c>
      <c r="P36" s="209">
        <v>44196</v>
      </c>
      <c r="Q36" s="210"/>
      <c r="R36" s="135" t="s">
        <v>284</v>
      </c>
      <c r="S36" s="93" t="s">
        <v>496</v>
      </c>
      <c r="T36" s="166">
        <f>AVERAGE(0,0)</f>
        <v>0</v>
      </c>
      <c r="U36" s="165" t="s">
        <v>543</v>
      </c>
      <c r="V36" s="20"/>
      <c r="W36" s="20"/>
      <c r="X36" s="20"/>
      <c r="Y36" s="20"/>
      <c r="Z36" s="20"/>
      <c r="AA36" s="20"/>
      <c r="AB36" s="20"/>
      <c r="AC36" s="20"/>
      <c r="AD36" s="20"/>
    </row>
    <row r="37" spans="2:30" ht="94.5" customHeight="1" thickBot="1">
      <c r="B37" s="135" t="s">
        <v>7</v>
      </c>
      <c r="C37" s="195" t="s">
        <v>8</v>
      </c>
      <c r="D37" s="196"/>
      <c r="E37" s="135" t="s">
        <v>9</v>
      </c>
      <c r="F37" s="135" t="s">
        <v>10</v>
      </c>
      <c r="G37" s="135" t="s">
        <v>238</v>
      </c>
      <c r="H37" s="135" t="s">
        <v>151</v>
      </c>
      <c r="I37" s="195" t="s">
        <v>239</v>
      </c>
      <c r="J37" s="196"/>
      <c r="K37" s="195" t="s">
        <v>257</v>
      </c>
      <c r="L37" s="196"/>
      <c r="M37" s="195" t="s">
        <v>19</v>
      </c>
      <c r="N37" s="196"/>
      <c r="O37" s="137">
        <v>43832</v>
      </c>
      <c r="P37" s="209">
        <v>43951</v>
      </c>
      <c r="Q37" s="210"/>
      <c r="R37" s="135" t="s">
        <v>282</v>
      </c>
      <c r="S37" s="93" t="s">
        <v>512</v>
      </c>
      <c r="T37" s="166">
        <f>AVERAGE(1)</f>
        <v>1</v>
      </c>
      <c r="U37" s="165" t="s">
        <v>545</v>
      </c>
      <c r="V37" s="20"/>
      <c r="W37" s="20"/>
      <c r="X37" s="20"/>
      <c r="Y37" s="20"/>
      <c r="Z37" s="20"/>
      <c r="AA37" s="20"/>
      <c r="AB37" s="20"/>
      <c r="AC37" s="20"/>
      <c r="AD37" s="20"/>
    </row>
    <row r="38" spans="2:30" ht="102.75" customHeight="1" thickBot="1">
      <c r="B38" s="135" t="s">
        <v>287</v>
      </c>
      <c r="C38" s="195"/>
      <c r="D38" s="196"/>
      <c r="E38" s="135" t="s">
        <v>137</v>
      </c>
      <c r="F38" s="135" t="s">
        <v>287</v>
      </c>
      <c r="G38" s="139" t="s">
        <v>138</v>
      </c>
      <c r="H38" s="135" t="s">
        <v>259</v>
      </c>
      <c r="I38" s="195" t="s">
        <v>135</v>
      </c>
      <c r="J38" s="196"/>
      <c r="K38" s="195" t="s">
        <v>136</v>
      </c>
      <c r="L38" s="196"/>
      <c r="M38" s="195" t="s">
        <v>141</v>
      </c>
      <c r="N38" s="196"/>
      <c r="O38" s="137">
        <v>43832</v>
      </c>
      <c r="P38" s="203">
        <v>44196</v>
      </c>
      <c r="Q38" s="204"/>
      <c r="R38" s="135" t="s">
        <v>267</v>
      </c>
      <c r="S38" s="103" t="s">
        <v>503</v>
      </c>
      <c r="T38" s="166">
        <f>AVERAGE(1)</f>
        <v>1</v>
      </c>
      <c r="U38" s="165" t="s">
        <v>545</v>
      </c>
      <c r="V38" s="20"/>
      <c r="W38" s="20"/>
      <c r="X38" s="20"/>
      <c r="Y38" s="20"/>
      <c r="Z38" s="20"/>
      <c r="AA38" s="20"/>
      <c r="AB38" s="20"/>
      <c r="AC38" s="20"/>
      <c r="AD38" s="20"/>
    </row>
    <row r="39" spans="2:30" ht="96.75" customHeight="1" thickBot="1">
      <c r="B39" s="135" t="s">
        <v>11</v>
      </c>
      <c r="C39" s="195"/>
      <c r="D39" s="196"/>
      <c r="E39" s="135" t="s">
        <v>318</v>
      </c>
      <c r="F39" s="135" t="s">
        <v>10</v>
      </c>
      <c r="G39" s="135" t="s">
        <v>14</v>
      </c>
      <c r="H39" s="135" t="s">
        <v>319</v>
      </c>
      <c r="I39" s="195" t="s">
        <v>15</v>
      </c>
      <c r="J39" s="196"/>
      <c r="K39" s="195" t="s">
        <v>257</v>
      </c>
      <c r="L39" s="196"/>
      <c r="M39" s="195" t="s">
        <v>16</v>
      </c>
      <c r="N39" s="196"/>
      <c r="O39" s="138" t="s">
        <v>237</v>
      </c>
      <c r="P39" s="209">
        <v>44196</v>
      </c>
      <c r="Q39" s="210"/>
      <c r="R39" s="135" t="s">
        <v>284</v>
      </c>
      <c r="S39" s="93" t="s">
        <v>496</v>
      </c>
      <c r="T39" s="166">
        <f>AVERAGE(0,0)</f>
        <v>0</v>
      </c>
      <c r="U39" s="165" t="s">
        <v>543</v>
      </c>
      <c r="V39" s="20"/>
      <c r="W39" s="20"/>
      <c r="X39" s="20"/>
      <c r="Y39" s="20"/>
      <c r="Z39" s="20"/>
      <c r="AA39" s="20"/>
      <c r="AB39" s="20"/>
      <c r="AC39" s="20"/>
      <c r="AD39" s="20"/>
    </row>
    <row r="40" spans="2:30" ht="125.25" customHeight="1" thickBot="1">
      <c r="B40" s="139" t="s">
        <v>287</v>
      </c>
      <c r="C40" s="205"/>
      <c r="D40" s="206"/>
      <c r="E40" s="139" t="s">
        <v>137</v>
      </c>
      <c r="F40" s="139" t="s">
        <v>287</v>
      </c>
      <c r="G40" s="139" t="s">
        <v>139</v>
      </c>
      <c r="H40" s="139" t="s">
        <v>316</v>
      </c>
      <c r="I40" s="205" t="s">
        <v>140</v>
      </c>
      <c r="J40" s="206"/>
      <c r="K40" s="205" t="s">
        <v>148</v>
      </c>
      <c r="L40" s="206"/>
      <c r="M40" s="205" t="s">
        <v>149</v>
      </c>
      <c r="N40" s="206" t="s">
        <v>149</v>
      </c>
      <c r="O40" s="140">
        <v>43832</v>
      </c>
      <c r="P40" s="207">
        <v>44196</v>
      </c>
      <c r="Q40" s="208"/>
      <c r="R40" s="139" t="s">
        <v>244</v>
      </c>
      <c r="S40" s="94" t="s">
        <v>519</v>
      </c>
      <c r="T40" s="166">
        <f>AVERAGE(0,0,0)</f>
        <v>0</v>
      </c>
      <c r="U40" s="165" t="s">
        <v>543</v>
      </c>
      <c r="V40" s="20"/>
      <c r="W40" s="20"/>
      <c r="X40" s="20"/>
      <c r="Y40" s="20"/>
      <c r="Z40" s="20"/>
      <c r="AA40" s="20"/>
      <c r="AB40" s="20"/>
      <c r="AC40" s="20"/>
      <c r="AD40" s="20"/>
    </row>
    <row r="41" spans="2:30" s="20" customFormat="1" ht="132.6" thickBot="1">
      <c r="B41" s="139" t="s">
        <v>287</v>
      </c>
      <c r="C41" s="205"/>
      <c r="D41" s="206"/>
      <c r="E41" s="139" t="s">
        <v>137</v>
      </c>
      <c r="F41" s="139" t="s">
        <v>287</v>
      </c>
      <c r="G41" s="139" t="s">
        <v>264</v>
      </c>
      <c r="H41" s="139" t="s">
        <v>281</v>
      </c>
      <c r="I41" s="205" t="s">
        <v>140</v>
      </c>
      <c r="J41" s="206"/>
      <c r="K41" s="205" t="s">
        <v>148</v>
      </c>
      <c r="L41" s="206"/>
      <c r="M41" s="205" t="s">
        <v>149</v>
      </c>
      <c r="N41" s="206" t="s">
        <v>149</v>
      </c>
      <c r="O41" s="140">
        <v>43832</v>
      </c>
      <c r="P41" s="207">
        <v>43920</v>
      </c>
      <c r="Q41" s="208"/>
      <c r="R41" s="139" t="s">
        <v>266</v>
      </c>
      <c r="S41" s="80" t="s">
        <v>518</v>
      </c>
      <c r="T41" s="166">
        <f>AVERAGE(0,0,0)</f>
        <v>0</v>
      </c>
      <c r="U41" s="165" t="s">
        <v>543</v>
      </c>
    </row>
    <row r="42" spans="2:30" s="20" customFormat="1" ht="88.05" customHeight="1" thickBot="1">
      <c r="B42" s="139" t="s">
        <v>287</v>
      </c>
      <c r="C42" s="205"/>
      <c r="D42" s="206"/>
      <c r="E42" s="139" t="s">
        <v>137</v>
      </c>
      <c r="F42" s="139" t="s">
        <v>287</v>
      </c>
      <c r="G42" s="139" t="s">
        <v>265</v>
      </c>
      <c r="H42" s="139" t="s">
        <v>290</v>
      </c>
      <c r="I42" s="205" t="s">
        <v>289</v>
      </c>
      <c r="J42" s="206"/>
      <c r="K42" s="205" t="s">
        <v>257</v>
      </c>
      <c r="L42" s="206"/>
      <c r="M42" s="205" t="s">
        <v>149</v>
      </c>
      <c r="N42" s="206" t="s">
        <v>149</v>
      </c>
      <c r="O42" s="140">
        <v>43832</v>
      </c>
      <c r="P42" s="207">
        <v>44012</v>
      </c>
      <c r="Q42" s="208"/>
      <c r="R42" s="139" t="s">
        <v>317</v>
      </c>
      <c r="S42" s="68" t="s">
        <v>491</v>
      </c>
      <c r="T42" s="166">
        <f>AVERAGE(0)</f>
        <v>0</v>
      </c>
      <c r="U42" s="165" t="s">
        <v>543</v>
      </c>
    </row>
    <row r="43" spans="2:30" s="20" customFormat="1" ht="92.25" customHeight="1" thickBot="1">
      <c r="B43" s="135" t="s">
        <v>287</v>
      </c>
      <c r="C43" s="195"/>
      <c r="D43" s="196"/>
      <c r="E43" s="135" t="s">
        <v>137</v>
      </c>
      <c r="F43" s="135" t="s">
        <v>287</v>
      </c>
      <c r="G43" s="135" t="s">
        <v>286</v>
      </c>
      <c r="H43" s="135" t="s">
        <v>268</v>
      </c>
      <c r="I43" s="195" t="s">
        <v>288</v>
      </c>
      <c r="J43" s="196"/>
      <c r="K43" s="195" t="s">
        <v>148</v>
      </c>
      <c r="L43" s="196"/>
      <c r="M43" s="195" t="s">
        <v>149</v>
      </c>
      <c r="N43" s="196" t="s">
        <v>149</v>
      </c>
      <c r="O43" s="137">
        <v>43832</v>
      </c>
      <c r="P43" s="203">
        <v>44012</v>
      </c>
      <c r="Q43" s="204"/>
      <c r="R43" s="135" t="s">
        <v>269</v>
      </c>
      <c r="S43" s="80" t="s">
        <v>494</v>
      </c>
      <c r="T43" s="166">
        <f>AVERAGE(0,0,0,0,0.3,0)</f>
        <v>4.9999999999999996E-2</v>
      </c>
      <c r="U43" s="165" t="s">
        <v>546</v>
      </c>
    </row>
    <row r="44" spans="2:30" s="20" customFormat="1" ht="108" customHeight="1" thickBot="1">
      <c r="B44" s="135"/>
      <c r="C44" s="195"/>
      <c r="D44" s="196"/>
      <c r="E44" s="135" t="s">
        <v>320</v>
      </c>
      <c r="F44" s="135"/>
      <c r="G44" s="135" t="s">
        <v>322</v>
      </c>
      <c r="H44" s="135" t="s">
        <v>323</v>
      </c>
      <c r="I44" s="195" t="s">
        <v>324</v>
      </c>
      <c r="J44" s="196"/>
      <c r="K44" s="195" t="s">
        <v>257</v>
      </c>
      <c r="L44" s="196"/>
      <c r="M44" s="195" t="s">
        <v>325</v>
      </c>
      <c r="N44" s="196"/>
      <c r="O44" s="137">
        <v>43832</v>
      </c>
      <c r="P44" s="203">
        <v>43951</v>
      </c>
      <c r="Q44" s="204"/>
      <c r="R44" s="135" t="s">
        <v>326</v>
      </c>
      <c r="S44" s="94" t="s">
        <v>525</v>
      </c>
      <c r="T44" s="166">
        <f>AVERAGE(0.5)</f>
        <v>0.5</v>
      </c>
      <c r="U44" s="165" t="s">
        <v>546</v>
      </c>
    </row>
    <row r="45" spans="2:30" s="20" customFormat="1" ht="111" customHeight="1" thickBot="1">
      <c r="B45" s="135"/>
      <c r="C45" s="195"/>
      <c r="D45" s="196"/>
      <c r="E45" s="135" t="s">
        <v>321</v>
      </c>
      <c r="F45" s="135"/>
      <c r="G45" s="135" t="s">
        <v>322</v>
      </c>
      <c r="H45" s="135" t="s">
        <v>323</v>
      </c>
      <c r="I45" s="195" t="s">
        <v>327</v>
      </c>
      <c r="J45" s="196"/>
      <c r="K45" s="195" t="s">
        <v>257</v>
      </c>
      <c r="L45" s="196"/>
      <c r="M45" s="197" t="s">
        <v>325</v>
      </c>
      <c r="N45" s="198"/>
      <c r="O45" s="110">
        <v>43832</v>
      </c>
      <c r="P45" s="199">
        <v>43951</v>
      </c>
      <c r="Q45" s="200"/>
      <c r="R45" s="136" t="s">
        <v>326</v>
      </c>
      <c r="S45" s="111" t="s">
        <v>526</v>
      </c>
      <c r="T45" s="167">
        <f>AVERAGE(1)</f>
        <v>1</v>
      </c>
      <c r="U45" s="165" t="s">
        <v>546</v>
      </c>
    </row>
    <row r="46" spans="2:30" s="20" customFormat="1" ht="39.75" customHeight="1" thickBot="1">
      <c r="M46" s="177" t="s">
        <v>528</v>
      </c>
      <c r="N46" s="201"/>
      <c r="O46" s="201"/>
      <c r="P46" s="201"/>
      <c r="Q46" s="201"/>
      <c r="R46" s="201"/>
      <c r="S46" s="202"/>
      <c r="T46" s="158">
        <f>AVERAGE(T17:T45)*0.33</f>
        <v>0.14707758620689657</v>
      </c>
    </row>
    <row r="47" spans="2:30" s="20" customFormat="1">
      <c r="T47" s="154"/>
    </row>
    <row r="48" spans="2:30" s="20" customFormat="1">
      <c r="T48" s="154"/>
    </row>
    <row r="49" spans="20:20" s="20" customFormat="1">
      <c r="T49" s="154"/>
    </row>
    <row r="50" spans="20:20" s="20" customFormat="1">
      <c r="T50" s="154"/>
    </row>
    <row r="51" spans="20:20" s="20" customFormat="1">
      <c r="T51" s="154"/>
    </row>
    <row r="52" spans="20:20" s="20" customFormat="1">
      <c r="T52" s="154"/>
    </row>
    <row r="53" spans="20:20" s="20" customFormat="1">
      <c r="T53" s="154"/>
    </row>
    <row r="54" spans="20:20" s="20" customFormat="1">
      <c r="T54" s="154"/>
    </row>
    <row r="55" spans="20:20" s="20" customFormat="1">
      <c r="T55" s="154"/>
    </row>
    <row r="56" spans="20:20" s="20" customFormat="1">
      <c r="T56" s="154"/>
    </row>
    <row r="57" spans="20:20" s="20" customFormat="1">
      <c r="T57" s="154"/>
    </row>
    <row r="58" spans="20:20" s="20" customFormat="1">
      <c r="T58" s="154"/>
    </row>
    <row r="59" spans="20:20" s="20" customFormat="1">
      <c r="T59" s="154"/>
    </row>
    <row r="60" spans="20:20" s="20" customFormat="1">
      <c r="T60" s="154"/>
    </row>
    <row r="61" spans="20:20" s="20" customFormat="1">
      <c r="T61" s="154"/>
    </row>
    <row r="62" spans="20:20" s="20" customFormat="1">
      <c r="T62" s="154"/>
    </row>
    <row r="63" spans="20:20" s="20" customFormat="1">
      <c r="T63" s="154"/>
    </row>
    <row r="64" spans="20:20" s="20" customFormat="1">
      <c r="T64" s="154"/>
    </row>
    <row r="65" spans="20:20" s="20" customFormat="1">
      <c r="T65" s="154"/>
    </row>
    <row r="66" spans="20:20" s="20" customFormat="1">
      <c r="T66" s="154"/>
    </row>
    <row r="67" spans="20:20" s="20" customFormat="1">
      <c r="T67" s="154"/>
    </row>
    <row r="68" spans="20:20" s="20" customFormat="1">
      <c r="T68" s="154"/>
    </row>
    <row r="69" spans="20:20" s="20" customFormat="1">
      <c r="T69" s="154"/>
    </row>
    <row r="70" spans="20:20" s="20" customFormat="1">
      <c r="T70" s="154"/>
    </row>
    <row r="71" spans="20:20" s="20" customFormat="1">
      <c r="T71" s="154"/>
    </row>
    <row r="72" spans="20:20" s="20" customFormat="1">
      <c r="T72" s="154"/>
    </row>
    <row r="73" spans="20:20" s="20" customFormat="1">
      <c r="T73" s="154"/>
    </row>
    <row r="74" spans="20:20" s="20" customFormat="1">
      <c r="T74" s="154"/>
    </row>
    <row r="75" spans="20:20" s="20" customFormat="1">
      <c r="T75" s="154"/>
    </row>
    <row r="76" spans="20:20" s="20" customFormat="1">
      <c r="T76" s="154"/>
    </row>
    <row r="77" spans="20:20" s="20" customFormat="1">
      <c r="T77" s="154"/>
    </row>
    <row r="78" spans="20:20" s="20" customFormat="1">
      <c r="T78" s="154"/>
    </row>
    <row r="79" spans="20:20" s="20" customFormat="1">
      <c r="T79" s="154"/>
    </row>
    <row r="80" spans="20:20" s="20" customFormat="1">
      <c r="T80" s="154"/>
    </row>
    <row r="81" spans="20:20" s="20" customFormat="1">
      <c r="T81" s="154"/>
    </row>
    <row r="82" spans="20:20" s="20" customFormat="1">
      <c r="T82" s="154"/>
    </row>
    <row r="83" spans="20:20" s="20" customFormat="1">
      <c r="T83" s="154"/>
    </row>
    <row r="84" spans="20:20" s="20" customFormat="1">
      <c r="T84" s="154"/>
    </row>
    <row r="85" spans="20:20" s="20" customFormat="1">
      <c r="T85" s="154"/>
    </row>
    <row r="86" spans="20:20" s="20" customFormat="1">
      <c r="T86" s="154"/>
    </row>
    <row r="87" spans="20:20" s="20" customFormat="1">
      <c r="T87" s="154"/>
    </row>
    <row r="88" spans="20:20" s="20" customFormat="1">
      <c r="T88" s="154"/>
    </row>
    <row r="89" spans="20:20" s="20" customFormat="1">
      <c r="T89" s="154"/>
    </row>
    <row r="90" spans="20:20" s="20" customFormat="1">
      <c r="T90" s="154"/>
    </row>
    <row r="91" spans="20:20" s="20" customFormat="1">
      <c r="T91" s="154"/>
    </row>
    <row r="92" spans="20:20" s="20" customFormat="1">
      <c r="T92" s="154"/>
    </row>
    <row r="93" spans="20:20" s="20" customFormat="1">
      <c r="T93" s="154"/>
    </row>
    <row r="94" spans="20:20" s="20" customFormat="1">
      <c r="T94" s="154"/>
    </row>
    <row r="95" spans="20:20" s="20" customFormat="1">
      <c r="T95" s="154"/>
    </row>
    <row r="96" spans="20:20" s="20" customFormat="1">
      <c r="T96" s="154"/>
    </row>
    <row r="97" spans="20:20" s="20" customFormat="1">
      <c r="T97" s="154"/>
    </row>
    <row r="98" spans="20:20" s="20" customFormat="1">
      <c r="T98" s="154"/>
    </row>
    <row r="99" spans="20:20" s="20" customFormat="1">
      <c r="T99" s="154"/>
    </row>
    <row r="100" spans="20:20" s="20" customFormat="1">
      <c r="T100" s="154"/>
    </row>
    <row r="101" spans="20:20" s="20" customFormat="1">
      <c r="T101" s="154"/>
    </row>
    <row r="102" spans="20:20" s="20" customFormat="1">
      <c r="T102" s="154"/>
    </row>
    <row r="103" spans="20:20" s="20" customFormat="1">
      <c r="T103" s="154"/>
    </row>
    <row r="104" spans="20:20" s="20" customFormat="1">
      <c r="T104" s="154"/>
    </row>
    <row r="105" spans="20:20" s="20" customFormat="1">
      <c r="T105" s="154"/>
    </row>
    <row r="106" spans="20:20" s="20" customFormat="1">
      <c r="T106" s="154"/>
    </row>
    <row r="107" spans="20:20" s="20" customFormat="1">
      <c r="T107" s="154"/>
    </row>
    <row r="108" spans="20:20" s="20" customFormat="1">
      <c r="T108" s="154"/>
    </row>
    <row r="109" spans="20:20" s="20" customFormat="1">
      <c r="T109" s="154"/>
    </row>
    <row r="110" spans="20:20" s="20" customFormat="1">
      <c r="T110" s="154"/>
    </row>
    <row r="111" spans="20:20" s="20" customFormat="1">
      <c r="T111" s="154"/>
    </row>
    <row r="112" spans="20:20" s="20" customFormat="1">
      <c r="T112" s="154"/>
    </row>
    <row r="113" spans="20:20" s="20" customFormat="1">
      <c r="T113" s="154"/>
    </row>
    <row r="114" spans="20:20" s="20" customFormat="1">
      <c r="T114" s="154"/>
    </row>
    <row r="115" spans="20:20" s="20" customFormat="1">
      <c r="T115" s="154"/>
    </row>
    <row r="116" spans="20:20" s="20" customFormat="1">
      <c r="T116" s="154"/>
    </row>
    <row r="117" spans="20:20" s="20" customFormat="1">
      <c r="T117" s="154"/>
    </row>
    <row r="118" spans="20:20" s="20" customFormat="1">
      <c r="T118" s="154"/>
    </row>
    <row r="119" spans="20:20" s="20" customFormat="1">
      <c r="T119" s="154"/>
    </row>
    <row r="120" spans="20:20" s="20" customFormat="1">
      <c r="T120" s="154"/>
    </row>
    <row r="121" spans="20:20" s="20" customFormat="1">
      <c r="T121" s="154"/>
    </row>
    <row r="122" spans="20:20" s="20" customFormat="1">
      <c r="T122" s="154"/>
    </row>
    <row r="123" spans="20:20" s="20" customFormat="1">
      <c r="T123" s="154"/>
    </row>
    <row r="124" spans="20:20" s="20" customFormat="1">
      <c r="T124" s="154"/>
    </row>
    <row r="125" spans="20:20" s="20" customFormat="1">
      <c r="T125" s="154"/>
    </row>
    <row r="126" spans="20:20" s="20" customFormat="1">
      <c r="T126" s="154"/>
    </row>
    <row r="127" spans="20:20" s="20" customFormat="1">
      <c r="T127" s="154"/>
    </row>
    <row r="128" spans="20:20" s="20" customFormat="1">
      <c r="T128" s="154"/>
    </row>
    <row r="129" spans="20:20" s="20" customFormat="1">
      <c r="T129" s="154"/>
    </row>
    <row r="130" spans="20:20" s="20" customFormat="1">
      <c r="T130" s="154"/>
    </row>
    <row r="131" spans="20:20" s="20" customFormat="1">
      <c r="T131" s="154"/>
    </row>
    <row r="132" spans="20:20" s="20" customFormat="1">
      <c r="T132" s="154"/>
    </row>
    <row r="133" spans="20:20" s="20" customFormat="1">
      <c r="T133" s="154"/>
    </row>
    <row r="134" spans="20:20" s="20" customFormat="1">
      <c r="T134" s="154"/>
    </row>
    <row r="135" spans="20:20" s="20" customFormat="1">
      <c r="T135" s="154"/>
    </row>
    <row r="136" spans="20:20" s="20" customFormat="1">
      <c r="T136" s="154"/>
    </row>
    <row r="137" spans="20:20" s="20" customFormat="1">
      <c r="T137" s="154"/>
    </row>
    <row r="138" spans="20:20" s="20" customFormat="1">
      <c r="T138" s="154"/>
    </row>
    <row r="139" spans="20:20" s="20" customFormat="1">
      <c r="T139" s="154"/>
    </row>
    <row r="140" spans="20:20" s="20" customFormat="1">
      <c r="T140" s="154"/>
    </row>
    <row r="141" spans="20:20" s="20" customFormat="1">
      <c r="T141" s="154"/>
    </row>
    <row r="142" spans="20:20" s="20" customFormat="1">
      <c r="T142" s="154"/>
    </row>
    <row r="143" spans="20:20" s="20" customFormat="1">
      <c r="T143" s="154"/>
    </row>
    <row r="144" spans="20:20" s="20" customFormat="1">
      <c r="T144" s="154"/>
    </row>
    <row r="145" spans="20:20" s="20" customFormat="1">
      <c r="T145" s="154"/>
    </row>
    <row r="146" spans="20:20" s="20" customFormat="1">
      <c r="T146" s="154"/>
    </row>
    <row r="147" spans="20:20" s="20" customFormat="1">
      <c r="T147" s="154"/>
    </row>
    <row r="148" spans="20:20" s="20" customFormat="1">
      <c r="T148" s="154"/>
    </row>
    <row r="149" spans="20:20" s="20" customFormat="1">
      <c r="T149" s="154"/>
    </row>
    <row r="150" spans="20:20" s="20" customFormat="1">
      <c r="T150" s="154"/>
    </row>
    <row r="151" spans="20:20" s="20" customFormat="1">
      <c r="T151" s="154"/>
    </row>
    <row r="152" spans="20:20" s="20" customFormat="1">
      <c r="T152" s="154"/>
    </row>
    <row r="153" spans="20:20" s="20" customFormat="1">
      <c r="T153" s="154"/>
    </row>
    <row r="154" spans="20:20" s="20" customFormat="1">
      <c r="T154" s="154"/>
    </row>
    <row r="155" spans="20:20" s="20" customFormat="1">
      <c r="T155" s="154"/>
    </row>
    <row r="156" spans="20:20" s="20" customFormat="1">
      <c r="T156" s="154"/>
    </row>
    <row r="157" spans="20:20" s="20" customFormat="1">
      <c r="T157" s="154"/>
    </row>
    <row r="158" spans="20:20" s="20" customFormat="1">
      <c r="T158" s="154"/>
    </row>
    <row r="159" spans="20:20" s="20" customFormat="1">
      <c r="T159" s="154"/>
    </row>
    <row r="160" spans="20:20" s="20" customFormat="1">
      <c r="T160" s="154"/>
    </row>
    <row r="161" spans="20:20" s="20" customFormat="1">
      <c r="T161" s="154"/>
    </row>
    <row r="162" spans="20:20" s="20" customFormat="1">
      <c r="T162" s="154"/>
    </row>
    <row r="163" spans="20:20" s="20" customFormat="1">
      <c r="T163" s="154"/>
    </row>
    <row r="164" spans="20:20" s="20" customFormat="1">
      <c r="T164" s="154"/>
    </row>
    <row r="165" spans="20:20" s="20" customFormat="1">
      <c r="T165" s="154"/>
    </row>
    <row r="166" spans="20:20" s="20" customFormat="1">
      <c r="T166" s="154"/>
    </row>
    <row r="167" spans="20:20" s="20" customFormat="1">
      <c r="T167" s="154"/>
    </row>
    <row r="168" spans="20:20" s="20" customFormat="1">
      <c r="T168" s="154"/>
    </row>
    <row r="169" spans="20:20" s="20" customFormat="1">
      <c r="T169" s="154"/>
    </row>
    <row r="170" spans="20:20" s="20" customFormat="1">
      <c r="T170" s="154"/>
    </row>
    <row r="171" spans="20:20" s="20" customFormat="1">
      <c r="T171" s="154"/>
    </row>
    <row r="172" spans="20:20" s="20" customFormat="1">
      <c r="T172" s="154"/>
    </row>
    <row r="173" spans="20:20" s="20" customFormat="1">
      <c r="T173" s="154"/>
    </row>
    <row r="174" spans="20:20" s="20" customFormat="1">
      <c r="T174" s="154"/>
    </row>
    <row r="175" spans="20:20" s="20" customFormat="1">
      <c r="T175" s="154"/>
    </row>
    <row r="176" spans="20:20" s="20" customFormat="1">
      <c r="T176" s="154"/>
    </row>
    <row r="177" spans="20:20" s="20" customFormat="1">
      <c r="T177" s="154"/>
    </row>
    <row r="178" spans="20:20" s="20" customFormat="1">
      <c r="T178" s="154"/>
    </row>
    <row r="179" spans="20:20" s="20" customFormat="1">
      <c r="T179" s="154"/>
    </row>
    <row r="180" spans="20:20" s="20" customFormat="1">
      <c r="T180" s="154"/>
    </row>
    <row r="181" spans="20:20" s="20" customFormat="1">
      <c r="T181" s="154"/>
    </row>
    <row r="182" spans="20:20" s="20" customFormat="1">
      <c r="T182" s="154"/>
    </row>
    <row r="183" spans="20:20" s="20" customFormat="1">
      <c r="T183" s="154"/>
    </row>
    <row r="184" spans="20:20" s="20" customFormat="1">
      <c r="T184" s="154"/>
    </row>
    <row r="185" spans="20:20" s="20" customFormat="1">
      <c r="T185" s="154"/>
    </row>
    <row r="186" spans="20:20" s="20" customFormat="1">
      <c r="T186" s="154"/>
    </row>
    <row r="187" spans="20:20" s="20" customFormat="1">
      <c r="T187" s="154"/>
    </row>
    <row r="188" spans="20:20" s="20" customFormat="1">
      <c r="T188" s="154"/>
    </row>
    <row r="189" spans="20:20" s="20" customFormat="1">
      <c r="T189" s="154"/>
    </row>
    <row r="190" spans="20:20" s="20" customFormat="1">
      <c r="T190" s="154"/>
    </row>
    <row r="191" spans="20:20" s="20" customFormat="1">
      <c r="T191" s="154"/>
    </row>
    <row r="192" spans="20:20" s="20" customFormat="1">
      <c r="T192" s="154"/>
    </row>
    <row r="193" spans="20:20" s="20" customFormat="1">
      <c r="T193" s="154"/>
    </row>
    <row r="194" spans="20:20" s="20" customFormat="1">
      <c r="T194" s="154"/>
    </row>
    <row r="195" spans="20:20" s="20" customFormat="1">
      <c r="T195" s="154"/>
    </row>
    <row r="196" spans="20:20" s="20" customFormat="1">
      <c r="T196" s="154"/>
    </row>
  </sheetData>
  <sheetProtection algorithmName="SHA-512" hashValue="d7cTcs1RsfnWAB/K5sxtSYkJgBwOefPSJmZvDltedAbI/0OUPI6kxJRCjIRUSkYWscjkRMjg27UjBQM5xZo7IQ==" saltValue="qseQCPmsuuYcEO0ixLSlEw==" spinCount="100000" sheet="1" formatCells="0" formatColumns="0" formatRows="0" insertColumns="0" insertRows="0" insertHyperlinks="0" deleteColumns="0" deleteRows="0" sort="0" autoFilter="0" pivotTables="0"/>
  <mergeCells count="172">
    <mergeCell ref="L7:M8"/>
    <mergeCell ref="N7:P8"/>
    <mergeCell ref="B8:C10"/>
    <mergeCell ref="D8:I10"/>
    <mergeCell ref="L10:P12"/>
    <mergeCell ref="B12:C13"/>
    <mergeCell ref="D12:I13"/>
    <mergeCell ref="B2:P2"/>
    <mergeCell ref="B3:C3"/>
    <mergeCell ref="D3:I3"/>
    <mergeCell ref="L4:M5"/>
    <mergeCell ref="N4:P5"/>
    <mergeCell ref="B5:C6"/>
    <mergeCell ref="D5:I6"/>
    <mergeCell ref="U15:U16"/>
    <mergeCell ref="C16:D16"/>
    <mergeCell ref="I16:J16"/>
    <mergeCell ref="K16:L16"/>
    <mergeCell ref="M16:N16"/>
    <mergeCell ref="P16:Q16"/>
    <mergeCell ref="B14:P14"/>
    <mergeCell ref="B15:F15"/>
    <mergeCell ref="G15:N15"/>
    <mergeCell ref="O15:R15"/>
    <mergeCell ref="S15:S16"/>
    <mergeCell ref="T15:T16"/>
    <mergeCell ref="C17:D17"/>
    <mergeCell ref="I17:J17"/>
    <mergeCell ref="K17:L17"/>
    <mergeCell ref="M17:N17"/>
    <mergeCell ref="P17:Q17"/>
    <mergeCell ref="C18:D18"/>
    <mergeCell ref="I18:J18"/>
    <mergeCell ref="K18:L18"/>
    <mergeCell ref="M18:N18"/>
    <mergeCell ref="P18:Q18"/>
    <mergeCell ref="C19:D19"/>
    <mergeCell ref="I19:J19"/>
    <mergeCell ref="K19:L19"/>
    <mergeCell ref="M19:N19"/>
    <mergeCell ref="P19:Q19"/>
    <mergeCell ref="C20:D20"/>
    <mergeCell ref="I20:J20"/>
    <mergeCell ref="K20:L20"/>
    <mergeCell ref="M20:N20"/>
    <mergeCell ref="P20:Q20"/>
    <mergeCell ref="C21:D21"/>
    <mergeCell ref="I21:J21"/>
    <mergeCell ref="K21:L21"/>
    <mergeCell ref="M21:N21"/>
    <mergeCell ref="P21:Q21"/>
    <mergeCell ref="C22:D22"/>
    <mergeCell ref="I22:J22"/>
    <mergeCell ref="K22:L22"/>
    <mergeCell ref="M22:N22"/>
    <mergeCell ref="P22:Q22"/>
    <mergeCell ref="C23:D23"/>
    <mergeCell ref="I23:J23"/>
    <mergeCell ref="K23:L23"/>
    <mergeCell ref="M23:N23"/>
    <mergeCell ref="P23:Q23"/>
    <mergeCell ref="C24:D24"/>
    <mergeCell ref="I24:J24"/>
    <mergeCell ref="K24:L24"/>
    <mergeCell ref="M24:N24"/>
    <mergeCell ref="P24:Q24"/>
    <mergeCell ref="C25:D25"/>
    <mergeCell ref="I25:J25"/>
    <mergeCell ref="K25:L25"/>
    <mergeCell ref="M25:N25"/>
    <mergeCell ref="P25:Q25"/>
    <mergeCell ref="C26:D26"/>
    <mergeCell ref="I26:J26"/>
    <mergeCell ref="K26:L26"/>
    <mergeCell ref="M26:N26"/>
    <mergeCell ref="P26:Q26"/>
    <mergeCell ref="C27:D27"/>
    <mergeCell ref="I27:J27"/>
    <mergeCell ref="K27:L27"/>
    <mergeCell ref="M27:N27"/>
    <mergeCell ref="P27:Q27"/>
    <mergeCell ref="C28:D28"/>
    <mergeCell ref="I28:J28"/>
    <mergeCell ref="K28:L28"/>
    <mergeCell ref="M28:N28"/>
    <mergeCell ref="P28:Q28"/>
    <mergeCell ref="C29:D29"/>
    <mergeCell ref="I29:J29"/>
    <mergeCell ref="K29:L29"/>
    <mergeCell ref="M29:N29"/>
    <mergeCell ref="P29:Q29"/>
    <mergeCell ref="C30:D30"/>
    <mergeCell ref="I30:J30"/>
    <mergeCell ref="K30:L30"/>
    <mergeCell ref="M30:N30"/>
    <mergeCell ref="P30:Q30"/>
    <mergeCell ref="C31:D31"/>
    <mergeCell ref="I31:J31"/>
    <mergeCell ref="K31:L31"/>
    <mergeCell ref="M31:N31"/>
    <mergeCell ref="P31:Q31"/>
    <mergeCell ref="C32:D32"/>
    <mergeCell ref="I32:J32"/>
    <mergeCell ref="K32:L32"/>
    <mergeCell ref="M32:N32"/>
    <mergeCell ref="P32:Q32"/>
    <mergeCell ref="C33:D33"/>
    <mergeCell ref="I33:J33"/>
    <mergeCell ref="K33:L33"/>
    <mergeCell ref="M33:N33"/>
    <mergeCell ref="P33:Q33"/>
    <mergeCell ref="C34:D34"/>
    <mergeCell ref="I34:J34"/>
    <mergeCell ref="K34:L34"/>
    <mergeCell ref="M34:N34"/>
    <mergeCell ref="P34:Q34"/>
    <mergeCell ref="C35:D35"/>
    <mergeCell ref="I35:J35"/>
    <mergeCell ref="K35:L35"/>
    <mergeCell ref="M35:N35"/>
    <mergeCell ref="P35:Q35"/>
    <mergeCell ref="C36:D36"/>
    <mergeCell ref="I36:J36"/>
    <mergeCell ref="K36:L36"/>
    <mergeCell ref="M36:N36"/>
    <mergeCell ref="P36:Q36"/>
    <mergeCell ref="C37:D37"/>
    <mergeCell ref="I37:J37"/>
    <mergeCell ref="K37:L37"/>
    <mergeCell ref="M37:N37"/>
    <mergeCell ref="P37:Q37"/>
    <mergeCell ref="C38:D38"/>
    <mergeCell ref="I38:J38"/>
    <mergeCell ref="K38:L38"/>
    <mergeCell ref="M38:N38"/>
    <mergeCell ref="P38:Q38"/>
    <mergeCell ref="C39:D39"/>
    <mergeCell ref="I39:J39"/>
    <mergeCell ref="K39:L39"/>
    <mergeCell ref="M39:N39"/>
    <mergeCell ref="P39:Q39"/>
    <mergeCell ref="C40:D40"/>
    <mergeCell ref="I40:J40"/>
    <mergeCell ref="K40:L40"/>
    <mergeCell ref="M40:N40"/>
    <mergeCell ref="P40:Q40"/>
    <mergeCell ref="C41:D41"/>
    <mergeCell ref="I41:J41"/>
    <mergeCell ref="K41:L41"/>
    <mergeCell ref="M41:N41"/>
    <mergeCell ref="P41:Q41"/>
    <mergeCell ref="C42:D42"/>
    <mergeCell ref="I42:J42"/>
    <mergeCell ref="K42:L42"/>
    <mergeCell ref="M42:N42"/>
    <mergeCell ref="P42:Q42"/>
    <mergeCell ref="C45:D45"/>
    <mergeCell ref="I45:J45"/>
    <mergeCell ref="K45:L45"/>
    <mergeCell ref="M45:N45"/>
    <mergeCell ref="P45:Q45"/>
    <mergeCell ref="M46:S46"/>
    <mergeCell ref="C43:D43"/>
    <mergeCell ref="I43:J43"/>
    <mergeCell ref="K43:L43"/>
    <mergeCell ref="M43:N43"/>
    <mergeCell ref="P43:Q43"/>
    <mergeCell ref="C44:D44"/>
    <mergeCell ref="I44:J44"/>
    <mergeCell ref="K44:L44"/>
    <mergeCell ref="M44:N44"/>
    <mergeCell ref="P44:Q44"/>
  </mergeCells>
  <pageMargins left="0.51181102362204722" right="0.51181102362204722" top="0.74803149606299213" bottom="0.74803149606299213" header="0.31496062992125984" footer="0.31496062992125984"/>
  <pageSetup paperSize="122" scale="71" fitToHeight="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06"/>
  <sheetViews>
    <sheetView zoomScale="80" zoomScaleNormal="80" workbookViewId="0">
      <selection activeCell="D5" sqref="D5"/>
    </sheetView>
  </sheetViews>
  <sheetFormatPr baseColWidth="10" defaultRowHeight="14.4"/>
  <cols>
    <col min="1" max="1" width="2.77734375" style="20" customWidth="1"/>
    <col min="2" max="2" width="24" customWidth="1"/>
    <col min="3" max="3" width="7.44140625" customWidth="1"/>
    <col min="4" max="4" width="46" customWidth="1"/>
    <col min="5" max="5" width="35.21875" customWidth="1"/>
    <col min="6" max="6" width="26.21875" customWidth="1"/>
    <col min="7" max="7" width="14.21875" customWidth="1"/>
    <col min="8" max="8" width="52.44140625" customWidth="1"/>
    <col min="9" max="9" width="9.77734375" customWidth="1"/>
    <col min="10" max="10" width="0" hidden="1" customWidth="1"/>
    <col min="11" max="11" width="43.21875" customWidth="1"/>
  </cols>
  <sheetData>
    <row r="1" spans="1:75" s="20" customFormat="1">
      <c r="B1" s="250" t="s">
        <v>270</v>
      </c>
      <c r="C1" s="250"/>
      <c r="D1" s="250"/>
      <c r="E1" s="250"/>
      <c r="F1" s="250"/>
      <c r="G1" s="250"/>
      <c r="H1" s="250"/>
      <c r="I1" s="250"/>
      <c r="J1" s="250"/>
      <c r="K1" s="250"/>
    </row>
    <row r="2" spans="1:75" ht="69" customHeight="1" thickBot="1">
      <c r="B2" s="250"/>
      <c r="C2" s="250"/>
      <c r="D2" s="250"/>
      <c r="E2" s="250"/>
      <c r="F2" s="250"/>
      <c r="G2" s="250"/>
      <c r="H2" s="250"/>
      <c r="I2" s="250"/>
      <c r="J2" s="250"/>
      <c r="K2" s="250"/>
      <c r="L2" s="76"/>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row>
    <row r="3" spans="1:75" ht="18.600000000000001" thickBot="1">
      <c r="A3" s="21"/>
      <c r="B3" s="251" t="s">
        <v>63</v>
      </c>
      <c r="C3" s="252"/>
      <c r="D3" s="252"/>
      <c r="E3" s="252"/>
      <c r="F3" s="252"/>
      <c r="G3" s="252"/>
      <c r="H3" s="252"/>
      <c r="I3" s="253"/>
      <c r="J3" s="20"/>
      <c r="K3" s="20"/>
      <c r="L3" s="76"/>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row>
    <row r="4" spans="1:75" ht="36.6" thickBot="1">
      <c r="A4" s="21"/>
      <c r="B4" s="51" t="s">
        <v>34</v>
      </c>
      <c r="C4" s="254" t="s">
        <v>64</v>
      </c>
      <c r="D4" s="254"/>
      <c r="E4" s="52" t="s">
        <v>36</v>
      </c>
      <c r="F4" s="141" t="s">
        <v>37</v>
      </c>
      <c r="G4" s="91" t="s">
        <v>38</v>
      </c>
      <c r="H4" s="92" t="s">
        <v>329</v>
      </c>
      <c r="I4" s="90" t="s">
        <v>328</v>
      </c>
      <c r="J4" s="20"/>
      <c r="K4" s="161" t="s">
        <v>549</v>
      </c>
      <c r="L4" s="76"/>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row>
    <row r="5" spans="1:75" s="7" customFormat="1" ht="103.5" customHeight="1" thickBot="1">
      <c r="A5" s="21"/>
      <c r="B5" s="246" t="s">
        <v>89</v>
      </c>
      <c r="C5" s="48" t="s">
        <v>39</v>
      </c>
      <c r="D5" s="69" t="s">
        <v>65</v>
      </c>
      <c r="E5" s="49" t="s">
        <v>490</v>
      </c>
      <c r="F5" s="144" t="s">
        <v>297</v>
      </c>
      <c r="G5" s="50">
        <v>44196</v>
      </c>
      <c r="H5" s="80" t="s">
        <v>567</v>
      </c>
      <c r="I5" s="149">
        <f>AVERAGE(,)</f>
        <v>0</v>
      </c>
      <c r="J5" s="107"/>
      <c r="K5" s="130" t="s">
        <v>543</v>
      </c>
      <c r="L5" s="76"/>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row>
    <row r="6" spans="1:75" s="7" customFormat="1" ht="183.75" customHeight="1" thickBot="1">
      <c r="A6" s="21"/>
      <c r="B6" s="247"/>
      <c r="C6" s="11" t="s">
        <v>40</v>
      </c>
      <c r="D6" s="29" t="s">
        <v>66</v>
      </c>
      <c r="E6" s="27" t="s">
        <v>182</v>
      </c>
      <c r="F6" s="27" t="s">
        <v>296</v>
      </c>
      <c r="G6" s="28" t="s">
        <v>272</v>
      </c>
      <c r="H6" s="80" t="s">
        <v>550</v>
      </c>
      <c r="I6" s="149">
        <f>AVERAGE(0.3)</f>
        <v>0.3</v>
      </c>
      <c r="J6" s="107"/>
      <c r="K6" s="130" t="s">
        <v>543</v>
      </c>
      <c r="L6" s="76"/>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row>
    <row r="7" spans="1:75" s="7" customFormat="1" ht="149.1" customHeight="1" thickBot="1">
      <c r="A7" s="21"/>
      <c r="B7" s="255" t="s">
        <v>262</v>
      </c>
      <c r="C7" s="142" t="s">
        <v>42</v>
      </c>
      <c r="D7" s="143" t="s">
        <v>68</v>
      </c>
      <c r="E7" s="32" t="s">
        <v>292</v>
      </c>
      <c r="F7" s="24" t="s">
        <v>291</v>
      </c>
      <c r="G7" s="25">
        <v>44196</v>
      </c>
      <c r="H7" s="124" t="s">
        <v>551</v>
      </c>
      <c r="I7" s="149">
        <f>AVERAGE(0.8,0,0,0.05,1,0,0.05)</f>
        <v>0.27142857142857146</v>
      </c>
      <c r="J7" s="107"/>
      <c r="K7" s="130" t="s">
        <v>552</v>
      </c>
      <c r="L7" s="76"/>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row>
    <row r="8" spans="1:75" s="7" customFormat="1" ht="116.25" customHeight="1" thickBot="1">
      <c r="A8" s="21"/>
      <c r="B8" s="256"/>
      <c r="C8" s="10" t="s">
        <v>43</v>
      </c>
      <c r="D8" s="29" t="s">
        <v>176</v>
      </c>
      <c r="E8" s="32" t="s">
        <v>293</v>
      </c>
      <c r="F8" s="27" t="s">
        <v>295</v>
      </c>
      <c r="G8" s="25">
        <v>44196</v>
      </c>
      <c r="H8" s="148" t="s">
        <v>553</v>
      </c>
      <c r="I8" s="149">
        <f>AVERAGE(1,0.3)</f>
        <v>0.65</v>
      </c>
      <c r="J8" s="107"/>
      <c r="K8" s="130" t="s">
        <v>543</v>
      </c>
      <c r="L8" s="76"/>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row>
    <row r="9" spans="1:75" s="7" customFormat="1" ht="107.1" customHeight="1" thickBot="1">
      <c r="A9" s="21"/>
      <c r="B9" s="256"/>
      <c r="C9" s="10" t="s">
        <v>69</v>
      </c>
      <c r="D9" s="29" t="s">
        <v>70</v>
      </c>
      <c r="E9" s="24" t="s">
        <v>208</v>
      </c>
      <c r="F9" s="27" t="s">
        <v>294</v>
      </c>
      <c r="G9" s="25">
        <v>44196</v>
      </c>
      <c r="H9" s="80" t="s">
        <v>554</v>
      </c>
      <c r="I9" s="149">
        <f>AVERAGE(0,0,0,0,0.3,0,0)</f>
        <v>4.2857142857142858E-2</v>
      </c>
      <c r="J9" s="107"/>
      <c r="K9" s="130" t="s">
        <v>543</v>
      </c>
      <c r="L9" s="76"/>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row>
    <row r="10" spans="1:75" s="7" customFormat="1" ht="82.5" customHeight="1" thickBot="1">
      <c r="A10" s="21"/>
      <c r="B10" s="256"/>
      <c r="C10" s="10" t="s">
        <v>71</v>
      </c>
      <c r="D10" s="29" t="s">
        <v>177</v>
      </c>
      <c r="E10" s="24" t="s">
        <v>178</v>
      </c>
      <c r="F10" s="27" t="s">
        <v>298</v>
      </c>
      <c r="G10" s="25">
        <v>44196</v>
      </c>
      <c r="H10" s="80" t="s">
        <v>555</v>
      </c>
      <c r="I10" s="149">
        <f>AVERAGE(0,0,0,0,0.3,0.3)</f>
        <v>9.9999999999999992E-2</v>
      </c>
      <c r="J10" s="107"/>
      <c r="K10" s="130" t="s">
        <v>543</v>
      </c>
      <c r="L10" s="76"/>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row>
    <row r="11" spans="1:75" s="7" customFormat="1" ht="83.4" thickBot="1">
      <c r="A11" s="21"/>
      <c r="B11" s="256"/>
      <c r="C11" s="10" t="s">
        <v>72</v>
      </c>
      <c r="D11" s="29" t="s">
        <v>73</v>
      </c>
      <c r="E11" s="24" t="s">
        <v>299</v>
      </c>
      <c r="F11" s="24" t="s">
        <v>210</v>
      </c>
      <c r="G11" s="25">
        <v>44196</v>
      </c>
      <c r="H11" s="95" t="s">
        <v>516</v>
      </c>
      <c r="I11" s="149">
        <f>AVERAGE(0,0.3)</f>
        <v>0.15</v>
      </c>
      <c r="J11" s="107"/>
      <c r="K11" s="130" t="s">
        <v>543</v>
      </c>
      <c r="L11" s="76"/>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row>
    <row r="12" spans="1:75" s="7" customFormat="1" ht="69" customHeight="1" thickBot="1">
      <c r="A12" s="21"/>
      <c r="B12" s="256"/>
      <c r="C12" s="10" t="s">
        <v>74</v>
      </c>
      <c r="D12" s="29" t="s">
        <v>181</v>
      </c>
      <c r="E12" s="24" t="s">
        <v>183</v>
      </c>
      <c r="F12" s="24" t="s">
        <v>184</v>
      </c>
      <c r="G12" s="33" t="s">
        <v>332</v>
      </c>
      <c r="H12" s="80" t="s">
        <v>556</v>
      </c>
      <c r="I12" s="149">
        <f>AVERAGE(0.9,0)</f>
        <v>0.45</v>
      </c>
      <c r="J12" s="107"/>
      <c r="K12" s="130" t="s">
        <v>543</v>
      </c>
      <c r="L12" s="76"/>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row>
    <row r="13" spans="1:75" s="7" customFormat="1" ht="165.75" customHeight="1" thickBot="1">
      <c r="A13" s="21"/>
      <c r="B13" s="256"/>
      <c r="C13" s="258" t="s">
        <v>75</v>
      </c>
      <c r="D13" s="260" t="s">
        <v>557</v>
      </c>
      <c r="E13" s="24" t="s">
        <v>207</v>
      </c>
      <c r="F13" s="27" t="s">
        <v>211</v>
      </c>
      <c r="G13" s="28" t="s">
        <v>273</v>
      </c>
      <c r="H13" s="80" t="s">
        <v>558</v>
      </c>
      <c r="I13" s="149">
        <f>AVERAGE(1,1,1,1,0.9,0.9)</f>
        <v>0.96666666666666679</v>
      </c>
      <c r="J13" s="107"/>
      <c r="K13" s="130" t="s">
        <v>552</v>
      </c>
      <c r="L13" s="76"/>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row>
    <row r="14" spans="1:75" s="7" customFormat="1" ht="166.5" customHeight="1" thickBot="1">
      <c r="A14" s="21"/>
      <c r="B14" s="256"/>
      <c r="C14" s="259"/>
      <c r="D14" s="261"/>
      <c r="E14" s="24" t="s">
        <v>179</v>
      </c>
      <c r="F14" s="37" t="s">
        <v>180</v>
      </c>
      <c r="G14" s="28" t="s">
        <v>274</v>
      </c>
      <c r="H14" s="80" t="s">
        <v>559</v>
      </c>
      <c r="I14" s="149">
        <f>AVERAGE(1,1,1,1,1,1,0.9)</f>
        <v>0.98571428571428577</v>
      </c>
      <c r="J14" s="107"/>
      <c r="K14" s="130" t="s">
        <v>552</v>
      </c>
      <c r="L14" s="76"/>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row>
    <row r="15" spans="1:75" s="7" customFormat="1" ht="111" customHeight="1" thickBot="1">
      <c r="A15" s="21"/>
      <c r="B15" s="257"/>
      <c r="C15" s="10" t="s">
        <v>76</v>
      </c>
      <c r="D15" s="29" t="s">
        <v>142</v>
      </c>
      <c r="E15" s="27" t="s">
        <v>185</v>
      </c>
      <c r="F15" s="27" t="s">
        <v>77</v>
      </c>
      <c r="G15" s="34" t="s">
        <v>304</v>
      </c>
      <c r="H15" s="80" t="s">
        <v>497</v>
      </c>
      <c r="I15" s="149">
        <f>AVERAGE(,)</f>
        <v>0</v>
      </c>
      <c r="J15" s="107" t="s">
        <v>517</v>
      </c>
      <c r="K15" s="130" t="s">
        <v>543</v>
      </c>
      <c r="L15" s="76"/>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row>
    <row r="16" spans="1:75" s="7" customFormat="1" ht="137.1" customHeight="1" thickBot="1">
      <c r="A16" s="21"/>
      <c r="B16" s="243" t="s">
        <v>90</v>
      </c>
      <c r="C16" s="10" t="s">
        <v>44</v>
      </c>
      <c r="D16" s="29" t="s">
        <v>78</v>
      </c>
      <c r="E16" s="27" t="s">
        <v>300</v>
      </c>
      <c r="F16" s="27" t="s">
        <v>212</v>
      </c>
      <c r="G16" s="26">
        <v>44196</v>
      </c>
      <c r="H16" s="80" t="s">
        <v>560</v>
      </c>
      <c r="I16" s="149">
        <f>AVERAGE(0.8,0,1,1,1,0,0.9)</f>
        <v>0.67142857142857149</v>
      </c>
      <c r="J16" s="107"/>
      <c r="K16" s="130" t="s">
        <v>543</v>
      </c>
      <c r="L16" s="76"/>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row>
    <row r="17" spans="1:75" s="7" customFormat="1" ht="99" customHeight="1" thickBot="1">
      <c r="A17" s="21"/>
      <c r="B17" s="244"/>
      <c r="C17" s="10" t="s">
        <v>45</v>
      </c>
      <c r="D17" s="29" t="s">
        <v>79</v>
      </c>
      <c r="E17" s="24" t="s">
        <v>301</v>
      </c>
      <c r="F17" s="27" t="s">
        <v>302</v>
      </c>
      <c r="G17" s="26">
        <v>44196</v>
      </c>
      <c r="H17" s="80" t="s">
        <v>561</v>
      </c>
      <c r="I17" s="149">
        <f>AVERAGE(0.8,0,0.7,1,0.9,1,0)</f>
        <v>0.62857142857142867</v>
      </c>
      <c r="J17" s="107"/>
      <c r="K17" s="130" t="s">
        <v>543</v>
      </c>
      <c r="L17" s="76"/>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row>
    <row r="18" spans="1:75" s="7" customFormat="1" ht="102" customHeight="1" thickBot="1">
      <c r="A18" s="21"/>
      <c r="B18" s="245" t="s">
        <v>147</v>
      </c>
      <c r="C18" s="11" t="s">
        <v>47</v>
      </c>
      <c r="D18" s="29" t="s">
        <v>80</v>
      </c>
      <c r="E18" s="24" t="s">
        <v>81</v>
      </c>
      <c r="F18" s="27" t="s">
        <v>82</v>
      </c>
      <c r="G18" s="28" t="s">
        <v>275</v>
      </c>
      <c r="H18" s="96" t="s">
        <v>510</v>
      </c>
      <c r="I18" s="149">
        <f>AVERAGE(0.9,1)</f>
        <v>0.95</v>
      </c>
      <c r="J18" s="107"/>
      <c r="K18" s="130" t="s">
        <v>545</v>
      </c>
      <c r="L18" s="76"/>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7" customFormat="1" ht="152.55000000000001" customHeight="1" thickBot="1">
      <c r="A19" s="21"/>
      <c r="B19" s="246"/>
      <c r="C19" s="11" t="s">
        <v>50</v>
      </c>
      <c r="D19" s="29" t="s">
        <v>143</v>
      </c>
      <c r="E19" s="24" t="s">
        <v>85</v>
      </c>
      <c r="F19" s="27" t="s">
        <v>213</v>
      </c>
      <c r="G19" s="26">
        <v>43465</v>
      </c>
      <c r="H19" s="80" t="s">
        <v>562</v>
      </c>
      <c r="I19" s="149">
        <f>AVERAGE(1,1,0,1,1,1,0.9)</f>
        <v>0.84285714285714286</v>
      </c>
      <c r="J19" s="107"/>
      <c r="K19" s="130" t="s">
        <v>543</v>
      </c>
      <c r="L19" s="76"/>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row>
    <row r="20" spans="1:75" s="7" customFormat="1" ht="135.75" customHeight="1" thickBot="1">
      <c r="A20" s="21"/>
      <c r="B20" s="246"/>
      <c r="C20" s="11" t="s">
        <v>83</v>
      </c>
      <c r="D20" s="30" t="s">
        <v>186</v>
      </c>
      <c r="E20" s="27" t="s">
        <v>303</v>
      </c>
      <c r="F20" s="27" t="s">
        <v>214</v>
      </c>
      <c r="G20" s="34" t="s">
        <v>276</v>
      </c>
      <c r="H20" s="96" t="s">
        <v>563</v>
      </c>
      <c r="I20" s="149">
        <f>AVERAGE(0,0,0.1,0,0.3,)</f>
        <v>6.6666666666666666E-2</v>
      </c>
      <c r="J20" s="107"/>
      <c r="K20" s="130" t="s">
        <v>543</v>
      </c>
      <c r="L20" s="76"/>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row>
    <row r="21" spans="1:75" s="7" customFormat="1" ht="193.8" thickBot="1">
      <c r="A21" s="21"/>
      <c r="B21" s="247"/>
      <c r="C21" s="11" t="s">
        <v>84</v>
      </c>
      <c r="D21" s="29" t="s">
        <v>263</v>
      </c>
      <c r="E21" s="27" t="s">
        <v>564</v>
      </c>
      <c r="F21" s="27" t="s">
        <v>187</v>
      </c>
      <c r="G21" s="25">
        <v>44195</v>
      </c>
      <c r="H21" s="80" t="s">
        <v>565</v>
      </c>
      <c r="I21" s="149">
        <f>AVERAGE(0,0,0.1,0,1,0,0,1)</f>
        <v>0.26250000000000001</v>
      </c>
      <c r="J21" s="107"/>
      <c r="K21" s="130" t="s">
        <v>543</v>
      </c>
      <c r="L21" s="76"/>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row>
    <row r="22" spans="1:75" s="20" customFormat="1" ht="182.25" customHeight="1" thickBot="1">
      <c r="A22" s="21"/>
      <c r="B22" s="35" t="s">
        <v>188</v>
      </c>
      <c r="C22" s="11" t="s">
        <v>88</v>
      </c>
      <c r="D22" s="29" t="s">
        <v>155</v>
      </c>
      <c r="E22" s="143" t="s">
        <v>156</v>
      </c>
      <c r="F22" s="143" t="s">
        <v>245</v>
      </c>
      <c r="G22" s="113">
        <v>44196</v>
      </c>
      <c r="H22" s="114" t="s">
        <v>566</v>
      </c>
      <c r="I22" s="150">
        <f>AVERAGE(0,0,0.5,0,0.5,1)</f>
        <v>0.33333333333333331</v>
      </c>
      <c r="J22" s="107"/>
      <c r="K22" s="130" t="s">
        <v>552</v>
      </c>
      <c r="L22" s="76"/>
    </row>
    <row r="23" spans="1:75" s="20" customFormat="1" ht="33.75" customHeight="1" thickBot="1">
      <c r="D23" s="112"/>
      <c r="E23" s="177" t="s">
        <v>529</v>
      </c>
      <c r="F23" s="248"/>
      <c r="G23" s="248"/>
      <c r="H23" s="249"/>
      <c r="I23" s="122">
        <f xml:space="preserve"> AVERAGE(I22,I21,I20,I19,I18,I17,I16,I14,I13,I12,I11,I10,I9,I8,I7,I6)*0.33</f>
        <v>0.15823549107142859</v>
      </c>
    </row>
    <row r="24" spans="1:75" s="20" customFormat="1" ht="15" customHeight="1">
      <c r="D24" s="22"/>
      <c r="G24" s="22"/>
    </row>
    <row r="25" spans="1:75" s="20" customFormat="1" ht="15" customHeight="1"/>
    <row r="26" spans="1:75" s="20" customFormat="1" ht="15.75" customHeight="1"/>
    <row r="27" spans="1:75" s="20" customFormat="1" ht="15.75" customHeight="1"/>
    <row r="28" spans="1:75" s="20" customFormat="1"/>
    <row r="29" spans="1:75" s="20" customFormat="1"/>
    <row r="30" spans="1:75" s="20" customFormat="1"/>
    <row r="31" spans="1:75" s="20" customFormat="1"/>
    <row r="32" spans="1:75"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pans="1:9" s="20" customFormat="1"/>
    <row r="50" spans="1:9" s="20" customFormat="1"/>
    <row r="51" spans="1:9" s="20" customFormat="1"/>
    <row r="52" spans="1:9" s="20" customFormat="1"/>
    <row r="53" spans="1:9" s="20" customFormat="1"/>
    <row r="54" spans="1:9" s="20" customFormat="1"/>
    <row r="55" spans="1:9" s="7" customFormat="1">
      <c r="A55" s="20"/>
    </row>
    <row r="56" spans="1:9" s="7" customFormat="1">
      <c r="A56" s="20"/>
    </row>
    <row r="57" spans="1:9" s="7" customFormat="1">
      <c r="A57" s="20"/>
    </row>
    <row r="58" spans="1:9" s="7" customFormat="1">
      <c r="A58" s="20"/>
    </row>
    <row r="59" spans="1:9">
      <c r="H59" s="7"/>
      <c r="I59" s="7"/>
    </row>
    <row r="60" spans="1:9">
      <c r="H60" s="7"/>
      <c r="I60" s="7"/>
    </row>
    <row r="61" spans="1:9">
      <c r="H61" s="7"/>
      <c r="I61" s="7"/>
    </row>
    <row r="62" spans="1:9">
      <c r="H62" s="7"/>
      <c r="I62" s="7"/>
    </row>
    <row r="63" spans="1:9">
      <c r="H63" s="7"/>
      <c r="I63" s="7"/>
    </row>
    <row r="64" spans="1:9">
      <c r="H64" s="7"/>
      <c r="I64" s="7"/>
    </row>
    <row r="65" spans="8:9">
      <c r="H65" s="7"/>
      <c r="I65" s="7"/>
    </row>
    <row r="66" spans="8:9">
      <c r="H66" s="7"/>
      <c r="I66" s="7"/>
    </row>
    <row r="67" spans="8:9">
      <c r="H67" s="7"/>
      <c r="I67" s="7"/>
    </row>
    <row r="68" spans="8:9">
      <c r="H68" s="7"/>
      <c r="I68" s="7"/>
    </row>
    <row r="69" spans="8:9">
      <c r="H69" s="7"/>
      <c r="I69" s="7"/>
    </row>
    <row r="70" spans="8:9">
      <c r="H70" s="7"/>
      <c r="I70" s="7"/>
    </row>
    <row r="71" spans="8:9">
      <c r="H71" s="7"/>
      <c r="I71" s="7"/>
    </row>
    <row r="72" spans="8:9">
      <c r="H72" s="7"/>
      <c r="I72" s="7"/>
    </row>
    <row r="73" spans="8:9">
      <c r="H73" s="7"/>
      <c r="I73" s="7"/>
    </row>
    <row r="74" spans="8:9">
      <c r="H74" s="7"/>
      <c r="I74" s="7"/>
    </row>
    <row r="75" spans="8:9">
      <c r="H75" s="7"/>
      <c r="I75" s="7"/>
    </row>
    <row r="76" spans="8:9">
      <c r="H76" s="7"/>
      <c r="I76" s="7"/>
    </row>
    <row r="77" spans="8:9">
      <c r="H77" s="7"/>
      <c r="I77" s="7"/>
    </row>
    <row r="78" spans="8:9">
      <c r="H78" s="7"/>
      <c r="I78" s="7"/>
    </row>
    <row r="79" spans="8:9">
      <c r="H79" s="7"/>
      <c r="I79" s="7"/>
    </row>
    <row r="80" spans="8:9">
      <c r="H80" s="7"/>
      <c r="I80" s="7"/>
    </row>
    <row r="81" spans="8:9">
      <c r="H81" s="7"/>
      <c r="I81" s="7"/>
    </row>
    <row r="82" spans="8:9">
      <c r="H82" s="7"/>
      <c r="I82" s="7"/>
    </row>
    <row r="83" spans="8:9">
      <c r="H83" s="7"/>
      <c r="I83" s="7"/>
    </row>
    <row r="84" spans="8:9">
      <c r="H84" s="7"/>
      <c r="I84" s="7"/>
    </row>
    <row r="85" spans="8:9">
      <c r="H85" s="7"/>
      <c r="I85" s="7"/>
    </row>
    <row r="86" spans="8:9">
      <c r="H86" s="7"/>
      <c r="I86" s="7"/>
    </row>
    <row r="87" spans="8:9">
      <c r="H87" s="7"/>
      <c r="I87" s="7"/>
    </row>
    <row r="88" spans="8:9">
      <c r="H88" s="7"/>
      <c r="I88" s="7"/>
    </row>
    <row r="89" spans="8:9">
      <c r="H89" s="7"/>
      <c r="I89" s="7"/>
    </row>
    <row r="90" spans="8:9">
      <c r="H90" s="7"/>
      <c r="I90" s="7"/>
    </row>
    <row r="91" spans="8:9">
      <c r="H91" s="7"/>
      <c r="I91" s="7"/>
    </row>
    <row r="92" spans="8:9">
      <c r="H92" s="7"/>
      <c r="I92" s="7"/>
    </row>
    <row r="93" spans="8:9">
      <c r="H93" s="7"/>
      <c r="I93" s="7"/>
    </row>
    <row r="94" spans="8:9">
      <c r="H94" s="7"/>
      <c r="I94" s="7"/>
    </row>
    <row r="95" spans="8:9">
      <c r="H95" s="7"/>
      <c r="I95" s="7"/>
    </row>
    <row r="96" spans="8:9">
      <c r="H96" s="7"/>
      <c r="I96" s="7"/>
    </row>
    <row r="97" spans="8:9">
      <c r="H97" s="7"/>
      <c r="I97" s="7"/>
    </row>
    <row r="98" spans="8:9">
      <c r="H98" s="7"/>
      <c r="I98" s="7"/>
    </row>
    <row r="99" spans="8:9">
      <c r="H99" s="7"/>
      <c r="I99" s="7"/>
    </row>
    <row r="100" spans="8:9">
      <c r="H100" s="7"/>
      <c r="I100" s="7"/>
    </row>
    <row r="101" spans="8:9">
      <c r="H101" s="7"/>
      <c r="I101" s="7"/>
    </row>
    <row r="102" spans="8:9">
      <c r="H102" s="7"/>
      <c r="I102" s="7"/>
    </row>
    <row r="103" spans="8:9">
      <c r="H103" s="7"/>
      <c r="I103" s="7"/>
    </row>
    <row r="104" spans="8:9">
      <c r="H104" s="7"/>
      <c r="I104" s="7"/>
    </row>
    <row r="105" spans="8:9">
      <c r="H105" s="7"/>
      <c r="I105" s="7"/>
    </row>
    <row r="106" spans="8:9">
      <c r="H106" s="7"/>
      <c r="I106" s="7"/>
    </row>
  </sheetData>
  <sheetProtection algorithmName="SHA-512" hashValue="JGTkw3C+1Pz3BYZZ69Z93V+b39HpKUHCjKYrQl9sHd0L11DKmtGG4XhCCl+i877g90wVJt0n4feifz6OIb8D4A==" saltValue="oVnuUEQG0RyB+ndO3yc/5A==" spinCount="100000" sheet="1" formatCells="0" formatColumns="0" formatRows="0" insertColumns="0" insertRows="0" insertHyperlinks="0" deleteColumns="0" deleteRows="0" sort="0" autoFilter="0" pivotTables="0"/>
  <mergeCells count="10">
    <mergeCell ref="B16:B17"/>
    <mergeCell ref="B18:B21"/>
    <mergeCell ref="E23:H23"/>
    <mergeCell ref="B1:K2"/>
    <mergeCell ref="B3:I3"/>
    <mergeCell ref="C4:D4"/>
    <mergeCell ref="B5:B6"/>
    <mergeCell ref="B7:B15"/>
    <mergeCell ref="C13:C14"/>
    <mergeCell ref="D13:D14"/>
  </mergeCells>
  <pageMargins left="0.70866141732283472" right="0.70866141732283472" top="0.55118110236220474" bottom="0.55118110236220474" header="0.31496062992125984" footer="0.31496062992125984"/>
  <pageSetup paperSize="122"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topLeftCell="A2" zoomScale="90" zoomScaleNormal="90" zoomScaleSheetLayoutView="90" workbookViewId="0">
      <selection activeCell="D6" sqref="D6"/>
    </sheetView>
  </sheetViews>
  <sheetFormatPr baseColWidth="10" defaultColWidth="11.44140625" defaultRowHeight="11.4"/>
  <cols>
    <col min="1" max="1" width="3.21875" style="23" customWidth="1"/>
    <col min="2" max="2" width="23.77734375" style="6" customWidth="1"/>
    <col min="3" max="3" width="10.21875" style="6" customWidth="1"/>
    <col min="4" max="4" width="33.77734375" style="6" customWidth="1"/>
    <col min="5" max="5" width="31.44140625" style="6" customWidth="1"/>
    <col min="6" max="6" width="20.44140625" style="6" customWidth="1"/>
    <col min="7" max="7" width="17.21875" style="6" customWidth="1"/>
    <col min="8" max="8" width="40.21875" style="23" customWidth="1"/>
    <col min="9" max="9" width="11.44140625" style="23"/>
    <col min="10" max="10" width="34.44140625" style="6" customWidth="1"/>
    <col min="11" max="28" width="11.44140625" style="19"/>
    <col min="29" max="16384" width="11.44140625" style="6"/>
  </cols>
  <sheetData>
    <row r="1" spans="2:28" ht="13.8" hidden="1">
      <c r="B1" s="269"/>
      <c r="C1" s="270"/>
      <c r="D1" s="270"/>
      <c r="E1" s="270"/>
      <c r="F1" s="270"/>
      <c r="G1" s="270"/>
    </row>
    <row r="2" spans="2:28" s="23" customFormat="1" ht="12" thickBot="1">
      <c r="K2" s="19"/>
      <c r="L2" s="19"/>
      <c r="M2" s="19"/>
      <c r="N2" s="19"/>
      <c r="O2" s="19"/>
      <c r="P2" s="19"/>
      <c r="Q2" s="19"/>
      <c r="R2" s="19"/>
      <c r="S2" s="19"/>
      <c r="T2" s="19"/>
      <c r="U2" s="19"/>
      <c r="V2" s="19"/>
      <c r="W2" s="19"/>
      <c r="X2" s="19"/>
      <c r="Y2" s="19"/>
      <c r="Z2" s="19"/>
      <c r="AA2" s="19"/>
      <c r="AB2" s="19"/>
    </row>
    <row r="3" spans="2:28" ht="85.5" customHeight="1" thickBot="1">
      <c r="B3" s="180" t="s">
        <v>270</v>
      </c>
      <c r="C3" s="181"/>
      <c r="D3" s="181"/>
      <c r="E3" s="181"/>
      <c r="F3" s="181"/>
      <c r="G3" s="181"/>
      <c r="H3" s="181"/>
      <c r="I3" s="182"/>
      <c r="J3" s="23"/>
    </row>
    <row r="4" spans="2:28" ht="18.600000000000001" thickBot="1">
      <c r="B4" s="275" t="s">
        <v>121</v>
      </c>
      <c r="C4" s="276"/>
      <c r="D4" s="276"/>
      <c r="E4" s="276"/>
      <c r="F4" s="276"/>
      <c r="G4" s="276"/>
      <c r="H4" s="276"/>
      <c r="I4" s="276"/>
      <c r="J4" s="126"/>
    </row>
    <row r="5" spans="2:28" ht="57" customHeight="1" thickBot="1">
      <c r="B5" s="13" t="s">
        <v>122</v>
      </c>
      <c r="C5" s="271" t="s">
        <v>64</v>
      </c>
      <c r="D5" s="272"/>
      <c r="E5" s="14" t="s">
        <v>36</v>
      </c>
      <c r="F5" s="13" t="s">
        <v>37</v>
      </c>
      <c r="G5" s="86" t="s">
        <v>38</v>
      </c>
      <c r="H5" s="105" t="s">
        <v>329</v>
      </c>
      <c r="I5" s="127" t="s">
        <v>328</v>
      </c>
      <c r="J5" s="161" t="s">
        <v>544</v>
      </c>
    </row>
    <row r="6" spans="2:28" ht="119.25" customHeight="1" thickBot="1">
      <c r="B6" s="264" t="s">
        <v>194</v>
      </c>
      <c r="C6" s="2" t="s">
        <v>39</v>
      </c>
      <c r="D6" s="4" t="s">
        <v>333</v>
      </c>
      <c r="E6" s="3" t="s">
        <v>305</v>
      </c>
      <c r="F6" s="38" t="s">
        <v>246</v>
      </c>
      <c r="G6" s="31">
        <v>44195</v>
      </c>
      <c r="H6" s="176" t="s">
        <v>520</v>
      </c>
      <c r="I6" s="151">
        <f>AVERAGE(1,0,0,0.2,1,1,0.8,0.25,1)</f>
        <v>0.58333333333333337</v>
      </c>
      <c r="J6" s="165" t="s">
        <v>545</v>
      </c>
    </row>
    <row r="7" spans="2:28" ht="78" customHeight="1" thickBot="1">
      <c r="B7" s="273"/>
      <c r="C7" s="2" t="s">
        <v>40</v>
      </c>
      <c r="D7" s="4" t="s">
        <v>123</v>
      </c>
      <c r="E7" s="4" t="s">
        <v>124</v>
      </c>
      <c r="F7" s="3" t="s">
        <v>125</v>
      </c>
      <c r="G7" s="31">
        <v>44195</v>
      </c>
      <c r="H7" s="176" t="s">
        <v>521</v>
      </c>
      <c r="I7" s="151">
        <f>AVERAGE(1)</f>
        <v>1</v>
      </c>
      <c r="J7" s="165" t="s">
        <v>545</v>
      </c>
    </row>
    <row r="8" spans="2:28" ht="80.55" customHeight="1" thickBot="1">
      <c r="B8" s="273"/>
      <c r="C8" s="2" t="s">
        <v>41</v>
      </c>
      <c r="D8" s="4" t="s">
        <v>334</v>
      </c>
      <c r="E8" s="4" t="s">
        <v>248</v>
      </c>
      <c r="F8" s="3" t="s">
        <v>247</v>
      </c>
      <c r="G8" s="31">
        <v>44012</v>
      </c>
      <c r="H8" s="176" t="s">
        <v>522</v>
      </c>
      <c r="I8" s="151">
        <f>AVERAGE(1,1)</f>
        <v>1</v>
      </c>
      <c r="J8" s="165" t="s">
        <v>545</v>
      </c>
    </row>
    <row r="9" spans="2:28" ht="97.2" thickBot="1">
      <c r="B9" s="274"/>
      <c r="C9" s="2" t="s">
        <v>190</v>
      </c>
      <c r="D9" s="70" t="s">
        <v>335</v>
      </c>
      <c r="E9" s="70" t="s">
        <v>336</v>
      </c>
      <c r="F9" s="70" t="s">
        <v>524</v>
      </c>
      <c r="G9" s="31">
        <v>44196</v>
      </c>
      <c r="H9" s="176" t="s">
        <v>523</v>
      </c>
      <c r="I9" s="151">
        <f>AVERAGE(1)</f>
        <v>1</v>
      </c>
      <c r="J9" s="165" t="s">
        <v>546</v>
      </c>
    </row>
    <row r="10" spans="2:28" ht="50.25" customHeight="1" thickBot="1">
      <c r="B10" s="264" t="s">
        <v>192</v>
      </c>
      <c r="C10" s="2" t="s">
        <v>42</v>
      </c>
      <c r="D10" s="70" t="s">
        <v>338</v>
      </c>
      <c r="E10" s="70" t="s">
        <v>339</v>
      </c>
      <c r="F10" s="38" t="s">
        <v>306</v>
      </c>
      <c r="G10" s="87">
        <v>44196</v>
      </c>
      <c r="H10" s="176" t="s">
        <v>513</v>
      </c>
      <c r="I10" s="151">
        <f>AVERAGE(1,0.25)</f>
        <v>0.625</v>
      </c>
      <c r="J10" s="165" t="s">
        <v>546</v>
      </c>
    </row>
    <row r="11" spans="2:28" ht="92.1" customHeight="1" thickBot="1">
      <c r="B11" s="273"/>
      <c r="C11" s="2" t="s">
        <v>43</v>
      </c>
      <c r="D11" s="70" t="s">
        <v>337</v>
      </c>
      <c r="E11" s="88" t="s">
        <v>340</v>
      </c>
      <c r="F11" s="88" t="s">
        <v>341</v>
      </c>
      <c r="G11" s="31">
        <v>44196</v>
      </c>
      <c r="H11" s="176" t="s">
        <v>504</v>
      </c>
      <c r="I11" s="151">
        <f>AVERAGE(1)</f>
        <v>1</v>
      </c>
      <c r="J11" s="165" t="s">
        <v>545</v>
      </c>
    </row>
    <row r="12" spans="2:28" ht="69.75" customHeight="1" thickBot="1">
      <c r="B12" s="273"/>
      <c r="C12" s="2" t="s">
        <v>69</v>
      </c>
      <c r="D12" s="4" t="s">
        <v>133</v>
      </c>
      <c r="E12" s="38" t="s">
        <v>215</v>
      </c>
      <c r="F12" s="3" t="s">
        <v>307</v>
      </c>
      <c r="G12" s="31">
        <v>44195</v>
      </c>
      <c r="H12" s="176" t="s">
        <v>568</v>
      </c>
      <c r="I12" s="151">
        <f>AVERAGE(1,0,0,0,0,0.3,0,1)</f>
        <v>0.28749999999999998</v>
      </c>
      <c r="J12" s="165" t="s">
        <v>546</v>
      </c>
    </row>
    <row r="13" spans="2:28" ht="72" customHeight="1" thickBot="1">
      <c r="B13" s="273"/>
      <c r="C13" s="2" t="s">
        <v>71</v>
      </c>
      <c r="D13" s="70" t="s">
        <v>342</v>
      </c>
      <c r="E13" s="3" t="s">
        <v>249</v>
      </c>
      <c r="F13" s="3" t="s">
        <v>132</v>
      </c>
      <c r="G13" s="31">
        <v>44195</v>
      </c>
      <c r="H13" s="176" t="s">
        <v>514</v>
      </c>
      <c r="I13" s="151">
        <f>AVERAGE(1,1)</f>
        <v>1</v>
      </c>
      <c r="J13" s="165" t="s">
        <v>546</v>
      </c>
    </row>
    <row r="14" spans="2:28" ht="135" customHeight="1" thickBot="1">
      <c r="B14" s="274"/>
      <c r="C14" s="2" t="s">
        <v>72</v>
      </c>
      <c r="D14" s="4" t="s">
        <v>250</v>
      </c>
      <c r="E14" s="38" t="s">
        <v>308</v>
      </c>
      <c r="F14" s="70" t="s">
        <v>309</v>
      </c>
      <c r="G14" s="31">
        <v>44195</v>
      </c>
      <c r="H14" s="176" t="s">
        <v>569</v>
      </c>
      <c r="I14" s="151">
        <f>AVERAGE(1,1,0,0,1,0.3,0)</f>
        <v>0.47142857142857142</v>
      </c>
      <c r="J14" s="165" t="s">
        <v>546</v>
      </c>
    </row>
    <row r="15" spans="2:28" ht="65.25" customHeight="1" thickBot="1">
      <c r="B15" s="264" t="s">
        <v>191</v>
      </c>
      <c r="C15" s="2" t="s">
        <v>44</v>
      </c>
      <c r="D15" s="4" t="s">
        <v>251</v>
      </c>
      <c r="E15" s="3" t="s">
        <v>252</v>
      </c>
      <c r="F15" s="4" t="s">
        <v>253</v>
      </c>
      <c r="G15" s="31">
        <v>44195</v>
      </c>
      <c r="H15" s="176" t="s">
        <v>570</v>
      </c>
      <c r="I15" s="151">
        <f>AVERAGE(1,1,0.5,1,1,1,0)</f>
        <v>0.7857142857142857</v>
      </c>
      <c r="J15" s="165" t="s">
        <v>546</v>
      </c>
    </row>
    <row r="16" spans="2:28" ht="88.5" customHeight="1" thickBot="1">
      <c r="B16" s="265"/>
      <c r="C16" s="2" t="s">
        <v>45</v>
      </c>
      <c r="D16" s="4" t="s">
        <v>571</v>
      </c>
      <c r="E16" s="3" t="s">
        <v>572</v>
      </c>
      <c r="F16" s="70" t="s">
        <v>310</v>
      </c>
      <c r="G16" s="31">
        <v>44195</v>
      </c>
      <c r="H16" s="102" t="s">
        <v>505</v>
      </c>
      <c r="I16" s="151">
        <f>AVERAGE(0)</f>
        <v>0</v>
      </c>
      <c r="J16" s="165" t="s">
        <v>543</v>
      </c>
    </row>
    <row r="17" spans="2:28" ht="83.25" customHeight="1" thickBot="1">
      <c r="B17" s="265"/>
      <c r="C17" s="2" t="s">
        <v>106</v>
      </c>
      <c r="D17" s="4" t="s">
        <v>311</v>
      </c>
      <c r="E17" s="36" t="s">
        <v>573</v>
      </c>
      <c r="F17" s="4" t="s">
        <v>126</v>
      </c>
      <c r="G17" s="31">
        <v>44195</v>
      </c>
      <c r="H17" s="176" t="s">
        <v>506</v>
      </c>
      <c r="I17" s="151">
        <f>AVERAGE(1)</f>
        <v>1</v>
      </c>
      <c r="J17" s="165" t="s">
        <v>545</v>
      </c>
    </row>
    <row r="18" spans="2:28" ht="68.25" customHeight="1" thickBot="1">
      <c r="B18" s="266" t="s">
        <v>193</v>
      </c>
      <c r="C18" s="2" t="s">
        <v>47</v>
      </c>
      <c r="D18" s="70" t="s">
        <v>343</v>
      </c>
      <c r="E18" s="36" t="s">
        <v>127</v>
      </c>
      <c r="F18" s="36" t="s">
        <v>195</v>
      </c>
      <c r="G18" s="31">
        <v>44195</v>
      </c>
      <c r="H18" s="176" t="s">
        <v>574</v>
      </c>
      <c r="I18" s="163">
        <v>0</v>
      </c>
      <c r="J18" s="165" t="s">
        <v>543</v>
      </c>
    </row>
    <row r="19" spans="2:28" ht="64.5" customHeight="1" thickBot="1">
      <c r="B19" s="267"/>
      <c r="C19" s="2" t="s">
        <v>50</v>
      </c>
      <c r="D19" s="70" t="s">
        <v>128</v>
      </c>
      <c r="E19" s="36" t="s">
        <v>129</v>
      </c>
      <c r="F19" s="4" t="s">
        <v>144</v>
      </c>
      <c r="G19" s="31">
        <v>44195</v>
      </c>
      <c r="H19" s="176" t="s">
        <v>574</v>
      </c>
      <c r="I19" s="163">
        <v>0</v>
      </c>
      <c r="J19" s="165" t="s">
        <v>543</v>
      </c>
    </row>
    <row r="20" spans="2:28" ht="77.25" customHeight="1" thickBot="1">
      <c r="B20" s="268"/>
      <c r="C20" s="2" t="s">
        <v>83</v>
      </c>
      <c r="D20" s="70" t="s">
        <v>130</v>
      </c>
      <c r="E20" s="36" t="s">
        <v>131</v>
      </c>
      <c r="F20" s="115" t="s">
        <v>160</v>
      </c>
      <c r="G20" s="116">
        <v>44195</v>
      </c>
      <c r="H20" s="176" t="s">
        <v>511</v>
      </c>
      <c r="I20" s="164">
        <f>AVERAGE(1)</f>
        <v>1</v>
      </c>
      <c r="J20" s="165" t="s">
        <v>545</v>
      </c>
    </row>
    <row r="21" spans="2:28" s="23" customFormat="1" ht="20.25" customHeight="1" thickBot="1">
      <c r="F21" s="177" t="s">
        <v>540</v>
      </c>
      <c r="G21" s="262"/>
      <c r="H21" s="263"/>
      <c r="I21" s="122">
        <f>AVERAGE(I6,I7,I8,I9,I10,I11,I12,I13,I14,I15,I17,I20)*0.33</f>
        <v>0.26820684523809524</v>
      </c>
      <c r="K21" s="19"/>
      <c r="L21" s="19"/>
      <c r="M21" s="19"/>
      <c r="N21" s="19"/>
      <c r="O21" s="19"/>
      <c r="P21" s="19"/>
      <c r="Q21" s="19"/>
      <c r="R21" s="19"/>
      <c r="S21" s="19"/>
      <c r="T21" s="19"/>
      <c r="U21" s="19"/>
      <c r="V21" s="19"/>
      <c r="W21" s="19"/>
      <c r="X21" s="19"/>
      <c r="Y21" s="19"/>
      <c r="Z21" s="19"/>
      <c r="AA21" s="19"/>
      <c r="AB21" s="19"/>
    </row>
    <row r="22" spans="2:28" s="23" customFormat="1">
      <c r="K22" s="19"/>
      <c r="L22" s="19"/>
      <c r="M22" s="19"/>
      <c r="N22" s="19"/>
      <c r="O22" s="19"/>
      <c r="P22" s="19"/>
      <c r="Q22" s="19"/>
      <c r="R22" s="19"/>
      <c r="S22" s="19"/>
      <c r="T22" s="19"/>
      <c r="U22" s="19"/>
      <c r="V22" s="19"/>
      <c r="W22" s="19"/>
      <c r="X22" s="19"/>
      <c r="Y22" s="19"/>
      <c r="Z22" s="19"/>
      <c r="AA22" s="19"/>
      <c r="AB22" s="19"/>
    </row>
    <row r="23" spans="2:28" s="23" customFormat="1">
      <c r="K23" s="19"/>
      <c r="L23" s="19"/>
      <c r="M23" s="19"/>
      <c r="N23" s="19"/>
      <c r="O23" s="19"/>
      <c r="P23" s="19"/>
      <c r="Q23" s="19"/>
      <c r="R23" s="19"/>
      <c r="S23" s="19"/>
      <c r="T23" s="19"/>
      <c r="U23" s="19"/>
      <c r="V23" s="19"/>
      <c r="W23" s="19"/>
      <c r="X23" s="19"/>
      <c r="Y23" s="19"/>
      <c r="Z23" s="19"/>
      <c r="AA23" s="19"/>
      <c r="AB23" s="19"/>
    </row>
    <row r="24" spans="2:28" s="23" customFormat="1">
      <c r="K24" s="19"/>
      <c r="L24" s="19"/>
      <c r="M24" s="19"/>
      <c r="N24" s="19"/>
      <c r="O24" s="19"/>
      <c r="P24" s="19"/>
      <c r="Q24" s="19"/>
      <c r="R24" s="19"/>
      <c r="S24" s="19"/>
      <c r="T24" s="19"/>
      <c r="U24" s="19"/>
      <c r="V24" s="19"/>
      <c r="W24" s="19"/>
      <c r="X24" s="19"/>
      <c r="Y24" s="19"/>
      <c r="Z24" s="19"/>
      <c r="AA24" s="19"/>
      <c r="AB24" s="19"/>
    </row>
    <row r="25" spans="2:28" s="23" customFormat="1">
      <c r="K25" s="19"/>
      <c r="L25" s="19"/>
      <c r="M25" s="19"/>
      <c r="N25" s="19"/>
      <c r="O25" s="19"/>
      <c r="P25" s="19"/>
      <c r="Q25" s="19"/>
      <c r="R25" s="19"/>
      <c r="S25" s="19"/>
      <c r="T25" s="19"/>
      <c r="U25" s="19"/>
      <c r="V25" s="19"/>
      <c r="W25" s="19"/>
      <c r="X25" s="19"/>
      <c r="Y25" s="19"/>
      <c r="Z25" s="19"/>
      <c r="AA25" s="19"/>
      <c r="AB25" s="19"/>
    </row>
    <row r="26" spans="2:28" s="23" customFormat="1">
      <c r="K26" s="19"/>
      <c r="L26" s="19"/>
      <c r="M26" s="19"/>
      <c r="N26" s="19"/>
      <c r="O26" s="19"/>
      <c r="P26" s="19"/>
      <c r="Q26" s="19"/>
      <c r="R26" s="19"/>
      <c r="S26" s="19"/>
      <c r="T26" s="19"/>
      <c r="U26" s="19"/>
      <c r="V26" s="19"/>
      <c r="W26" s="19"/>
      <c r="X26" s="19"/>
      <c r="Y26" s="19"/>
      <c r="Z26" s="19"/>
      <c r="AA26" s="19"/>
      <c r="AB26" s="19"/>
    </row>
    <row r="27" spans="2:28" s="23" customFormat="1">
      <c r="K27" s="19"/>
      <c r="L27" s="19"/>
      <c r="M27" s="19"/>
      <c r="N27" s="19"/>
      <c r="O27" s="19"/>
      <c r="P27" s="19"/>
      <c r="Q27" s="19"/>
      <c r="R27" s="19"/>
      <c r="S27" s="19"/>
      <c r="T27" s="19"/>
      <c r="U27" s="19"/>
      <c r="V27" s="19"/>
      <c r="W27" s="19"/>
      <c r="X27" s="19"/>
      <c r="Y27" s="19"/>
      <c r="Z27" s="19"/>
      <c r="AA27" s="19"/>
      <c r="AB27" s="19"/>
    </row>
    <row r="28" spans="2:28" s="23" customFormat="1">
      <c r="K28" s="19"/>
      <c r="L28" s="19"/>
      <c r="M28" s="19"/>
      <c r="N28" s="19"/>
      <c r="O28" s="19"/>
      <c r="P28" s="19"/>
      <c r="Q28" s="19"/>
      <c r="R28" s="19"/>
      <c r="S28" s="19"/>
      <c r="T28" s="19"/>
      <c r="U28" s="19"/>
      <c r="V28" s="19"/>
      <c r="W28" s="19"/>
      <c r="X28" s="19"/>
      <c r="Y28" s="19"/>
      <c r="Z28" s="19"/>
      <c r="AA28" s="19"/>
      <c r="AB28" s="19"/>
    </row>
    <row r="29" spans="2:28" s="23" customFormat="1">
      <c r="K29" s="19"/>
      <c r="L29" s="19"/>
      <c r="M29" s="19"/>
      <c r="N29" s="19"/>
      <c r="O29" s="19"/>
      <c r="P29" s="19"/>
      <c r="Q29" s="19"/>
      <c r="R29" s="19"/>
      <c r="S29" s="19"/>
      <c r="T29" s="19"/>
      <c r="U29" s="19"/>
      <c r="V29" s="19"/>
      <c r="W29" s="19"/>
      <c r="X29" s="19"/>
      <c r="Y29" s="19"/>
      <c r="Z29" s="19"/>
      <c r="AA29" s="19"/>
      <c r="AB29" s="19"/>
    </row>
    <row r="30" spans="2:28" s="23" customFormat="1">
      <c r="K30" s="19"/>
      <c r="L30" s="19"/>
      <c r="M30" s="19"/>
      <c r="N30" s="19"/>
      <c r="O30" s="19"/>
      <c r="P30" s="19"/>
      <c r="Q30" s="19"/>
      <c r="R30" s="19"/>
      <c r="S30" s="19"/>
      <c r="T30" s="19"/>
      <c r="U30" s="19"/>
      <c r="V30" s="19"/>
      <c r="W30" s="19"/>
      <c r="X30" s="19"/>
      <c r="Y30" s="19"/>
      <c r="Z30" s="19"/>
      <c r="AA30" s="19"/>
      <c r="AB30" s="19"/>
    </row>
    <row r="31" spans="2:28" s="23" customFormat="1">
      <c r="K31" s="19"/>
      <c r="L31" s="19"/>
      <c r="M31" s="19"/>
      <c r="N31" s="19"/>
      <c r="O31" s="19"/>
      <c r="P31" s="19"/>
      <c r="Q31" s="19"/>
      <c r="R31" s="19"/>
      <c r="S31" s="19"/>
      <c r="T31" s="19"/>
      <c r="U31" s="19"/>
      <c r="V31" s="19"/>
      <c r="W31" s="19"/>
      <c r="X31" s="19"/>
      <c r="Y31" s="19"/>
      <c r="Z31" s="19"/>
      <c r="AA31" s="19"/>
      <c r="AB31" s="19"/>
    </row>
    <row r="32" spans="2:28" s="23" customFormat="1">
      <c r="K32" s="19"/>
      <c r="L32" s="19"/>
      <c r="M32" s="19"/>
      <c r="N32" s="19"/>
      <c r="O32" s="19"/>
      <c r="P32" s="19"/>
      <c r="Q32" s="19"/>
      <c r="R32" s="19"/>
      <c r="S32" s="19"/>
      <c r="T32" s="19"/>
      <c r="U32" s="19"/>
      <c r="V32" s="19"/>
      <c r="W32" s="19"/>
      <c r="X32" s="19"/>
      <c r="Y32" s="19"/>
      <c r="Z32" s="19"/>
      <c r="AA32" s="19"/>
      <c r="AB32" s="19"/>
    </row>
    <row r="33" spans="11:28" s="23" customFormat="1">
      <c r="K33" s="19"/>
      <c r="L33" s="19"/>
      <c r="M33" s="19"/>
      <c r="N33" s="19"/>
      <c r="O33" s="19"/>
      <c r="P33" s="19"/>
      <c r="Q33" s="19"/>
      <c r="R33" s="19"/>
      <c r="S33" s="19"/>
      <c r="T33" s="19"/>
      <c r="U33" s="19"/>
      <c r="V33" s="19"/>
      <c r="W33" s="19"/>
      <c r="X33" s="19"/>
      <c r="Y33" s="19"/>
      <c r="Z33" s="19"/>
      <c r="AA33" s="19"/>
      <c r="AB33" s="19"/>
    </row>
    <row r="34" spans="11:28" s="23" customFormat="1">
      <c r="K34" s="19"/>
      <c r="L34" s="19"/>
      <c r="M34" s="19"/>
      <c r="N34" s="19"/>
      <c r="O34" s="19"/>
      <c r="P34" s="19"/>
      <c r="Q34" s="19"/>
      <c r="R34" s="19"/>
      <c r="S34" s="19"/>
      <c r="T34" s="19"/>
      <c r="U34" s="19"/>
      <c r="V34" s="19"/>
      <c r="W34" s="19"/>
      <c r="X34" s="19"/>
      <c r="Y34" s="19"/>
      <c r="Z34" s="19"/>
      <c r="AA34" s="19"/>
      <c r="AB34" s="19"/>
    </row>
    <row r="35" spans="11:28" s="23" customFormat="1">
      <c r="K35" s="19"/>
      <c r="L35" s="19"/>
      <c r="M35" s="19"/>
      <c r="N35" s="19"/>
      <c r="O35" s="19"/>
      <c r="P35" s="19"/>
      <c r="Q35" s="19"/>
      <c r="R35" s="19"/>
      <c r="S35" s="19"/>
      <c r="T35" s="19"/>
      <c r="U35" s="19"/>
      <c r="V35" s="19"/>
      <c r="W35" s="19"/>
      <c r="X35" s="19"/>
      <c r="Y35" s="19"/>
      <c r="Z35" s="19"/>
      <c r="AA35" s="19"/>
      <c r="AB35" s="19"/>
    </row>
    <row r="36" spans="11:28" s="23" customFormat="1">
      <c r="K36" s="19"/>
      <c r="L36" s="19"/>
      <c r="M36" s="19"/>
      <c r="N36" s="19"/>
      <c r="O36" s="19"/>
      <c r="P36" s="19"/>
      <c r="Q36" s="19"/>
      <c r="R36" s="19"/>
      <c r="S36" s="19"/>
      <c r="T36" s="19"/>
      <c r="U36" s="19"/>
      <c r="V36" s="19"/>
      <c r="W36" s="19"/>
      <c r="X36" s="19"/>
      <c r="Y36" s="19"/>
      <c r="Z36" s="19"/>
      <c r="AA36" s="19"/>
      <c r="AB36" s="19"/>
    </row>
    <row r="37" spans="11:28" s="23" customFormat="1">
      <c r="K37" s="19"/>
      <c r="L37" s="19"/>
      <c r="M37" s="19"/>
      <c r="N37" s="19"/>
      <c r="O37" s="19"/>
      <c r="P37" s="19"/>
      <c r="Q37" s="19"/>
      <c r="R37" s="19"/>
      <c r="S37" s="19"/>
      <c r="T37" s="19"/>
      <c r="U37" s="19"/>
      <c r="V37" s="19"/>
      <c r="W37" s="19"/>
      <c r="X37" s="19"/>
      <c r="Y37" s="19"/>
      <c r="Z37" s="19"/>
      <c r="AA37" s="19"/>
      <c r="AB37" s="19"/>
    </row>
    <row r="38" spans="11:28" s="23" customFormat="1">
      <c r="K38" s="19"/>
      <c r="L38" s="19"/>
      <c r="M38" s="19"/>
      <c r="N38" s="19"/>
      <c r="O38" s="19"/>
      <c r="P38" s="19"/>
      <c r="Q38" s="19"/>
      <c r="R38" s="19"/>
      <c r="S38" s="19"/>
      <c r="T38" s="19"/>
      <c r="U38" s="19"/>
      <c r="V38" s="19"/>
      <c r="W38" s="19"/>
      <c r="X38" s="19"/>
      <c r="Y38" s="19"/>
      <c r="Z38" s="19"/>
      <c r="AA38" s="19"/>
      <c r="AB38" s="19"/>
    </row>
    <row r="39" spans="11:28" s="23" customFormat="1">
      <c r="K39" s="19"/>
      <c r="L39" s="19"/>
      <c r="M39" s="19"/>
      <c r="N39" s="19"/>
      <c r="O39" s="19"/>
      <c r="P39" s="19"/>
      <c r="Q39" s="19"/>
      <c r="R39" s="19"/>
      <c r="S39" s="19"/>
      <c r="T39" s="19"/>
      <c r="U39" s="19"/>
      <c r="V39" s="19"/>
      <c r="W39" s="19"/>
      <c r="X39" s="19"/>
      <c r="Y39" s="19"/>
      <c r="Z39" s="19"/>
      <c r="AA39" s="19"/>
      <c r="AB39" s="19"/>
    </row>
    <row r="40" spans="11:28" s="23" customFormat="1">
      <c r="K40" s="19"/>
      <c r="L40" s="19"/>
      <c r="M40" s="19"/>
      <c r="N40" s="19"/>
      <c r="O40" s="19"/>
      <c r="P40" s="19"/>
      <c r="Q40" s="19"/>
      <c r="R40" s="19"/>
      <c r="S40" s="19"/>
      <c r="T40" s="19"/>
      <c r="U40" s="19"/>
      <c r="V40" s="19"/>
      <c r="W40" s="19"/>
      <c r="X40" s="19"/>
      <c r="Y40" s="19"/>
      <c r="Z40" s="19"/>
      <c r="AA40" s="19"/>
      <c r="AB40" s="19"/>
    </row>
    <row r="41" spans="11:28" s="23" customFormat="1">
      <c r="K41" s="19"/>
      <c r="L41" s="19"/>
      <c r="M41" s="19"/>
      <c r="N41" s="19"/>
      <c r="O41" s="19"/>
      <c r="P41" s="19"/>
      <c r="Q41" s="19"/>
      <c r="R41" s="19"/>
      <c r="S41" s="19"/>
      <c r="T41" s="19"/>
      <c r="U41" s="19"/>
      <c r="V41" s="19"/>
      <c r="W41" s="19"/>
      <c r="X41" s="19"/>
      <c r="Y41" s="19"/>
      <c r="Z41" s="19"/>
      <c r="AA41" s="19"/>
      <c r="AB41" s="19"/>
    </row>
    <row r="42" spans="11:28" s="23" customFormat="1">
      <c r="K42" s="19"/>
      <c r="L42" s="19"/>
      <c r="M42" s="19"/>
      <c r="N42" s="19"/>
      <c r="O42" s="19"/>
      <c r="P42" s="19"/>
      <c r="Q42" s="19"/>
      <c r="R42" s="19"/>
      <c r="S42" s="19"/>
      <c r="T42" s="19"/>
      <c r="U42" s="19"/>
      <c r="V42" s="19"/>
      <c r="W42" s="19"/>
      <c r="X42" s="19"/>
      <c r="Y42" s="19"/>
      <c r="Z42" s="19"/>
      <c r="AA42" s="19"/>
      <c r="AB42" s="19"/>
    </row>
    <row r="43" spans="11:28" s="23" customFormat="1">
      <c r="K43" s="19"/>
      <c r="L43" s="19"/>
      <c r="M43" s="19"/>
      <c r="N43" s="19"/>
      <c r="O43" s="19"/>
      <c r="P43" s="19"/>
      <c r="Q43" s="19"/>
      <c r="R43" s="19"/>
      <c r="S43" s="19"/>
      <c r="T43" s="19"/>
      <c r="U43" s="19"/>
      <c r="V43" s="19"/>
      <c r="W43" s="19"/>
      <c r="X43" s="19"/>
      <c r="Y43" s="19"/>
      <c r="Z43" s="19"/>
      <c r="AA43" s="19"/>
      <c r="AB43" s="19"/>
    </row>
    <row r="44" spans="11:28" s="23" customFormat="1">
      <c r="K44" s="19"/>
      <c r="L44" s="19"/>
      <c r="M44" s="19"/>
      <c r="N44" s="19"/>
      <c r="O44" s="19"/>
      <c r="P44" s="19"/>
      <c r="Q44" s="19"/>
      <c r="R44" s="19"/>
      <c r="S44" s="19"/>
      <c r="T44" s="19"/>
      <c r="U44" s="19"/>
      <c r="V44" s="19"/>
      <c r="W44" s="19"/>
      <c r="X44" s="19"/>
      <c r="Y44" s="19"/>
      <c r="Z44" s="19"/>
      <c r="AA44" s="19"/>
      <c r="AB44" s="19"/>
    </row>
    <row r="45" spans="11:28" s="23" customFormat="1">
      <c r="K45" s="19"/>
      <c r="L45" s="19"/>
      <c r="M45" s="19"/>
      <c r="N45" s="19"/>
      <c r="O45" s="19"/>
      <c r="P45" s="19"/>
      <c r="Q45" s="19"/>
      <c r="R45" s="19"/>
      <c r="S45" s="19"/>
      <c r="T45" s="19"/>
      <c r="U45" s="19"/>
      <c r="V45" s="19"/>
      <c r="W45" s="19"/>
      <c r="X45" s="19"/>
      <c r="Y45" s="19"/>
      <c r="Z45" s="19"/>
      <c r="AA45" s="19"/>
      <c r="AB45" s="19"/>
    </row>
    <row r="46" spans="11:28" s="23" customFormat="1">
      <c r="K46" s="19"/>
      <c r="L46" s="19"/>
      <c r="M46" s="19"/>
      <c r="N46" s="19"/>
      <c r="O46" s="19"/>
      <c r="P46" s="19"/>
      <c r="Q46" s="19"/>
      <c r="R46" s="19"/>
      <c r="S46" s="19"/>
      <c r="T46" s="19"/>
      <c r="U46" s="19"/>
      <c r="V46" s="19"/>
      <c r="W46" s="19"/>
      <c r="X46" s="19"/>
      <c r="Y46" s="19"/>
      <c r="Z46" s="19"/>
      <c r="AA46" s="19"/>
      <c r="AB46" s="19"/>
    </row>
    <row r="47" spans="11:28" s="23" customFormat="1">
      <c r="K47" s="19"/>
      <c r="L47" s="19"/>
      <c r="M47" s="19"/>
      <c r="N47" s="19"/>
      <c r="O47" s="19"/>
      <c r="P47" s="19"/>
      <c r="Q47" s="19"/>
      <c r="R47" s="19"/>
      <c r="S47" s="19"/>
      <c r="T47" s="19"/>
      <c r="U47" s="19"/>
      <c r="V47" s="19"/>
      <c r="W47" s="19"/>
      <c r="X47" s="19"/>
      <c r="Y47" s="19"/>
      <c r="Z47" s="19"/>
      <c r="AA47" s="19"/>
      <c r="AB47" s="19"/>
    </row>
    <row r="48" spans="11:28" s="23" customFormat="1">
      <c r="K48" s="19"/>
      <c r="L48" s="19"/>
      <c r="M48" s="19"/>
      <c r="N48" s="19"/>
      <c r="O48" s="19"/>
      <c r="P48" s="19"/>
      <c r="Q48" s="19"/>
      <c r="R48" s="19"/>
      <c r="S48" s="19"/>
      <c r="T48" s="19"/>
      <c r="U48" s="19"/>
      <c r="V48" s="19"/>
      <c r="W48" s="19"/>
      <c r="X48" s="19"/>
      <c r="Y48" s="19"/>
      <c r="Z48" s="19"/>
      <c r="AA48" s="19"/>
      <c r="AB48" s="19"/>
    </row>
    <row r="49" spans="11:28" s="23" customFormat="1">
      <c r="K49" s="19"/>
      <c r="L49" s="19"/>
      <c r="M49" s="19"/>
      <c r="N49" s="19"/>
      <c r="O49" s="19"/>
      <c r="P49" s="19"/>
      <c r="Q49" s="19"/>
      <c r="R49" s="19"/>
      <c r="S49" s="19"/>
      <c r="T49" s="19"/>
      <c r="U49" s="19"/>
      <c r="V49" s="19"/>
      <c r="W49" s="19"/>
      <c r="X49" s="19"/>
      <c r="Y49" s="19"/>
      <c r="Z49" s="19"/>
      <c r="AA49" s="19"/>
      <c r="AB49" s="19"/>
    </row>
    <row r="50" spans="11:28" s="23" customFormat="1">
      <c r="K50" s="19"/>
      <c r="L50" s="19"/>
      <c r="M50" s="19"/>
      <c r="N50" s="19"/>
      <c r="O50" s="19"/>
      <c r="P50" s="19"/>
      <c r="Q50" s="19"/>
      <c r="R50" s="19"/>
      <c r="S50" s="19"/>
      <c r="T50" s="19"/>
      <c r="U50" s="19"/>
      <c r="V50" s="19"/>
      <c r="W50" s="19"/>
      <c r="X50" s="19"/>
      <c r="Y50" s="19"/>
      <c r="Z50" s="19"/>
      <c r="AA50" s="19"/>
      <c r="AB50" s="19"/>
    </row>
    <row r="51" spans="11:28" s="23" customFormat="1">
      <c r="K51" s="19"/>
      <c r="L51" s="19"/>
      <c r="M51" s="19"/>
      <c r="N51" s="19"/>
      <c r="O51" s="19"/>
      <c r="P51" s="19"/>
      <c r="Q51" s="19"/>
      <c r="R51" s="19"/>
      <c r="S51" s="19"/>
      <c r="T51" s="19"/>
      <c r="U51" s="19"/>
      <c r="V51" s="19"/>
      <c r="W51" s="19"/>
      <c r="X51" s="19"/>
      <c r="Y51" s="19"/>
      <c r="Z51" s="19"/>
      <c r="AA51" s="19"/>
      <c r="AB51" s="19"/>
    </row>
    <row r="52" spans="11:28" s="23" customFormat="1">
      <c r="K52" s="19"/>
      <c r="L52" s="19"/>
      <c r="M52" s="19"/>
      <c r="N52" s="19"/>
      <c r="O52" s="19"/>
      <c r="P52" s="19"/>
      <c r="Q52" s="19"/>
      <c r="R52" s="19"/>
      <c r="S52" s="19"/>
      <c r="T52" s="19"/>
      <c r="U52" s="19"/>
      <c r="V52" s="19"/>
      <c r="W52" s="19"/>
      <c r="X52" s="19"/>
      <c r="Y52" s="19"/>
      <c r="Z52" s="19"/>
      <c r="AA52" s="19"/>
      <c r="AB52" s="19"/>
    </row>
    <row r="53" spans="11:28" s="23" customFormat="1">
      <c r="K53" s="19"/>
      <c r="L53" s="19"/>
      <c r="M53" s="19"/>
      <c r="N53" s="19"/>
      <c r="O53" s="19"/>
      <c r="P53" s="19"/>
      <c r="Q53" s="19"/>
      <c r="R53" s="19"/>
      <c r="S53" s="19"/>
      <c r="T53" s="19"/>
      <c r="U53" s="19"/>
      <c r="V53" s="19"/>
      <c r="W53" s="19"/>
      <c r="X53" s="19"/>
      <c r="Y53" s="19"/>
      <c r="Z53" s="19"/>
      <c r="AA53" s="19"/>
      <c r="AB53" s="19"/>
    </row>
    <row r="54" spans="11:28" s="23" customFormat="1">
      <c r="K54" s="19"/>
      <c r="L54" s="19"/>
      <c r="M54" s="19"/>
      <c r="N54" s="19"/>
      <c r="O54" s="19"/>
      <c r="P54" s="19"/>
      <c r="Q54" s="19"/>
      <c r="R54" s="19"/>
      <c r="S54" s="19"/>
      <c r="T54" s="19"/>
      <c r="U54" s="19"/>
      <c r="V54" s="19"/>
      <c r="W54" s="19"/>
      <c r="X54" s="19"/>
      <c r="Y54" s="19"/>
      <c r="Z54" s="19"/>
      <c r="AA54" s="19"/>
      <c r="AB54" s="19"/>
    </row>
    <row r="55" spans="11:28" s="23" customFormat="1">
      <c r="K55" s="19"/>
      <c r="L55" s="19"/>
      <c r="M55" s="19"/>
      <c r="N55" s="19"/>
      <c r="O55" s="19"/>
      <c r="P55" s="19"/>
      <c r="Q55" s="19"/>
      <c r="R55" s="19"/>
      <c r="S55" s="19"/>
      <c r="T55" s="19"/>
      <c r="U55" s="19"/>
      <c r="V55" s="19"/>
      <c r="W55" s="19"/>
      <c r="X55" s="19"/>
      <c r="Y55" s="19"/>
      <c r="Z55" s="19"/>
      <c r="AA55" s="19"/>
      <c r="AB55" s="19"/>
    </row>
    <row r="56" spans="11:28" s="23" customFormat="1">
      <c r="K56" s="19"/>
      <c r="L56" s="19"/>
      <c r="M56" s="19"/>
      <c r="N56" s="19"/>
      <c r="O56" s="19"/>
      <c r="P56" s="19"/>
      <c r="Q56" s="19"/>
      <c r="R56" s="19"/>
      <c r="S56" s="19"/>
      <c r="T56" s="19"/>
      <c r="U56" s="19"/>
      <c r="V56" s="19"/>
      <c r="W56" s="19"/>
      <c r="X56" s="19"/>
      <c r="Y56" s="19"/>
      <c r="Z56" s="19"/>
      <c r="AA56" s="19"/>
      <c r="AB56" s="19"/>
    </row>
    <row r="57" spans="11:28" s="23" customFormat="1">
      <c r="K57" s="19"/>
      <c r="L57" s="19"/>
      <c r="M57" s="19"/>
      <c r="N57" s="19"/>
      <c r="O57" s="19"/>
      <c r="P57" s="19"/>
      <c r="Q57" s="19"/>
      <c r="R57" s="19"/>
      <c r="S57" s="19"/>
      <c r="T57" s="19"/>
      <c r="U57" s="19"/>
      <c r="V57" s="19"/>
      <c r="W57" s="19"/>
      <c r="X57" s="19"/>
      <c r="Y57" s="19"/>
      <c r="Z57" s="19"/>
      <c r="AA57" s="19"/>
      <c r="AB57" s="19"/>
    </row>
    <row r="58" spans="11:28" s="23" customFormat="1">
      <c r="K58" s="19"/>
      <c r="L58" s="19"/>
      <c r="M58" s="19"/>
      <c r="N58" s="19"/>
      <c r="O58" s="19"/>
      <c r="P58" s="19"/>
      <c r="Q58" s="19"/>
      <c r="R58" s="19"/>
      <c r="S58" s="19"/>
      <c r="T58" s="19"/>
      <c r="U58" s="19"/>
      <c r="V58" s="19"/>
      <c r="W58" s="19"/>
      <c r="X58" s="19"/>
      <c r="Y58" s="19"/>
      <c r="Z58" s="19"/>
      <c r="AA58" s="19"/>
      <c r="AB58" s="19"/>
    </row>
    <row r="59" spans="11:28" s="23" customFormat="1">
      <c r="K59" s="19"/>
      <c r="L59" s="19"/>
      <c r="M59" s="19"/>
      <c r="N59" s="19"/>
      <c r="O59" s="19"/>
      <c r="P59" s="19"/>
      <c r="Q59" s="19"/>
      <c r="R59" s="19"/>
      <c r="S59" s="19"/>
      <c r="T59" s="19"/>
      <c r="U59" s="19"/>
      <c r="V59" s="19"/>
      <c r="W59" s="19"/>
      <c r="X59" s="19"/>
      <c r="Y59" s="19"/>
      <c r="Z59" s="19"/>
      <c r="AA59" s="19"/>
      <c r="AB59" s="19"/>
    </row>
    <row r="60" spans="11:28" s="23" customFormat="1">
      <c r="K60" s="19"/>
      <c r="L60" s="19"/>
      <c r="M60" s="19"/>
      <c r="N60" s="19"/>
      <c r="O60" s="19"/>
      <c r="P60" s="19"/>
      <c r="Q60" s="19"/>
      <c r="R60" s="19"/>
      <c r="S60" s="19"/>
      <c r="T60" s="19"/>
      <c r="U60" s="19"/>
      <c r="V60" s="19"/>
      <c r="W60" s="19"/>
      <c r="X60" s="19"/>
      <c r="Y60" s="19"/>
      <c r="Z60" s="19"/>
      <c r="AA60" s="19"/>
      <c r="AB60" s="19"/>
    </row>
    <row r="61" spans="11:28" s="23" customFormat="1">
      <c r="K61" s="19"/>
      <c r="L61" s="19"/>
      <c r="M61" s="19"/>
      <c r="N61" s="19"/>
      <c r="O61" s="19"/>
      <c r="P61" s="19"/>
      <c r="Q61" s="19"/>
      <c r="R61" s="19"/>
      <c r="S61" s="19"/>
      <c r="T61" s="19"/>
      <c r="U61" s="19"/>
      <c r="V61" s="19"/>
      <c r="W61" s="19"/>
      <c r="X61" s="19"/>
      <c r="Y61" s="19"/>
      <c r="Z61" s="19"/>
      <c r="AA61" s="19"/>
      <c r="AB61" s="19"/>
    </row>
    <row r="62" spans="11:28" s="23" customFormat="1">
      <c r="K62" s="19"/>
      <c r="L62" s="19"/>
      <c r="M62" s="19"/>
      <c r="N62" s="19"/>
      <c r="O62" s="19"/>
      <c r="P62" s="19"/>
      <c r="Q62" s="19"/>
      <c r="R62" s="19"/>
      <c r="S62" s="19"/>
      <c r="T62" s="19"/>
      <c r="U62" s="19"/>
      <c r="V62" s="19"/>
      <c r="W62" s="19"/>
      <c r="X62" s="19"/>
      <c r="Y62" s="19"/>
      <c r="Z62" s="19"/>
      <c r="AA62" s="19"/>
      <c r="AB62" s="19"/>
    </row>
    <row r="63" spans="11:28" s="23" customFormat="1">
      <c r="K63" s="19"/>
      <c r="L63" s="19"/>
      <c r="M63" s="19"/>
      <c r="N63" s="19"/>
      <c r="O63" s="19"/>
      <c r="P63" s="19"/>
      <c r="Q63" s="19"/>
      <c r="R63" s="19"/>
      <c r="S63" s="19"/>
      <c r="T63" s="19"/>
      <c r="U63" s="19"/>
      <c r="V63" s="19"/>
      <c r="W63" s="19"/>
      <c r="X63" s="19"/>
      <c r="Y63" s="19"/>
      <c r="Z63" s="19"/>
      <c r="AA63" s="19"/>
      <c r="AB63" s="19"/>
    </row>
    <row r="64" spans="11:28" s="23" customFormat="1">
      <c r="K64" s="19"/>
      <c r="L64" s="19"/>
      <c r="M64" s="19"/>
      <c r="N64" s="19"/>
      <c r="O64" s="19"/>
      <c r="P64" s="19"/>
      <c r="Q64" s="19"/>
      <c r="R64" s="19"/>
      <c r="S64" s="19"/>
      <c r="T64" s="19"/>
      <c r="U64" s="19"/>
      <c r="V64" s="19"/>
      <c r="W64" s="19"/>
      <c r="X64" s="19"/>
      <c r="Y64" s="19"/>
      <c r="Z64" s="19"/>
      <c r="AA64" s="19"/>
      <c r="AB64" s="19"/>
    </row>
    <row r="65" spans="1:28" s="23" customFormat="1">
      <c r="K65" s="19"/>
      <c r="L65" s="19"/>
      <c r="M65" s="19"/>
      <c r="N65" s="19"/>
      <c r="O65" s="19"/>
      <c r="P65" s="19"/>
      <c r="Q65" s="19"/>
      <c r="R65" s="19"/>
      <c r="S65" s="19"/>
      <c r="T65" s="19"/>
      <c r="U65" s="19"/>
      <c r="V65" s="19"/>
      <c r="W65" s="19"/>
      <c r="X65" s="19"/>
      <c r="Y65" s="19"/>
      <c r="Z65" s="19"/>
      <c r="AA65" s="19"/>
      <c r="AB65" s="19"/>
    </row>
    <row r="66" spans="1:28" s="23" customFormat="1">
      <c r="K66" s="19"/>
      <c r="L66" s="19"/>
      <c r="M66" s="19"/>
      <c r="N66" s="19"/>
      <c r="O66" s="19"/>
      <c r="P66" s="19"/>
      <c r="Q66" s="19"/>
      <c r="R66" s="19"/>
      <c r="S66" s="19"/>
      <c r="T66" s="19"/>
      <c r="U66" s="19"/>
      <c r="V66" s="19"/>
      <c r="W66" s="19"/>
      <c r="X66" s="19"/>
      <c r="Y66" s="19"/>
      <c r="Z66" s="19"/>
      <c r="AA66" s="19"/>
      <c r="AB66" s="19"/>
    </row>
    <row r="67" spans="1:28" s="23" customFormat="1">
      <c r="K67" s="19"/>
      <c r="L67" s="19"/>
      <c r="M67" s="19"/>
      <c r="N67" s="19"/>
      <c r="O67" s="19"/>
      <c r="P67" s="19"/>
      <c r="Q67" s="19"/>
      <c r="R67" s="19"/>
      <c r="S67" s="19"/>
      <c r="T67" s="19"/>
      <c r="U67" s="19"/>
      <c r="V67" s="19"/>
      <c r="W67" s="19"/>
      <c r="X67" s="19"/>
      <c r="Y67" s="19"/>
      <c r="Z67" s="19"/>
      <c r="AA67" s="19"/>
      <c r="AB67" s="19"/>
    </row>
    <row r="68" spans="1:28" s="23" customFormat="1">
      <c r="K68" s="19"/>
      <c r="L68" s="19"/>
      <c r="M68" s="19"/>
      <c r="N68" s="19"/>
      <c r="O68" s="19"/>
      <c r="P68" s="19"/>
      <c r="Q68" s="19"/>
      <c r="R68" s="19"/>
      <c r="S68" s="19"/>
      <c r="T68" s="19"/>
      <c r="U68" s="19"/>
      <c r="V68" s="19"/>
      <c r="W68" s="19"/>
      <c r="X68" s="19"/>
      <c r="Y68" s="19"/>
      <c r="Z68" s="19"/>
      <c r="AA68" s="19"/>
      <c r="AB68" s="19"/>
    </row>
    <row r="69" spans="1:28" s="23" customFormat="1">
      <c r="K69" s="19"/>
      <c r="L69" s="19"/>
      <c r="M69" s="19"/>
      <c r="N69" s="19"/>
      <c r="O69" s="19"/>
      <c r="P69" s="19"/>
      <c r="Q69" s="19"/>
      <c r="R69" s="19"/>
      <c r="S69" s="19"/>
      <c r="T69" s="19"/>
      <c r="U69" s="19"/>
      <c r="V69" s="19"/>
      <c r="W69" s="19"/>
      <c r="X69" s="19"/>
      <c r="Y69" s="19"/>
      <c r="Z69" s="19"/>
      <c r="AA69" s="19"/>
      <c r="AB69" s="19"/>
    </row>
    <row r="70" spans="1:28" s="23" customFormat="1">
      <c r="K70" s="19"/>
      <c r="L70" s="19"/>
      <c r="M70" s="19"/>
      <c r="N70" s="19"/>
      <c r="O70" s="19"/>
      <c r="P70" s="19"/>
      <c r="Q70" s="19"/>
      <c r="R70" s="19"/>
      <c r="S70" s="19"/>
      <c r="T70" s="19"/>
      <c r="U70" s="19"/>
      <c r="V70" s="19"/>
      <c r="W70" s="19"/>
      <c r="X70" s="19"/>
      <c r="Y70" s="19"/>
      <c r="Z70" s="19"/>
      <c r="AA70" s="19"/>
      <c r="AB70" s="19"/>
    </row>
    <row r="71" spans="1:28" s="23" customFormat="1">
      <c r="K71" s="19"/>
      <c r="L71" s="19"/>
      <c r="M71" s="19"/>
      <c r="N71" s="19"/>
      <c r="O71" s="19"/>
      <c r="P71" s="19"/>
      <c r="Q71" s="19"/>
      <c r="R71" s="19"/>
      <c r="S71" s="19"/>
      <c r="T71" s="19"/>
      <c r="U71" s="19"/>
      <c r="V71" s="19"/>
      <c r="W71" s="19"/>
      <c r="X71" s="19"/>
      <c r="Y71" s="19"/>
      <c r="Z71" s="19"/>
      <c r="AA71" s="19"/>
      <c r="AB71" s="19"/>
    </row>
    <row r="72" spans="1:28" s="23" customFormat="1">
      <c r="K72" s="19"/>
      <c r="L72" s="19"/>
      <c r="M72" s="19"/>
      <c r="N72" s="19"/>
      <c r="O72" s="19"/>
      <c r="P72" s="19"/>
      <c r="Q72" s="19"/>
      <c r="R72" s="19"/>
      <c r="S72" s="19"/>
      <c r="T72" s="19"/>
      <c r="U72" s="19"/>
      <c r="V72" s="19"/>
      <c r="W72" s="19"/>
      <c r="X72" s="19"/>
      <c r="Y72" s="19"/>
      <c r="Z72" s="19"/>
      <c r="AA72" s="19"/>
      <c r="AB72" s="19"/>
    </row>
    <row r="73" spans="1:28" s="23" customFormat="1">
      <c r="K73" s="19"/>
      <c r="L73" s="19"/>
      <c r="M73" s="19"/>
      <c r="N73" s="19"/>
      <c r="O73" s="19"/>
      <c r="P73" s="19"/>
      <c r="Q73" s="19"/>
      <c r="R73" s="19"/>
      <c r="S73" s="19"/>
      <c r="T73" s="19"/>
      <c r="U73" s="19"/>
      <c r="V73" s="19"/>
      <c r="W73" s="19"/>
      <c r="X73" s="19"/>
      <c r="Y73" s="19"/>
      <c r="Z73" s="19"/>
      <c r="AA73" s="19"/>
      <c r="AB73" s="19"/>
    </row>
    <row r="74" spans="1:28" s="23" customFormat="1">
      <c r="K74" s="19"/>
      <c r="L74" s="19"/>
      <c r="M74" s="19"/>
      <c r="N74" s="19"/>
      <c r="O74" s="19"/>
      <c r="P74" s="19"/>
      <c r="Q74" s="19"/>
      <c r="R74" s="19"/>
      <c r="S74" s="19"/>
      <c r="T74" s="19"/>
      <c r="U74" s="19"/>
      <c r="V74" s="19"/>
      <c r="W74" s="19"/>
      <c r="X74" s="19"/>
      <c r="Y74" s="19"/>
      <c r="Z74" s="19"/>
      <c r="AA74" s="19"/>
      <c r="AB74" s="19"/>
    </row>
    <row r="75" spans="1:28" s="23" customFormat="1">
      <c r="K75" s="19"/>
      <c r="L75" s="19"/>
      <c r="M75" s="19"/>
      <c r="N75" s="19"/>
      <c r="O75" s="19"/>
      <c r="P75" s="19"/>
      <c r="Q75" s="19"/>
      <c r="R75" s="19"/>
      <c r="S75" s="19"/>
      <c r="T75" s="19"/>
      <c r="U75" s="19"/>
      <c r="V75" s="19"/>
      <c r="W75" s="19"/>
      <c r="X75" s="19"/>
      <c r="Y75" s="19"/>
      <c r="Z75" s="19"/>
      <c r="AA75" s="19"/>
      <c r="AB75" s="19"/>
    </row>
    <row r="76" spans="1:28" s="23" customFormat="1">
      <c r="K76" s="19"/>
      <c r="L76" s="19"/>
      <c r="M76" s="19"/>
      <c r="N76" s="19"/>
      <c r="O76" s="19"/>
      <c r="P76" s="19"/>
      <c r="Q76" s="19"/>
      <c r="R76" s="19"/>
      <c r="S76" s="19"/>
      <c r="T76" s="19"/>
      <c r="U76" s="19"/>
      <c r="V76" s="19"/>
      <c r="W76" s="19"/>
      <c r="X76" s="19"/>
      <c r="Y76" s="19"/>
      <c r="Z76" s="19"/>
      <c r="AA76" s="19"/>
      <c r="AB76" s="19"/>
    </row>
    <row r="77" spans="1:28" s="23" customFormat="1">
      <c r="K77" s="19"/>
      <c r="L77" s="19"/>
      <c r="M77" s="19"/>
      <c r="N77" s="19"/>
      <c r="O77" s="19"/>
      <c r="P77" s="19"/>
      <c r="Q77" s="19"/>
      <c r="R77" s="19"/>
      <c r="S77" s="19"/>
      <c r="T77" s="19"/>
      <c r="U77" s="19"/>
      <c r="V77" s="19"/>
      <c r="W77" s="19"/>
      <c r="X77" s="19"/>
      <c r="Y77" s="19"/>
      <c r="Z77" s="19"/>
      <c r="AA77" s="19"/>
      <c r="AB77" s="19"/>
    </row>
    <row r="78" spans="1:28" s="23" customFormat="1">
      <c r="K78" s="19"/>
      <c r="L78" s="19"/>
      <c r="M78" s="19"/>
      <c r="N78" s="19"/>
      <c r="O78" s="19"/>
      <c r="P78" s="19"/>
      <c r="Q78" s="19"/>
      <c r="R78" s="19"/>
      <c r="S78" s="19"/>
      <c r="T78" s="19"/>
      <c r="U78" s="19"/>
      <c r="V78" s="19"/>
      <c r="W78" s="19"/>
      <c r="X78" s="19"/>
      <c r="Y78" s="19"/>
      <c r="Z78" s="19"/>
      <c r="AA78" s="19"/>
      <c r="AB78" s="19"/>
    </row>
    <row r="79" spans="1:28" s="23" customFormat="1">
      <c r="K79" s="19"/>
      <c r="L79" s="19"/>
      <c r="M79" s="19"/>
      <c r="N79" s="19"/>
      <c r="O79" s="19"/>
      <c r="P79" s="19"/>
      <c r="Q79" s="19"/>
      <c r="R79" s="19"/>
      <c r="S79" s="19"/>
      <c r="T79" s="19"/>
      <c r="U79" s="19"/>
      <c r="V79" s="19"/>
      <c r="W79" s="19"/>
      <c r="X79" s="19"/>
      <c r="Y79" s="19"/>
      <c r="Z79" s="19"/>
      <c r="AA79" s="19"/>
      <c r="AB79" s="19"/>
    </row>
    <row r="80" spans="1:28" s="19" customFormat="1">
      <c r="A80" s="23"/>
      <c r="H80" s="23"/>
      <c r="I80" s="23"/>
    </row>
    <row r="81" spans="1:9" s="19" customFormat="1">
      <c r="A81" s="23"/>
      <c r="H81" s="23"/>
      <c r="I81" s="23"/>
    </row>
    <row r="82" spans="1:9" s="19" customFormat="1">
      <c r="A82" s="23"/>
      <c r="H82" s="23"/>
      <c r="I82" s="23"/>
    </row>
    <row r="83" spans="1:9" s="19" customFormat="1">
      <c r="A83" s="23"/>
      <c r="H83" s="23"/>
      <c r="I83" s="23"/>
    </row>
    <row r="84" spans="1:9" s="19" customFormat="1">
      <c r="A84" s="23"/>
      <c r="H84" s="23"/>
      <c r="I84" s="23"/>
    </row>
    <row r="85" spans="1:9" s="19" customFormat="1">
      <c r="A85" s="23"/>
      <c r="H85" s="23"/>
      <c r="I85" s="23"/>
    </row>
  </sheetData>
  <sheetProtection algorithmName="SHA-512" hashValue="0I6DOkbFkld5cFGqeVIxETYunUR8XFYpbL2K+37KljtsllyYqSjl6ogUjQR1LCCnJnXSESgSUx+NbyUX7LV25g==" saltValue="4Ao9wc8Gez6O5YjJ4cDifg==" spinCount="100000" sheet="1" formatCells="0" formatColumns="0" formatRows="0" insertColumns="0" insertRows="0" insertHyperlinks="0" deleteColumns="0" deleteRows="0" sort="0" autoFilter="0" pivotTables="0"/>
  <mergeCells count="9">
    <mergeCell ref="F21:H21"/>
    <mergeCell ref="B15:B17"/>
    <mergeCell ref="B18:B20"/>
    <mergeCell ref="B1:G1"/>
    <mergeCell ref="C5:D5"/>
    <mergeCell ref="B10:B14"/>
    <mergeCell ref="B6:B9"/>
    <mergeCell ref="B3:I3"/>
    <mergeCell ref="B4:I4"/>
  </mergeCells>
  <pageMargins left="0.31496062992125984" right="0.31496062992125984" top="0.74803149606299213" bottom="0.74803149606299213" header="0.31496062992125984" footer="0.31496062992125984"/>
  <pageSetup paperSize="122" scale="65" orientation="landscape" r:id="rId1"/>
  <rowBreaks count="1" manualBreakCount="1">
    <brk id="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04"/>
  <sheetViews>
    <sheetView zoomScale="70" zoomScaleNormal="70" workbookViewId="0">
      <selection activeCell="E4" sqref="E4"/>
    </sheetView>
  </sheetViews>
  <sheetFormatPr baseColWidth="10" defaultRowHeight="14.4"/>
  <cols>
    <col min="1" max="1" width="2.77734375" style="20" customWidth="1"/>
    <col min="2" max="2" width="29.21875" customWidth="1"/>
    <col min="3" max="3" width="6.44140625" customWidth="1"/>
    <col min="4" max="4" width="44.44140625" hidden="1" customWidth="1"/>
    <col min="5" max="5" width="32.77734375" customWidth="1"/>
    <col min="6" max="6" width="45.77734375" customWidth="1"/>
    <col min="7" max="7" width="21.44140625" customWidth="1"/>
    <col min="8" max="8" width="11.5546875" customWidth="1"/>
    <col min="9" max="9" width="37.21875" style="20" customWidth="1"/>
    <col min="10" max="10" width="13.5546875" style="7" customWidth="1"/>
    <col min="11" max="11" width="42.77734375" customWidth="1"/>
  </cols>
  <sheetData>
    <row r="1" spans="1:85" ht="90" customHeight="1" thickBot="1">
      <c r="B1" s="279" t="s">
        <v>277</v>
      </c>
      <c r="C1" s="280"/>
      <c r="D1" s="280"/>
      <c r="E1" s="280"/>
      <c r="F1" s="280"/>
      <c r="G1" s="280"/>
      <c r="H1" s="280"/>
      <c r="I1" s="280"/>
      <c r="J1" s="281"/>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row>
    <row r="2" spans="1:85" ht="27.75" customHeight="1" thickBot="1">
      <c r="B2" s="251" t="s">
        <v>91</v>
      </c>
      <c r="C2" s="252"/>
      <c r="D2" s="252"/>
      <c r="E2" s="252"/>
      <c r="F2" s="252"/>
      <c r="G2" s="252"/>
      <c r="H2" s="252"/>
      <c r="I2" s="252"/>
      <c r="J2" s="253"/>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row>
    <row r="3" spans="1:85" ht="40.5" customHeight="1" thickBot="1">
      <c r="B3" s="15" t="s">
        <v>34</v>
      </c>
      <c r="C3" s="284" t="s">
        <v>64</v>
      </c>
      <c r="D3" s="284"/>
      <c r="E3" s="16" t="s">
        <v>36</v>
      </c>
      <c r="F3" s="16" t="s">
        <v>92</v>
      </c>
      <c r="G3" s="17" t="s">
        <v>37</v>
      </c>
      <c r="H3" s="47" t="s">
        <v>38</v>
      </c>
      <c r="I3" s="90" t="s">
        <v>331</v>
      </c>
      <c r="J3" s="105" t="s">
        <v>330</v>
      </c>
      <c r="K3" s="161" t="s">
        <v>544</v>
      </c>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row>
    <row r="4" spans="1:85" s="7" customFormat="1" ht="181.5" customHeight="1" thickBot="1">
      <c r="B4" s="285" t="s">
        <v>196</v>
      </c>
      <c r="C4" s="12" t="s">
        <v>39</v>
      </c>
      <c r="D4" s="39" t="s">
        <v>93</v>
      </c>
      <c r="E4" s="40" t="s">
        <v>94</v>
      </c>
      <c r="F4" s="40" t="s">
        <v>95</v>
      </c>
      <c r="G4" s="106" t="s">
        <v>478</v>
      </c>
      <c r="H4" s="41">
        <v>44196</v>
      </c>
      <c r="I4" s="80" t="s">
        <v>575</v>
      </c>
      <c r="J4" s="152">
        <f>AVERAGE(1,1,1,0.5,0.7,1,1,1.1,1,0,1)</f>
        <v>0.84545454545454557</v>
      </c>
      <c r="K4" s="130" t="s">
        <v>543</v>
      </c>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row>
    <row r="5" spans="1:85" s="7" customFormat="1" ht="94.5" customHeight="1" thickBot="1">
      <c r="A5" s="20"/>
      <c r="B5" s="286"/>
      <c r="C5" s="12">
        <v>1.2</v>
      </c>
      <c r="D5" s="39" t="s">
        <v>96</v>
      </c>
      <c r="E5" s="40" t="s">
        <v>145</v>
      </c>
      <c r="F5" s="40" t="s">
        <v>97</v>
      </c>
      <c r="G5" s="40" t="s">
        <v>216</v>
      </c>
      <c r="H5" s="41">
        <v>44196</v>
      </c>
      <c r="I5" s="97" t="s">
        <v>576</v>
      </c>
      <c r="J5" s="152">
        <f>AVERAGE(1,0.6,0.7,0,1,1)</f>
        <v>0.71666666666666667</v>
      </c>
      <c r="K5" s="130" t="s">
        <v>543</v>
      </c>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row>
    <row r="6" spans="1:85" s="7" customFormat="1" ht="188.25" customHeight="1" thickBot="1">
      <c r="A6" s="20"/>
      <c r="B6" s="287"/>
      <c r="C6" s="12" t="s">
        <v>41</v>
      </c>
      <c r="D6" s="39" t="s">
        <v>98</v>
      </c>
      <c r="E6" s="40" t="s">
        <v>201</v>
      </c>
      <c r="F6" s="40" t="s">
        <v>99</v>
      </c>
      <c r="G6" s="40" t="s">
        <v>152</v>
      </c>
      <c r="H6" s="41">
        <v>44196</v>
      </c>
      <c r="I6" s="80" t="s">
        <v>577</v>
      </c>
      <c r="J6" s="152">
        <f>AVERAGE(0,0,0,0,0,0.3,0)</f>
        <v>4.2857142857142858E-2</v>
      </c>
      <c r="K6" s="130" t="s">
        <v>543</v>
      </c>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row>
    <row r="7" spans="1:85" s="7" customFormat="1" ht="89.55" customHeight="1" thickBot="1">
      <c r="A7" s="20"/>
      <c r="B7" s="145" t="s">
        <v>197</v>
      </c>
      <c r="C7" s="12" t="s">
        <v>42</v>
      </c>
      <c r="D7" s="39" t="s">
        <v>312</v>
      </c>
      <c r="E7" s="40" t="s">
        <v>313</v>
      </c>
      <c r="F7" s="40" t="s">
        <v>100</v>
      </c>
      <c r="G7" s="40" t="s">
        <v>67</v>
      </c>
      <c r="H7" s="41">
        <v>44196</v>
      </c>
      <c r="I7" s="64" t="s">
        <v>498</v>
      </c>
      <c r="J7" s="152">
        <f>AVERAGE(1)</f>
        <v>1</v>
      </c>
      <c r="K7" s="130" t="s">
        <v>552</v>
      </c>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row>
    <row r="8" spans="1:85" s="7" customFormat="1" ht="114.75" customHeight="1" thickBot="1">
      <c r="A8" s="20"/>
      <c r="B8" s="288" t="s">
        <v>198</v>
      </c>
      <c r="C8" s="12" t="s">
        <v>44</v>
      </c>
      <c r="D8" s="39" t="s">
        <v>101</v>
      </c>
      <c r="E8" s="40" t="s">
        <v>102</v>
      </c>
      <c r="F8" s="40" t="s">
        <v>103</v>
      </c>
      <c r="G8" s="40" t="s">
        <v>260</v>
      </c>
      <c r="H8" s="41">
        <v>44196</v>
      </c>
      <c r="I8" s="80" t="s">
        <v>578</v>
      </c>
      <c r="J8" s="152">
        <f>AVERAGE(1,1,1,0.9,1,1)</f>
        <v>0.98333333333333339</v>
      </c>
      <c r="K8" s="130" t="s">
        <v>543</v>
      </c>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row>
    <row r="9" spans="1:85" s="7" customFormat="1" ht="74.099999999999994" customHeight="1" thickBot="1">
      <c r="A9" s="20"/>
      <c r="B9" s="289"/>
      <c r="C9" s="12" t="s">
        <v>45</v>
      </c>
      <c r="D9" s="39" t="s">
        <v>146</v>
      </c>
      <c r="E9" s="40" t="s">
        <v>104</v>
      </c>
      <c r="F9" s="40" t="s">
        <v>105</v>
      </c>
      <c r="G9" s="40" t="s">
        <v>153</v>
      </c>
      <c r="H9" s="41">
        <v>44195</v>
      </c>
      <c r="I9" s="95" t="s">
        <v>579</v>
      </c>
      <c r="J9" s="152">
        <f>AVERAGE(1,0.5,1)</f>
        <v>0.83333333333333337</v>
      </c>
      <c r="K9" s="130" t="s">
        <v>545</v>
      </c>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row>
    <row r="10" spans="1:85" s="7" customFormat="1" ht="67.5" customHeight="1" thickBot="1">
      <c r="A10" s="20"/>
      <c r="B10" s="289"/>
      <c r="C10" s="12" t="s">
        <v>106</v>
      </c>
      <c r="D10" s="39" t="s">
        <v>107</v>
      </c>
      <c r="E10" s="40" t="s">
        <v>108</v>
      </c>
      <c r="F10" s="40" t="s">
        <v>134</v>
      </c>
      <c r="G10" s="40" t="s">
        <v>67</v>
      </c>
      <c r="H10" s="41">
        <v>44195</v>
      </c>
      <c r="I10" s="64" t="s">
        <v>499</v>
      </c>
      <c r="J10" s="152">
        <f>AVERAGE(0.9,)</f>
        <v>0.45</v>
      </c>
      <c r="K10" s="130" t="s">
        <v>543</v>
      </c>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row>
    <row r="11" spans="1:85" s="7" customFormat="1" ht="69.75" customHeight="1" thickBot="1">
      <c r="B11" s="282" t="s">
        <v>109</v>
      </c>
      <c r="C11" s="12" t="s">
        <v>47</v>
      </c>
      <c r="D11" s="39" t="s">
        <v>202</v>
      </c>
      <c r="E11" s="40" t="s">
        <v>204</v>
      </c>
      <c r="F11" s="40" t="s">
        <v>110</v>
      </c>
      <c r="G11" s="40" t="s">
        <v>203</v>
      </c>
      <c r="H11" s="41">
        <v>44196</v>
      </c>
      <c r="I11" s="95" t="s">
        <v>580</v>
      </c>
      <c r="J11" s="152">
        <f>AVERAGE(1,1)</f>
        <v>1</v>
      </c>
      <c r="K11" s="130" t="s">
        <v>545</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row>
    <row r="12" spans="1:85" s="7" customFormat="1" ht="98.55" customHeight="1" thickBot="1">
      <c r="A12" s="20"/>
      <c r="B12" s="283"/>
      <c r="C12" s="12">
        <v>4.2</v>
      </c>
      <c r="D12" s="39" t="s">
        <v>314</v>
      </c>
      <c r="E12" s="40" t="s">
        <v>111</v>
      </c>
      <c r="F12" s="40" t="s">
        <v>112</v>
      </c>
      <c r="G12" s="40" t="s">
        <v>581</v>
      </c>
      <c r="H12" s="41">
        <v>44196</v>
      </c>
      <c r="I12" s="80" t="s">
        <v>582</v>
      </c>
      <c r="J12" s="152">
        <f>AVERAGE(0,0.5)</f>
        <v>0.25</v>
      </c>
      <c r="K12" s="130" t="s">
        <v>545</v>
      </c>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row>
    <row r="13" spans="1:85" s="7" customFormat="1" ht="225" customHeight="1" thickBot="1">
      <c r="A13" s="20"/>
      <c r="B13" s="282" t="s">
        <v>113</v>
      </c>
      <c r="C13" s="18" t="s">
        <v>88</v>
      </c>
      <c r="D13" s="39" t="s">
        <v>154</v>
      </c>
      <c r="E13" s="40" t="s">
        <v>114</v>
      </c>
      <c r="F13" s="40" t="s">
        <v>115</v>
      </c>
      <c r="G13" s="40" t="s">
        <v>67</v>
      </c>
      <c r="H13" s="41">
        <v>44196</v>
      </c>
      <c r="I13" s="64" t="s">
        <v>500</v>
      </c>
      <c r="J13" s="152">
        <f>AVERAGE(1)</f>
        <v>1</v>
      </c>
      <c r="K13" s="130" t="s">
        <v>546</v>
      </c>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row>
    <row r="14" spans="1:85" s="7" customFormat="1" ht="409.5" customHeight="1" thickBot="1">
      <c r="A14" s="20"/>
      <c r="B14" s="283"/>
      <c r="C14" s="18">
        <v>5.2</v>
      </c>
      <c r="D14" s="39" t="s">
        <v>261</v>
      </c>
      <c r="E14" s="40" t="s">
        <v>217</v>
      </c>
      <c r="F14" s="40" t="s">
        <v>115</v>
      </c>
      <c r="G14" s="117" t="s">
        <v>205</v>
      </c>
      <c r="H14" s="118">
        <v>44196</v>
      </c>
      <c r="I14" s="114" t="s">
        <v>583</v>
      </c>
      <c r="J14" s="153">
        <f>AVERAGE(1,0.5,0.5,1,1,1)</f>
        <v>0.83333333333333337</v>
      </c>
      <c r="K14" s="130" t="s">
        <v>546</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row>
    <row r="15" spans="1:85" s="20" customFormat="1" ht="18.600000000000001" thickBot="1">
      <c r="D15" s="42"/>
      <c r="E15" s="42"/>
      <c r="F15" s="42"/>
      <c r="G15" s="177" t="s">
        <v>541</v>
      </c>
      <c r="H15" s="277"/>
      <c r="I15" s="278"/>
      <c r="J15" s="122">
        <f>AVERAGE(J14,J13,J12,J11,J10,J9,J8,J7,J6,J5,J4)*0.33</f>
        <v>0.23864935064935069</v>
      </c>
    </row>
    <row r="16" spans="1:85" s="20" customFormat="1">
      <c r="D16" s="42"/>
      <c r="E16" s="42"/>
      <c r="F16" s="42"/>
      <c r="G16" s="42"/>
      <c r="H16" s="42"/>
    </row>
    <row r="17" s="20" customFormat="1"/>
    <row r="18" s="20" customFormat="1"/>
    <row r="19" s="20" customFormat="1" ht="17.25" customHeight="1"/>
    <row r="20" s="20" customFormat="1" ht="17.25" customHeight="1"/>
    <row r="21" s="20" customFormat="1" ht="17.25" customHeight="1"/>
    <row r="22" s="20" customFormat="1"/>
    <row r="23" s="20" customFormat="1" ht="17.25" customHeight="1"/>
    <row r="24" s="20" customFormat="1" ht="17.25" customHeight="1"/>
    <row r="25" s="20" customFormat="1" ht="17.25" customHeight="1"/>
    <row r="26" s="20" customFormat="1" ht="17.25" customHeight="1"/>
    <row r="27" s="20" customFormat="1" ht="17.25" customHeight="1"/>
    <row r="28" s="20" customFormat="1" ht="17.25" customHeight="1"/>
    <row r="29" s="20" customFormat="1" ht="17.25" customHeigh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pans="10:10" s="20" customFormat="1"/>
    <row r="82" spans="10:10" s="20" customFormat="1"/>
    <row r="83" spans="10:10" s="20" customFormat="1"/>
    <row r="84" spans="10:10" s="20" customFormat="1"/>
    <row r="85" spans="10:10" s="20" customFormat="1"/>
    <row r="86" spans="10:10" s="20" customFormat="1">
      <c r="J86" s="7"/>
    </row>
    <row r="87" spans="10:10" s="20" customFormat="1">
      <c r="J87" s="7"/>
    </row>
    <row r="88" spans="10:10" s="20" customFormat="1">
      <c r="J88" s="7"/>
    </row>
    <row r="89" spans="10:10" s="20" customFormat="1">
      <c r="J89" s="7"/>
    </row>
    <row r="90" spans="10:10" s="20" customFormat="1">
      <c r="J90" s="7"/>
    </row>
    <row r="91" spans="10:10" s="20" customFormat="1">
      <c r="J91" s="7"/>
    </row>
    <row r="92" spans="10:10" s="20" customFormat="1">
      <c r="J92" s="7"/>
    </row>
    <row r="93" spans="10:10" s="20" customFormat="1">
      <c r="J93" s="7"/>
    </row>
    <row r="94" spans="10:10" s="20" customFormat="1">
      <c r="J94" s="7"/>
    </row>
    <row r="95" spans="10:10" s="20" customFormat="1">
      <c r="J95" s="7"/>
    </row>
    <row r="96" spans="10:10" s="20" customFormat="1">
      <c r="J96" s="7"/>
    </row>
    <row r="97" spans="10:85" s="20" customFormat="1">
      <c r="J97" s="7"/>
    </row>
    <row r="98" spans="10:85" s="20" customFormat="1">
      <c r="J98" s="7"/>
    </row>
    <row r="99" spans="10:85" s="20" customFormat="1">
      <c r="J99" s="7"/>
    </row>
    <row r="100" spans="10:85" s="20" customFormat="1">
      <c r="J100" s="7"/>
    </row>
    <row r="101" spans="10:85" s="20" customFormat="1">
      <c r="J101" s="7"/>
    </row>
    <row r="102" spans="10:85" s="20" customFormat="1">
      <c r="J102" s="7"/>
    </row>
    <row r="103" spans="10:85" s="20" customFormat="1">
      <c r="J103" s="7"/>
    </row>
    <row r="104" spans="10:85">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row>
  </sheetData>
  <sheetProtection algorithmName="SHA-512" hashValue="ujkEMV+mkAmJ9tsrBbh4M15mYSHdiaGjd/r5a0NgmVWyjWTfP9wDqqUeaN1LLACkfZF4zKr1nDtiYvPZ1bHsEQ==" saltValue="97vk3lHFrMPQkLFP6WRXmA==" spinCount="100000" sheet="1" formatCells="0" formatColumns="0" formatRows="0" insertColumns="0" insertRows="0" insertHyperlinks="0" deleteColumns="0" deleteRows="0" sort="0" autoFilter="0" pivotTables="0"/>
  <mergeCells count="8">
    <mergeCell ref="G15:I15"/>
    <mergeCell ref="B1:J1"/>
    <mergeCell ref="B2:J2"/>
    <mergeCell ref="B13:B14"/>
    <mergeCell ref="B11:B12"/>
    <mergeCell ref="C3:D3"/>
    <mergeCell ref="B4:B6"/>
    <mergeCell ref="B8:B10"/>
  </mergeCells>
  <pageMargins left="0.51181102362204722" right="0.31496062992125984" top="0.55118110236220474" bottom="0.55118110236220474" header="0.31496062992125984" footer="0.31496062992125984"/>
  <pageSetup paperSize="122" scale="75" orientation="landscape"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D56"/>
  <sheetViews>
    <sheetView zoomScale="82" zoomScaleNormal="82" workbookViewId="0">
      <selection activeCell="E5" sqref="E5"/>
    </sheetView>
  </sheetViews>
  <sheetFormatPr baseColWidth="10" defaultRowHeight="14.4"/>
  <cols>
    <col min="1" max="1" width="4.21875" style="20" customWidth="1"/>
    <col min="2" max="2" width="30.21875" customWidth="1"/>
    <col min="3" max="3" width="6.21875" customWidth="1"/>
    <col min="4" max="4" width="43.21875" customWidth="1"/>
    <col min="5" max="5" width="37.44140625" customWidth="1"/>
    <col min="6" max="6" width="12.77734375" customWidth="1"/>
    <col min="7" max="7" width="13" customWidth="1"/>
    <col min="8" max="8" width="31.5546875" style="20" customWidth="1"/>
    <col min="9" max="9" width="10.77734375" style="20" customWidth="1"/>
    <col min="10" max="10" width="37.5546875" customWidth="1"/>
  </cols>
  <sheetData>
    <row r="1" spans="1:2266" s="20" customFormat="1" ht="15" thickBot="1">
      <c r="A1" s="291"/>
      <c r="B1" s="292"/>
      <c r="C1" s="293"/>
      <c r="D1" s="293"/>
      <c r="E1" s="293"/>
      <c r="F1" s="293"/>
      <c r="G1" s="293"/>
      <c r="H1" s="81"/>
      <c r="I1" s="81"/>
    </row>
    <row r="2" spans="1:2266" ht="72.75" customHeight="1" thickBot="1">
      <c r="A2" s="291"/>
      <c r="B2" s="294" t="s">
        <v>278</v>
      </c>
      <c r="C2" s="295"/>
      <c r="D2" s="295"/>
      <c r="E2" s="295"/>
      <c r="F2" s="295"/>
      <c r="G2" s="295"/>
      <c r="H2" s="295"/>
      <c r="I2" s="296"/>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0"/>
      <c r="SK2" s="20"/>
      <c r="SL2" s="20"/>
      <c r="SM2" s="20"/>
      <c r="SN2" s="20"/>
      <c r="SO2" s="20"/>
      <c r="SP2" s="20"/>
      <c r="SQ2" s="20"/>
      <c r="SR2" s="20"/>
      <c r="SS2" s="20"/>
      <c r="ST2" s="20"/>
      <c r="SU2" s="20"/>
      <c r="SV2" s="20"/>
      <c r="SW2" s="20"/>
      <c r="SX2" s="20"/>
      <c r="SY2" s="20"/>
      <c r="SZ2" s="20"/>
      <c r="TA2" s="20"/>
      <c r="TB2" s="20"/>
      <c r="TC2" s="20"/>
      <c r="TD2" s="20"/>
      <c r="TE2" s="20"/>
      <c r="TF2" s="20"/>
      <c r="TG2" s="20"/>
      <c r="TH2" s="20"/>
      <c r="TI2" s="20"/>
      <c r="TJ2" s="20"/>
      <c r="TK2" s="20"/>
      <c r="TL2" s="20"/>
      <c r="TM2" s="20"/>
      <c r="TN2" s="20"/>
      <c r="TO2" s="20"/>
      <c r="TP2" s="20"/>
      <c r="TQ2" s="20"/>
      <c r="TR2" s="20"/>
      <c r="TS2" s="20"/>
      <c r="TT2" s="20"/>
      <c r="TU2" s="20"/>
      <c r="TV2" s="20"/>
      <c r="TW2" s="20"/>
      <c r="TX2" s="20"/>
      <c r="TY2" s="20"/>
      <c r="TZ2" s="20"/>
      <c r="UA2" s="20"/>
      <c r="UB2" s="20"/>
      <c r="UC2" s="20"/>
      <c r="UD2" s="20"/>
      <c r="UE2" s="20"/>
      <c r="UF2" s="20"/>
      <c r="UG2" s="20"/>
      <c r="UH2" s="20"/>
      <c r="UI2" s="20"/>
      <c r="UJ2" s="20"/>
      <c r="UK2" s="20"/>
      <c r="UL2" s="20"/>
      <c r="UM2" s="20"/>
      <c r="UN2" s="20"/>
      <c r="UO2" s="20"/>
      <c r="UP2" s="20"/>
      <c r="UQ2" s="20"/>
      <c r="UR2" s="20"/>
      <c r="US2" s="20"/>
      <c r="UT2" s="20"/>
      <c r="UU2" s="20"/>
      <c r="UV2" s="20"/>
      <c r="UW2" s="20"/>
      <c r="UX2" s="20"/>
      <c r="UY2" s="20"/>
      <c r="UZ2" s="20"/>
      <c r="VA2" s="20"/>
      <c r="VB2" s="20"/>
      <c r="VC2" s="20"/>
      <c r="VD2" s="20"/>
      <c r="VE2" s="20"/>
      <c r="VF2" s="20"/>
      <c r="VG2" s="20"/>
      <c r="VH2" s="20"/>
      <c r="VI2" s="20"/>
      <c r="VJ2" s="20"/>
      <c r="VK2" s="20"/>
      <c r="VL2" s="20"/>
      <c r="VM2" s="20"/>
      <c r="VN2" s="20"/>
      <c r="VO2" s="20"/>
      <c r="VP2" s="20"/>
      <c r="VQ2" s="20"/>
      <c r="VR2" s="20"/>
      <c r="VS2" s="20"/>
      <c r="VT2" s="20"/>
      <c r="VU2" s="20"/>
      <c r="VV2" s="20"/>
      <c r="VW2" s="20"/>
      <c r="VX2" s="20"/>
      <c r="VY2" s="20"/>
      <c r="VZ2" s="20"/>
      <c r="WA2" s="20"/>
      <c r="WB2" s="20"/>
      <c r="WC2" s="20"/>
      <c r="WD2" s="20"/>
      <c r="WE2" s="20"/>
      <c r="WF2" s="20"/>
      <c r="WG2" s="20"/>
      <c r="WH2" s="20"/>
      <c r="WI2" s="20"/>
      <c r="WJ2" s="20"/>
      <c r="WK2" s="20"/>
      <c r="WL2" s="20"/>
      <c r="WM2" s="20"/>
      <c r="WN2" s="20"/>
      <c r="WO2" s="20"/>
      <c r="WP2" s="20"/>
      <c r="WQ2" s="20"/>
      <c r="WR2" s="20"/>
      <c r="WS2" s="20"/>
      <c r="WT2" s="20"/>
      <c r="WU2" s="20"/>
      <c r="WV2" s="20"/>
      <c r="WW2" s="20"/>
      <c r="WX2" s="20"/>
      <c r="WY2" s="20"/>
      <c r="WZ2" s="20"/>
      <c r="XA2" s="20"/>
      <c r="XB2" s="20"/>
      <c r="XC2" s="20"/>
      <c r="XD2" s="20"/>
      <c r="XE2" s="20"/>
      <c r="XF2" s="20"/>
      <c r="XG2" s="20"/>
      <c r="XH2" s="20"/>
      <c r="XI2" s="20"/>
      <c r="XJ2" s="20"/>
      <c r="XK2" s="20"/>
      <c r="XL2" s="20"/>
      <c r="XM2" s="20"/>
      <c r="XN2" s="20"/>
      <c r="XO2" s="20"/>
      <c r="XP2" s="20"/>
      <c r="XQ2" s="20"/>
      <c r="XR2" s="20"/>
      <c r="XS2" s="20"/>
      <c r="XT2" s="20"/>
      <c r="XU2" s="20"/>
      <c r="XV2" s="20"/>
      <c r="XW2" s="20"/>
      <c r="XX2" s="20"/>
      <c r="XY2" s="20"/>
      <c r="XZ2" s="20"/>
      <c r="YA2" s="20"/>
      <c r="YB2" s="20"/>
      <c r="YC2" s="20"/>
      <c r="YD2" s="20"/>
      <c r="YE2" s="20"/>
      <c r="YF2" s="20"/>
      <c r="YG2" s="20"/>
      <c r="YH2" s="20"/>
      <c r="YI2" s="20"/>
      <c r="YJ2" s="20"/>
      <c r="YK2" s="20"/>
      <c r="YL2" s="20"/>
      <c r="YM2" s="20"/>
      <c r="YN2" s="20"/>
      <c r="YO2" s="20"/>
      <c r="YP2" s="20"/>
      <c r="YQ2" s="20"/>
      <c r="YR2" s="20"/>
      <c r="YS2" s="20"/>
      <c r="YT2" s="20"/>
      <c r="YU2" s="20"/>
      <c r="YV2" s="20"/>
      <c r="YW2" s="20"/>
      <c r="YX2" s="20"/>
      <c r="YY2" s="20"/>
      <c r="YZ2" s="20"/>
      <c r="ZA2" s="20"/>
      <c r="ZB2" s="20"/>
      <c r="ZC2" s="20"/>
      <c r="ZD2" s="20"/>
      <c r="ZE2" s="20"/>
      <c r="ZF2" s="20"/>
      <c r="ZG2" s="20"/>
      <c r="ZH2" s="20"/>
      <c r="ZI2" s="20"/>
      <c r="ZJ2" s="20"/>
      <c r="ZK2" s="20"/>
      <c r="ZL2" s="20"/>
      <c r="ZM2" s="20"/>
      <c r="ZN2" s="20"/>
      <c r="ZO2" s="20"/>
      <c r="ZP2" s="20"/>
      <c r="ZQ2" s="20"/>
      <c r="ZR2" s="20"/>
      <c r="ZS2" s="20"/>
      <c r="ZT2" s="20"/>
      <c r="ZU2" s="20"/>
      <c r="ZV2" s="20"/>
      <c r="ZW2" s="20"/>
      <c r="ZX2" s="20"/>
      <c r="ZY2" s="20"/>
      <c r="ZZ2" s="20"/>
      <c r="AAA2" s="20"/>
      <c r="AAB2" s="20"/>
      <c r="AAC2" s="20"/>
      <c r="AAD2" s="20"/>
      <c r="AAE2" s="20"/>
      <c r="AAF2" s="20"/>
      <c r="AAG2" s="20"/>
      <c r="AAH2" s="20"/>
      <c r="AAI2" s="20"/>
      <c r="AAJ2" s="20"/>
      <c r="AAK2" s="20"/>
      <c r="AAL2" s="20"/>
      <c r="AAM2" s="20"/>
      <c r="AAN2" s="20"/>
      <c r="AAO2" s="20"/>
      <c r="AAP2" s="20"/>
      <c r="AAQ2" s="20"/>
      <c r="AAR2" s="20"/>
      <c r="AAS2" s="20"/>
      <c r="AAT2" s="20"/>
      <c r="AAU2" s="20"/>
      <c r="AAV2" s="20"/>
      <c r="AAW2" s="20"/>
      <c r="AAX2" s="20"/>
      <c r="AAY2" s="20"/>
      <c r="AAZ2" s="20"/>
      <c r="ABA2" s="20"/>
      <c r="ABB2" s="20"/>
      <c r="ABC2" s="20"/>
      <c r="ABD2" s="20"/>
      <c r="ABE2" s="20"/>
      <c r="ABF2" s="20"/>
      <c r="ABG2" s="20"/>
      <c r="ABH2" s="20"/>
      <c r="ABI2" s="20"/>
      <c r="ABJ2" s="20"/>
      <c r="ABK2" s="20"/>
      <c r="ABL2" s="20"/>
      <c r="ABM2" s="20"/>
      <c r="ABN2" s="20"/>
      <c r="ABO2" s="20"/>
      <c r="ABP2" s="20"/>
      <c r="ABQ2" s="20"/>
      <c r="ABR2" s="20"/>
      <c r="ABS2" s="20"/>
      <c r="ABT2" s="20"/>
      <c r="ABU2" s="20"/>
      <c r="ABV2" s="20"/>
      <c r="ABW2" s="20"/>
      <c r="ABX2" s="20"/>
      <c r="ABY2" s="20"/>
      <c r="ABZ2" s="20"/>
      <c r="ACA2" s="20"/>
      <c r="ACB2" s="20"/>
      <c r="ACC2" s="20"/>
      <c r="ACD2" s="20"/>
      <c r="ACE2" s="20"/>
      <c r="ACF2" s="20"/>
      <c r="ACG2" s="20"/>
      <c r="ACH2" s="20"/>
      <c r="ACI2" s="20"/>
      <c r="ACJ2" s="20"/>
      <c r="ACK2" s="20"/>
      <c r="ACL2" s="20"/>
      <c r="ACM2" s="20"/>
      <c r="ACN2" s="20"/>
      <c r="ACO2" s="20"/>
      <c r="ACP2" s="20"/>
      <c r="ACQ2" s="20"/>
      <c r="ACR2" s="20"/>
      <c r="ACS2" s="20"/>
      <c r="ACT2" s="20"/>
      <c r="ACU2" s="20"/>
      <c r="ACV2" s="20"/>
      <c r="ACW2" s="20"/>
      <c r="ACX2" s="20"/>
      <c r="ACY2" s="20"/>
      <c r="ACZ2" s="20"/>
      <c r="ADA2" s="20"/>
      <c r="ADB2" s="20"/>
      <c r="ADC2" s="20"/>
      <c r="ADD2" s="20"/>
      <c r="ADE2" s="20"/>
      <c r="ADF2" s="20"/>
      <c r="ADG2" s="20"/>
      <c r="ADH2" s="20"/>
      <c r="ADI2" s="20"/>
      <c r="ADJ2" s="20"/>
      <c r="ADK2" s="20"/>
      <c r="ADL2" s="20"/>
      <c r="ADM2" s="20"/>
      <c r="ADN2" s="20"/>
      <c r="ADO2" s="20"/>
      <c r="ADP2" s="20"/>
      <c r="ADQ2" s="20"/>
      <c r="ADR2" s="20"/>
      <c r="ADS2" s="20"/>
      <c r="ADT2" s="20"/>
      <c r="ADU2" s="20"/>
      <c r="ADV2" s="20"/>
      <c r="ADW2" s="20"/>
      <c r="ADX2" s="20"/>
      <c r="ADY2" s="20"/>
      <c r="ADZ2" s="20"/>
      <c r="AEA2" s="20"/>
      <c r="AEB2" s="20"/>
      <c r="AEC2" s="20"/>
      <c r="AED2" s="20"/>
      <c r="AEE2" s="20"/>
      <c r="AEF2" s="20"/>
      <c r="AEG2" s="20"/>
      <c r="AEH2" s="20"/>
      <c r="AEI2" s="20"/>
      <c r="AEJ2" s="20"/>
      <c r="AEK2" s="20"/>
      <c r="AEL2" s="20"/>
      <c r="AEM2" s="20"/>
      <c r="AEN2" s="20"/>
      <c r="AEO2" s="20"/>
      <c r="AEP2" s="20"/>
      <c r="AEQ2" s="20"/>
      <c r="AER2" s="20"/>
      <c r="AES2" s="20"/>
      <c r="AET2" s="20"/>
      <c r="AEU2" s="20"/>
      <c r="AEV2" s="20"/>
      <c r="AEW2" s="20"/>
      <c r="AEX2" s="20"/>
      <c r="AEY2" s="20"/>
      <c r="AEZ2" s="20"/>
      <c r="AFA2" s="20"/>
      <c r="AFB2" s="20"/>
      <c r="AFC2" s="20"/>
      <c r="AFD2" s="20"/>
      <c r="AFE2" s="20"/>
      <c r="AFF2" s="20"/>
      <c r="AFG2" s="20"/>
      <c r="AFH2" s="20"/>
      <c r="AFI2" s="20"/>
      <c r="AFJ2" s="20"/>
      <c r="AFK2" s="20"/>
      <c r="AFL2" s="20"/>
      <c r="AFM2" s="20"/>
      <c r="AFN2" s="20"/>
      <c r="AFO2" s="20"/>
      <c r="AFP2" s="20"/>
      <c r="AFQ2" s="20"/>
      <c r="AFR2" s="20"/>
      <c r="AFS2" s="20"/>
      <c r="AFT2" s="20"/>
      <c r="AFU2" s="20"/>
      <c r="AFV2" s="20"/>
      <c r="AFW2" s="20"/>
      <c r="AFX2" s="20"/>
      <c r="AFY2" s="20"/>
      <c r="AFZ2" s="20"/>
      <c r="AGA2" s="20"/>
      <c r="AGB2" s="20"/>
      <c r="AGC2" s="20"/>
      <c r="AGD2" s="20"/>
      <c r="AGE2" s="20"/>
      <c r="AGF2" s="20"/>
      <c r="AGG2" s="20"/>
      <c r="AGH2" s="20"/>
      <c r="AGI2" s="20"/>
      <c r="AGJ2" s="20"/>
      <c r="AGK2" s="20"/>
      <c r="AGL2" s="20"/>
      <c r="AGM2" s="20"/>
      <c r="AGN2" s="20"/>
      <c r="AGO2" s="20"/>
      <c r="AGP2" s="20"/>
      <c r="AGQ2" s="20"/>
      <c r="AGR2" s="20"/>
      <c r="AGS2" s="20"/>
      <c r="AGT2" s="20"/>
      <c r="AGU2" s="20"/>
      <c r="AGV2" s="20"/>
      <c r="AGW2" s="20"/>
      <c r="AGX2" s="20"/>
      <c r="AGY2" s="20"/>
      <c r="AGZ2" s="20"/>
      <c r="AHA2" s="20"/>
      <c r="AHB2" s="20"/>
      <c r="AHC2" s="20"/>
      <c r="AHD2" s="20"/>
      <c r="AHE2" s="20"/>
      <c r="AHF2" s="20"/>
      <c r="AHG2" s="20"/>
      <c r="AHH2" s="20"/>
      <c r="AHI2" s="20"/>
      <c r="AHJ2" s="20"/>
      <c r="AHK2" s="20"/>
      <c r="AHL2" s="20"/>
      <c r="AHM2" s="20"/>
      <c r="AHN2" s="20"/>
      <c r="AHO2" s="20"/>
      <c r="AHP2" s="20"/>
      <c r="AHQ2" s="20"/>
      <c r="AHR2" s="20"/>
      <c r="AHS2" s="20"/>
      <c r="AHT2" s="20"/>
      <c r="AHU2" s="20"/>
      <c r="AHV2" s="20"/>
      <c r="AHW2" s="20"/>
      <c r="AHX2" s="20"/>
      <c r="AHY2" s="20"/>
      <c r="AHZ2" s="20"/>
      <c r="AIA2" s="20"/>
      <c r="AIB2" s="20"/>
      <c r="AIC2" s="20"/>
      <c r="AID2" s="20"/>
      <c r="AIE2" s="20"/>
      <c r="AIF2" s="20"/>
      <c r="AIG2" s="20"/>
      <c r="AIH2" s="20"/>
      <c r="AII2" s="20"/>
      <c r="AIJ2" s="20"/>
      <c r="AIK2" s="20"/>
      <c r="AIL2" s="20"/>
      <c r="AIM2" s="20"/>
      <c r="AIN2" s="20"/>
      <c r="AIO2" s="20"/>
      <c r="AIP2" s="20"/>
      <c r="AIQ2" s="20"/>
      <c r="AIR2" s="20"/>
      <c r="AIS2" s="20"/>
      <c r="AIT2" s="20"/>
      <c r="AIU2" s="20"/>
      <c r="AIV2" s="20"/>
      <c r="AIW2" s="20"/>
      <c r="AIX2" s="20"/>
      <c r="AIY2" s="20"/>
      <c r="AIZ2" s="20"/>
      <c r="AJA2" s="20"/>
      <c r="AJB2" s="20"/>
      <c r="AJC2" s="20"/>
      <c r="AJD2" s="20"/>
      <c r="AJE2" s="20"/>
      <c r="AJF2" s="20"/>
      <c r="AJG2" s="20"/>
      <c r="AJH2" s="20"/>
      <c r="AJI2" s="20"/>
      <c r="AJJ2" s="20"/>
      <c r="AJK2" s="20"/>
      <c r="AJL2" s="20"/>
      <c r="AJM2" s="20"/>
      <c r="AJN2" s="20"/>
      <c r="AJO2" s="20"/>
      <c r="AJP2" s="20"/>
      <c r="AJQ2" s="20"/>
      <c r="AJR2" s="20"/>
      <c r="AJS2" s="20"/>
      <c r="AJT2" s="20"/>
      <c r="AJU2" s="20"/>
      <c r="AJV2" s="20"/>
      <c r="AJW2" s="20"/>
      <c r="AJX2" s="20"/>
      <c r="AJY2" s="20"/>
      <c r="AJZ2" s="20"/>
      <c r="AKA2" s="20"/>
      <c r="AKB2" s="20"/>
      <c r="AKC2" s="20"/>
      <c r="AKD2" s="20"/>
      <c r="AKE2" s="20"/>
      <c r="AKF2" s="20"/>
      <c r="AKG2" s="20"/>
      <c r="AKH2" s="20"/>
      <c r="AKI2" s="20"/>
      <c r="AKJ2" s="20"/>
      <c r="AKK2" s="20"/>
      <c r="AKL2" s="20"/>
      <c r="AKM2" s="20"/>
      <c r="AKN2" s="20"/>
      <c r="AKO2" s="20"/>
      <c r="AKP2" s="20"/>
      <c r="AKQ2" s="20"/>
      <c r="AKR2" s="20"/>
      <c r="AKS2" s="20"/>
      <c r="AKT2" s="20"/>
      <c r="AKU2" s="20"/>
      <c r="AKV2" s="20"/>
      <c r="AKW2" s="20"/>
      <c r="AKX2" s="20"/>
      <c r="AKY2" s="20"/>
      <c r="AKZ2" s="20"/>
      <c r="ALA2" s="20"/>
      <c r="ALB2" s="20"/>
      <c r="ALC2" s="20"/>
      <c r="ALD2" s="20"/>
      <c r="ALE2" s="20"/>
      <c r="ALF2" s="20"/>
      <c r="ALG2" s="20"/>
      <c r="ALH2" s="20"/>
      <c r="ALI2" s="20"/>
      <c r="ALJ2" s="20"/>
      <c r="ALK2" s="20"/>
      <c r="ALL2" s="20"/>
      <c r="ALM2" s="20"/>
      <c r="ALN2" s="20"/>
      <c r="ALO2" s="20"/>
      <c r="ALP2" s="20"/>
      <c r="ALQ2" s="20"/>
      <c r="ALR2" s="20"/>
      <c r="ALS2" s="20"/>
      <c r="ALT2" s="20"/>
      <c r="ALU2" s="20"/>
      <c r="ALV2" s="20"/>
      <c r="ALW2" s="20"/>
      <c r="ALX2" s="20"/>
      <c r="ALY2" s="20"/>
      <c r="ALZ2" s="20"/>
      <c r="AMA2" s="20"/>
      <c r="AMB2" s="20"/>
      <c r="AMC2" s="20"/>
      <c r="AMD2" s="20"/>
      <c r="AME2" s="20"/>
      <c r="AMF2" s="20"/>
      <c r="AMG2" s="20"/>
      <c r="AMH2" s="20"/>
      <c r="AMI2" s="20"/>
      <c r="AMJ2" s="20"/>
      <c r="AMK2" s="20"/>
      <c r="AML2" s="20"/>
      <c r="AMM2" s="20"/>
      <c r="AMN2" s="20"/>
      <c r="AMO2" s="20"/>
      <c r="AMP2" s="20"/>
      <c r="AMQ2" s="20"/>
      <c r="AMR2" s="20"/>
      <c r="AMS2" s="20"/>
      <c r="AMT2" s="20"/>
      <c r="AMU2" s="20"/>
      <c r="AMV2" s="20"/>
      <c r="AMW2" s="20"/>
      <c r="AMX2" s="20"/>
      <c r="AMY2" s="20"/>
      <c r="AMZ2" s="20"/>
      <c r="ANA2" s="20"/>
      <c r="ANB2" s="20"/>
      <c r="ANC2" s="20"/>
      <c r="AND2" s="20"/>
      <c r="ANE2" s="20"/>
      <c r="ANF2" s="20"/>
      <c r="ANG2" s="20"/>
      <c r="ANH2" s="20"/>
      <c r="ANI2" s="20"/>
      <c r="ANJ2" s="20"/>
      <c r="ANK2" s="20"/>
      <c r="ANL2" s="20"/>
      <c r="ANM2" s="20"/>
      <c r="ANN2" s="20"/>
      <c r="ANO2" s="20"/>
      <c r="ANP2" s="20"/>
      <c r="ANQ2" s="20"/>
      <c r="ANR2" s="20"/>
      <c r="ANS2" s="20"/>
      <c r="ANT2" s="20"/>
      <c r="ANU2" s="20"/>
      <c r="ANV2" s="20"/>
      <c r="ANW2" s="20"/>
      <c r="ANX2" s="20"/>
      <c r="ANY2" s="20"/>
      <c r="ANZ2" s="20"/>
      <c r="AOA2" s="20"/>
      <c r="AOB2" s="20"/>
      <c r="AOC2" s="20"/>
      <c r="AOD2" s="20"/>
      <c r="AOE2" s="20"/>
      <c r="AOF2" s="20"/>
      <c r="AOG2" s="20"/>
      <c r="AOH2" s="20"/>
      <c r="AOI2" s="20"/>
      <c r="AOJ2" s="20"/>
      <c r="AOK2" s="20"/>
      <c r="AOL2" s="20"/>
      <c r="AOM2" s="20"/>
      <c r="AON2" s="20"/>
      <c r="AOO2" s="20"/>
      <c r="AOP2" s="20"/>
      <c r="AOQ2" s="20"/>
      <c r="AOR2" s="20"/>
      <c r="AOS2" s="20"/>
      <c r="AOT2" s="20"/>
      <c r="AOU2" s="20"/>
      <c r="AOV2" s="20"/>
      <c r="AOW2" s="20"/>
      <c r="AOX2" s="20"/>
      <c r="AOY2" s="20"/>
      <c r="AOZ2" s="20"/>
      <c r="APA2" s="20"/>
      <c r="APB2" s="20"/>
      <c r="APC2" s="20"/>
      <c r="APD2" s="20"/>
      <c r="APE2" s="20"/>
      <c r="APF2" s="20"/>
      <c r="APG2" s="20"/>
      <c r="APH2" s="20"/>
      <c r="API2" s="20"/>
      <c r="APJ2" s="20"/>
      <c r="APK2" s="20"/>
      <c r="APL2" s="20"/>
      <c r="APM2" s="20"/>
      <c r="APN2" s="20"/>
      <c r="APO2" s="20"/>
      <c r="APP2" s="20"/>
      <c r="APQ2" s="20"/>
      <c r="APR2" s="20"/>
      <c r="APS2" s="20"/>
      <c r="APT2" s="20"/>
      <c r="APU2" s="20"/>
      <c r="APV2" s="20"/>
      <c r="APW2" s="20"/>
      <c r="APX2" s="20"/>
      <c r="APY2" s="20"/>
      <c r="APZ2" s="20"/>
      <c r="AQA2" s="20"/>
      <c r="AQB2" s="20"/>
      <c r="AQC2" s="20"/>
      <c r="AQD2" s="20"/>
      <c r="AQE2" s="20"/>
      <c r="AQF2" s="20"/>
      <c r="AQG2" s="20"/>
      <c r="AQH2" s="20"/>
      <c r="AQI2" s="20"/>
      <c r="AQJ2" s="20"/>
      <c r="AQK2" s="20"/>
      <c r="AQL2" s="20"/>
      <c r="AQM2" s="20"/>
      <c r="AQN2" s="20"/>
      <c r="AQO2" s="20"/>
      <c r="AQP2" s="20"/>
      <c r="AQQ2" s="20"/>
      <c r="AQR2" s="20"/>
      <c r="AQS2" s="20"/>
      <c r="AQT2" s="20"/>
      <c r="AQU2" s="20"/>
      <c r="AQV2" s="20"/>
      <c r="AQW2" s="20"/>
      <c r="AQX2" s="20"/>
      <c r="AQY2" s="20"/>
      <c r="AQZ2" s="20"/>
      <c r="ARA2" s="20"/>
      <c r="ARB2" s="20"/>
      <c r="ARC2" s="20"/>
      <c r="ARD2" s="20"/>
      <c r="ARE2" s="20"/>
      <c r="ARF2" s="20"/>
      <c r="ARG2" s="20"/>
      <c r="ARH2" s="20"/>
      <c r="ARI2" s="20"/>
      <c r="ARJ2" s="20"/>
      <c r="ARK2" s="20"/>
      <c r="ARL2" s="20"/>
      <c r="ARM2" s="20"/>
      <c r="ARN2" s="20"/>
      <c r="ARO2" s="20"/>
      <c r="ARP2" s="20"/>
      <c r="ARQ2" s="20"/>
      <c r="ARR2" s="20"/>
      <c r="ARS2" s="20"/>
      <c r="ART2" s="20"/>
      <c r="ARU2" s="20"/>
      <c r="ARV2" s="20"/>
      <c r="ARW2" s="20"/>
      <c r="ARX2" s="20"/>
      <c r="ARY2" s="20"/>
      <c r="ARZ2" s="20"/>
      <c r="ASA2" s="20"/>
      <c r="ASB2" s="20"/>
      <c r="ASC2" s="20"/>
      <c r="ASD2" s="20"/>
      <c r="ASE2" s="20"/>
      <c r="ASF2" s="20"/>
      <c r="ASG2" s="20"/>
      <c r="ASH2" s="20"/>
      <c r="ASI2" s="20"/>
      <c r="ASJ2" s="20"/>
      <c r="ASK2" s="20"/>
      <c r="ASL2" s="20"/>
      <c r="ASM2" s="20"/>
      <c r="ASN2" s="20"/>
      <c r="ASO2" s="20"/>
      <c r="ASP2" s="20"/>
      <c r="ASQ2" s="20"/>
      <c r="ASR2" s="20"/>
      <c r="ASS2" s="20"/>
      <c r="AST2" s="20"/>
      <c r="ASU2" s="20"/>
      <c r="ASV2" s="20"/>
      <c r="ASW2" s="20"/>
      <c r="ASX2" s="20"/>
      <c r="ASY2" s="20"/>
      <c r="ASZ2" s="20"/>
      <c r="ATA2" s="20"/>
      <c r="ATB2" s="20"/>
      <c r="ATC2" s="20"/>
      <c r="ATD2" s="20"/>
      <c r="ATE2" s="20"/>
      <c r="ATF2" s="20"/>
      <c r="ATG2" s="20"/>
      <c r="ATH2" s="20"/>
      <c r="ATI2" s="20"/>
      <c r="ATJ2" s="20"/>
      <c r="ATK2" s="20"/>
      <c r="ATL2" s="20"/>
      <c r="ATM2" s="20"/>
      <c r="ATN2" s="20"/>
      <c r="ATO2" s="20"/>
      <c r="ATP2" s="20"/>
      <c r="ATQ2" s="20"/>
      <c r="ATR2" s="20"/>
      <c r="ATS2" s="20"/>
      <c r="ATT2" s="20"/>
      <c r="ATU2" s="20"/>
      <c r="ATV2" s="20"/>
      <c r="ATW2" s="20"/>
      <c r="ATX2" s="20"/>
      <c r="ATY2" s="20"/>
      <c r="ATZ2" s="20"/>
      <c r="AUA2" s="20"/>
      <c r="AUB2" s="20"/>
      <c r="AUC2" s="20"/>
      <c r="AUD2" s="20"/>
      <c r="AUE2" s="20"/>
      <c r="AUF2" s="20"/>
      <c r="AUG2" s="20"/>
      <c r="AUH2" s="20"/>
      <c r="AUI2" s="20"/>
      <c r="AUJ2" s="20"/>
      <c r="AUK2" s="20"/>
      <c r="AUL2" s="20"/>
      <c r="AUM2" s="20"/>
      <c r="AUN2" s="20"/>
      <c r="AUO2" s="20"/>
      <c r="AUP2" s="20"/>
      <c r="AUQ2" s="20"/>
      <c r="AUR2" s="20"/>
      <c r="AUS2" s="20"/>
      <c r="AUT2" s="20"/>
      <c r="AUU2" s="20"/>
      <c r="AUV2" s="20"/>
      <c r="AUW2" s="20"/>
      <c r="AUX2" s="20"/>
      <c r="AUY2" s="20"/>
      <c r="AUZ2" s="20"/>
      <c r="AVA2" s="20"/>
      <c r="AVB2" s="20"/>
      <c r="AVC2" s="20"/>
      <c r="AVD2" s="20"/>
      <c r="AVE2" s="20"/>
      <c r="AVF2" s="20"/>
      <c r="AVG2" s="20"/>
      <c r="AVH2" s="20"/>
      <c r="AVI2" s="20"/>
      <c r="AVJ2" s="20"/>
      <c r="AVK2" s="20"/>
      <c r="AVL2" s="20"/>
      <c r="AVM2" s="20"/>
      <c r="AVN2" s="20"/>
      <c r="AVO2" s="20"/>
      <c r="AVP2" s="20"/>
      <c r="AVQ2" s="20"/>
      <c r="AVR2" s="20"/>
      <c r="AVS2" s="20"/>
      <c r="AVT2" s="20"/>
      <c r="AVU2" s="20"/>
      <c r="AVV2" s="20"/>
      <c r="AVW2" s="20"/>
      <c r="AVX2" s="20"/>
      <c r="AVY2" s="20"/>
      <c r="AVZ2" s="20"/>
      <c r="AWA2" s="20"/>
      <c r="AWB2" s="20"/>
      <c r="AWC2" s="20"/>
      <c r="AWD2" s="20"/>
      <c r="AWE2" s="20"/>
      <c r="AWF2" s="20"/>
      <c r="AWG2" s="20"/>
      <c r="AWH2" s="20"/>
      <c r="AWI2" s="20"/>
      <c r="AWJ2" s="20"/>
      <c r="AWK2" s="20"/>
      <c r="AWL2" s="20"/>
      <c r="AWM2" s="20"/>
      <c r="AWN2" s="20"/>
      <c r="AWO2" s="20"/>
      <c r="AWP2" s="20"/>
      <c r="AWQ2" s="20"/>
      <c r="AWR2" s="20"/>
      <c r="AWS2" s="20"/>
      <c r="AWT2" s="20"/>
      <c r="AWU2" s="20"/>
      <c r="AWV2" s="20"/>
      <c r="AWW2" s="20"/>
      <c r="AWX2" s="20"/>
      <c r="AWY2" s="20"/>
      <c r="AWZ2" s="20"/>
      <c r="AXA2" s="20"/>
      <c r="AXB2" s="20"/>
      <c r="AXC2" s="20"/>
      <c r="AXD2" s="20"/>
      <c r="AXE2" s="20"/>
      <c r="AXF2" s="20"/>
      <c r="AXG2" s="20"/>
      <c r="AXH2" s="20"/>
      <c r="AXI2" s="20"/>
      <c r="AXJ2" s="20"/>
      <c r="AXK2" s="20"/>
      <c r="AXL2" s="20"/>
      <c r="AXM2" s="20"/>
      <c r="AXN2" s="20"/>
      <c r="AXO2" s="20"/>
      <c r="AXP2" s="20"/>
      <c r="AXQ2" s="20"/>
      <c r="AXR2" s="20"/>
      <c r="AXS2" s="20"/>
      <c r="AXT2" s="20"/>
      <c r="AXU2" s="20"/>
      <c r="AXV2" s="20"/>
      <c r="AXW2" s="20"/>
      <c r="AXX2" s="20"/>
      <c r="AXY2" s="20"/>
      <c r="AXZ2" s="20"/>
      <c r="AYA2" s="20"/>
      <c r="AYB2" s="20"/>
      <c r="AYC2" s="20"/>
      <c r="AYD2" s="20"/>
      <c r="AYE2" s="20"/>
      <c r="AYF2" s="20"/>
      <c r="AYG2" s="20"/>
      <c r="AYH2" s="20"/>
      <c r="AYI2" s="20"/>
      <c r="AYJ2" s="20"/>
      <c r="AYK2" s="20"/>
      <c r="AYL2" s="20"/>
      <c r="AYM2" s="20"/>
      <c r="AYN2" s="20"/>
      <c r="AYO2" s="20"/>
      <c r="AYP2" s="20"/>
      <c r="AYQ2" s="20"/>
      <c r="AYR2" s="20"/>
      <c r="AYS2" s="20"/>
      <c r="AYT2" s="20"/>
      <c r="AYU2" s="20"/>
      <c r="AYV2" s="20"/>
      <c r="AYW2" s="20"/>
      <c r="AYX2" s="20"/>
      <c r="AYY2" s="20"/>
      <c r="AYZ2" s="20"/>
      <c r="AZA2" s="20"/>
      <c r="AZB2" s="20"/>
      <c r="AZC2" s="20"/>
      <c r="AZD2" s="20"/>
      <c r="AZE2" s="20"/>
      <c r="AZF2" s="20"/>
      <c r="AZG2" s="20"/>
      <c r="AZH2" s="20"/>
      <c r="AZI2" s="20"/>
      <c r="AZJ2" s="20"/>
      <c r="AZK2" s="20"/>
      <c r="AZL2" s="20"/>
      <c r="AZM2" s="20"/>
      <c r="AZN2" s="20"/>
      <c r="AZO2" s="20"/>
      <c r="AZP2" s="20"/>
      <c r="AZQ2" s="20"/>
      <c r="AZR2" s="20"/>
      <c r="AZS2" s="20"/>
      <c r="AZT2" s="20"/>
      <c r="AZU2" s="20"/>
      <c r="AZV2" s="20"/>
      <c r="AZW2" s="20"/>
      <c r="AZX2" s="20"/>
      <c r="AZY2" s="20"/>
      <c r="AZZ2" s="20"/>
      <c r="BAA2" s="20"/>
      <c r="BAB2" s="20"/>
      <c r="BAC2" s="20"/>
      <c r="BAD2" s="20"/>
      <c r="BAE2" s="20"/>
      <c r="BAF2" s="20"/>
      <c r="BAG2" s="20"/>
      <c r="BAH2" s="20"/>
      <c r="BAI2" s="20"/>
      <c r="BAJ2" s="20"/>
      <c r="BAK2" s="20"/>
      <c r="BAL2" s="20"/>
      <c r="BAM2" s="20"/>
      <c r="BAN2" s="20"/>
      <c r="BAO2" s="20"/>
      <c r="BAP2" s="20"/>
      <c r="BAQ2" s="20"/>
      <c r="BAR2" s="20"/>
      <c r="BAS2" s="20"/>
      <c r="BAT2" s="20"/>
      <c r="BAU2" s="20"/>
      <c r="BAV2" s="20"/>
      <c r="BAW2" s="20"/>
      <c r="BAX2" s="20"/>
      <c r="BAY2" s="20"/>
      <c r="BAZ2" s="20"/>
      <c r="BBA2" s="20"/>
      <c r="BBB2" s="20"/>
      <c r="BBC2" s="20"/>
      <c r="BBD2" s="20"/>
      <c r="BBE2" s="20"/>
      <c r="BBF2" s="20"/>
      <c r="BBG2" s="20"/>
      <c r="BBH2" s="20"/>
      <c r="BBI2" s="20"/>
      <c r="BBJ2" s="20"/>
      <c r="BBK2" s="20"/>
      <c r="BBL2" s="20"/>
      <c r="BBM2" s="20"/>
      <c r="BBN2" s="20"/>
      <c r="BBO2" s="20"/>
      <c r="BBP2" s="20"/>
      <c r="BBQ2" s="20"/>
      <c r="BBR2" s="20"/>
      <c r="BBS2" s="20"/>
      <c r="BBT2" s="20"/>
      <c r="BBU2" s="20"/>
      <c r="BBV2" s="20"/>
      <c r="BBW2" s="20"/>
      <c r="BBX2" s="20"/>
      <c r="BBY2" s="20"/>
      <c r="BBZ2" s="20"/>
      <c r="BCA2" s="20"/>
      <c r="BCB2" s="20"/>
      <c r="BCC2" s="20"/>
      <c r="BCD2" s="20"/>
      <c r="BCE2" s="20"/>
      <c r="BCF2" s="20"/>
      <c r="BCG2" s="20"/>
      <c r="BCH2" s="20"/>
      <c r="BCI2" s="20"/>
      <c r="BCJ2" s="20"/>
      <c r="BCK2" s="20"/>
      <c r="BCL2" s="20"/>
      <c r="BCM2" s="20"/>
      <c r="BCN2" s="20"/>
      <c r="BCO2" s="20"/>
      <c r="BCP2" s="20"/>
      <c r="BCQ2" s="20"/>
      <c r="BCR2" s="20"/>
      <c r="BCS2" s="20"/>
      <c r="BCT2" s="20"/>
      <c r="BCU2" s="20"/>
      <c r="BCV2" s="20"/>
      <c r="BCW2" s="20"/>
      <c r="BCX2" s="20"/>
      <c r="BCY2" s="20"/>
      <c r="BCZ2" s="20"/>
      <c r="BDA2" s="20"/>
      <c r="BDB2" s="20"/>
      <c r="BDC2" s="20"/>
      <c r="BDD2" s="20"/>
      <c r="BDE2" s="20"/>
      <c r="BDF2" s="20"/>
      <c r="BDG2" s="20"/>
      <c r="BDH2" s="20"/>
      <c r="BDI2" s="20"/>
      <c r="BDJ2" s="20"/>
      <c r="BDK2" s="20"/>
      <c r="BDL2" s="20"/>
      <c r="BDM2" s="20"/>
      <c r="BDN2" s="20"/>
      <c r="BDO2" s="20"/>
      <c r="BDP2" s="20"/>
      <c r="BDQ2" s="20"/>
      <c r="BDR2" s="20"/>
      <c r="BDS2" s="20"/>
      <c r="BDT2" s="20"/>
      <c r="BDU2" s="20"/>
      <c r="BDV2" s="20"/>
      <c r="BDW2" s="20"/>
      <c r="BDX2" s="20"/>
      <c r="BDY2" s="20"/>
      <c r="BDZ2" s="20"/>
      <c r="BEA2" s="20"/>
      <c r="BEB2" s="20"/>
      <c r="BEC2" s="20"/>
      <c r="BED2" s="20"/>
      <c r="BEE2" s="20"/>
      <c r="BEF2" s="20"/>
      <c r="BEG2" s="20"/>
      <c r="BEH2" s="20"/>
      <c r="BEI2" s="20"/>
      <c r="BEJ2" s="20"/>
      <c r="BEK2" s="20"/>
      <c r="BEL2" s="20"/>
      <c r="BEM2" s="20"/>
      <c r="BEN2" s="20"/>
      <c r="BEO2" s="20"/>
      <c r="BEP2" s="20"/>
      <c r="BEQ2" s="20"/>
      <c r="BER2" s="20"/>
      <c r="BES2" s="20"/>
      <c r="BET2" s="20"/>
      <c r="BEU2" s="20"/>
      <c r="BEV2" s="20"/>
      <c r="BEW2" s="20"/>
      <c r="BEX2" s="20"/>
      <c r="BEY2" s="20"/>
      <c r="BEZ2" s="20"/>
      <c r="BFA2" s="20"/>
      <c r="BFB2" s="20"/>
      <c r="BFC2" s="20"/>
      <c r="BFD2" s="20"/>
      <c r="BFE2" s="20"/>
      <c r="BFF2" s="20"/>
      <c r="BFG2" s="20"/>
      <c r="BFH2" s="20"/>
      <c r="BFI2" s="20"/>
      <c r="BFJ2" s="20"/>
      <c r="BFK2" s="20"/>
      <c r="BFL2" s="20"/>
      <c r="BFM2" s="20"/>
      <c r="BFN2" s="20"/>
      <c r="BFO2" s="20"/>
      <c r="BFP2" s="20"/>
      <c r="BFQ2" s="20"/>
      <c r="BFR2" s="20"/>
      <c r="BFS2" s="20"/>
      <c r="BFT2" s="20"/>
      <c r="BFU2" s="20"/>
      <c r="BFV2" s="20"/>
      <c r="BFW2" s="20"/>
      <c r="BFX2" s="20"/>
      <c r="BFY2" s="20"/>
      <c r="BFZ2" s="20"/>
      <c r="BGA2" s="20"/>
      <c r="BGB2" s="20"/>
      <c r="BGC2" s="20"/>
      <c r="BGD2" s="20"/>
      <c r="BGE2" s="20"/>
      <c r="BGF2" s="20"/>
      <c r="BGG2" s="20"/>
      <c r="BGH2" s="20"/>
      <c r="BGI2" s="20"/>
      <c r="BGJ2" s="20"/>
      <c r="BGK2" s="20"/>
      <c r="BGL2" s="20"/>
      <c r="BGM2" s="20"/>
      <c r="BGN2" s="20"/>
      <c r="BGO2" s="20"/>
      <c r="BGP2" s="20"/>
      <c r="BGQ2" s="20"/>
      <c r="BGR2" s="20"/>
      <c r="BGS2" s="20"/>
      <c r="BGT2" s="20"/>
      <c r="BGU2" s="20"/>
      <c r="BGV2" s="20"/>
      <c r="BGW2" s="20"/>
      <c r="BGX2" s="20"/>
      <c r="BGY2" s="20"/>
      <c r="BGZ2" s="20"/>
      <c r="BHA2" s="20"/>
      <c r="BHB2" s="20"/>
      <c r="BHC2" s="20"/>
      <c r="BHD2" s="20"/>
      <c r="BHE2" s="20"/>
      <c r="BHF2" s="20"/>
      <c r="BHG2" s="20"/>
      <c r="BHH2" s="20"/>
      <c r="BHI2" s="20"/>
      <c r="BHJ2" s="20"/>
      <c r="BHK2" s="20"/>
      <c r="BHL2" s="20"/>
      <c r="BHM2" s="20"/>
      <c r="BHN2" s="20"/>
      <c r="BHO2" s="20"/>
      <c r="BHP2" s="20"/>
      <c r="BHQ2" s="20"/>
      <c r="BHR2" s="20"/>
      <c r="BHS2" s="20"/>
      <c r="BHT2" s="20"/>
      <c r="BHU2" s="20"/>
      <c r="BHV2" s="20"/>
      <c r="BHW2" s="20"/>
      <c r="BHX2" s="20"/>
      <c r="BHY2" s="20"/>
      <c r="BHZ2" s="20"/>
      <c r="BIA2" s="20"/>
      <c r="BIB2" s="20"/>
      <c r="BIC2" s="20"/>
      <c r="BID2" s="20"/>
      <c r="BIE2" s="20"/>
      <c r="BIF2" s="20"/>
      <c r="BIG2" s="20"/>
      <c r="BIH2" s="20"/>
      <c r="BII2" s="20"/>
      <c r="BIJ2" s="20"/>
      <c r="BIK2" s="20"/>
      <c r="BIL2" s="20"/>
      <c r="BIM2" s="20"/>
      <c r="BIN2" s="20"/>
      <c r="BIO2" s="20"/>
      <c r="BIP2" s="20"/>
      <c r="BIQ2" s="20"/>
      <c r="BIR2" s="20"/>
      <c r="BIS2" s="20"/>
      <c r="BIT2" s="20"/>
      <c r="BIU2" s="20"/>
      <c r="BIV2" s="20"/>
      <c r="BIW2" s="20"/>
      <c r="BIX2" s="20"/>
      <c r="BIY2" s="20"/>
      <c r="BIZ2" s="20"/>
      <c r="BJA2" s="20"/>
      <c r="BJB2" s="20"/>
      <c r="BJC2" s="20"/>
      <c r="BJD2" s="20"/>
      <c r="BJE2" s="20"/>
      <c r="BJF2" s="20"/>
      <c r="BJG2" s="20"/>
      <c r="BJH2" s="20"/>
      <c r="BJI2" s="20"/>
      <c r="BJJ2" s="20"/>
      <c r="BJK2" s="20"/>
      <c r="BJL2" s="20"/>
      <c r="BJM2" s="20"/>
      <c r="BJN2" s="20"/>
      <c r="BJO2" s="20"/>
      <c r="BJP2" s="20"/>
      <c r="BJQ2" s="20"/>
      <c r="BJR2" s="20"/>
      <c r="BJS2" s="20"/>
      <c r="BJT2" s="20"/>
      <c r="BJU2" s="20"/>
      <c r="BJV2" s="20"/>
      <c r="BJW2" s="20"/>
      <c r="BJX2" s="20"/>
      <c r="BJY2" s="20"/>
      <c r="BJZ2" s="20"/>
      <c r="BKA2" s="20"/>
      <c r="BKB2" s="20"/>
      <c r="BKC2" s="20"/>
      <c r="BKD2" s="20"/>
      <c r="BKE2" s="20"/>
      <c r="BKF2" s="20"/>
      <c r="BKG2" s="20"/>
      <c r="BKH2" s="20"/>
      <c r="BKI2" s="20"/>
      <c r="BKJ2" s="20"/>
      <c r="BKK2" s="20"/>
      <c r="BKL2" s="20"/>
      <c r="BKM2" s="20"/>
      <c r="BKN2" s="20"/>
      <c r="BKO2" s="20"/>
      <c r="BKP2" s="20"/>
      <c r="BKQ2" s="20"/>
      <c r="BKR2" s="20"/>
      <c r="BKS2" s="20"/>
      <c r="BKT2" s="20"/>
      <c r="BKU2" s="20"/>
      <c r="BKV2" s="20"/>
      <c r="BKW2" s="20"/>
      <c r="BKX2" s="20"/>
      <c r="BKY2" s="20"/>
      <c r="BKZ2" s="20"/>
      <c r="BLA2" s="20"/>
      <c r="BLB2" s="20"/>
      <c r="BLC2" s="20"/>
      <c r="BLD2" s="20"/>
      <c r="BLE2" s="20"/>
      <c r="BLF2" s="20"/>
      <c r="BLG2" s="20"/>
      <c r="BLH2" s="20"/>
      <c r="BLI2" s="20"/>
      <c r="BLJ2" s="20"/>
      <c r="BLK2" s="20"/>
      <c r="BLL2" s="20"/>
      <c r="BLM2" s="20"/>
      <c r="BLN2" s="20"/>
      <c r="BLO2" s="20"/>
      <c r="BLP2" s="20"/>
      <c r="BLQ2" s="20"/>
      <c r="BLR2" s="20"/>
      <c r="BLS2" s="20"/>
      <c r="BLT2" s="20"/>
      <c r="BLU2" s="20"/>
      <c r="BLV2" s="20"/>
      <c r="BLW2" s="20"/>
      <c r="BLX2" s="20"/>
      <c r="BLY2" s="20"/>
      <c r="BLZ2" s="20"/>
      <c r="BMA2" s="20"/>
      <c r="BMB2" s="20"/>
      <c r="BMC2" s="20"/>
      <c r="BMD2" s="20"/>
      <c r="BME2" s="20"/>
      <c r="BMF2" s="20"/>
      <c r="BMG2" s="20"/>
      <c r="BMH2" s="20"/>
      <c r="BMI2" s="20"/>
      <c r="BMJ2" s="20"/>
      <c r="BMK2" s="20"/>
      <c r="BML2" s="20"/>
      <c r="BMM2" s="20"/>
      <c r="BMN2" s="20"/>
      <c r="BMO2" s="20"/>
      <c r="BMP2" s="20"/>
      <c r="BMQ2" s="20"/>
      <c r="BMR2" s="20"/>
      <c r="BMS2" s="20"/>
      <c r="BMT2" s="20"/>
      <c r="BMU2" s="20"/>
      <c r="BMV2" s="20"/>
      <c r="BMW2" s="20"/>
      <c r="BMX2" s="20"/>
      <c r="BMY2" s="20"/>
      <c r="BMZ2" s="20"/>
      <c r="BNA2" s="20"/>
      <c r="BNB2" s="20"/>
      <c r="BNC2" s="20"/>
      <c r="BND2" s="20"/>
      <c r="BNE2" s="20"/>
      <c r="BNF2" s="20"/>
      <c r="BNG2" s="20"/>
      <c r="BNH2" s="20"/>
      <c r="BNI2" s="20"/>
      <c r="BNJ2" s="20"/>
      <c r="BNK2" s="20"/>
      <c r="BNL2" s="20"/>
      <c r="BNM2" s="20"/>
      <c r="BNN2" s="20"/>
      <c r="BNO2" s="20"/>
      <c r="BNP2" s="20"/>
      <c r="BNQ2" s="20"/>
      <c r="BNR2" s="20"/>
      <c r="BNS2" s="20"/>
      <c r="BNT2" s="20"/>
      <c r="BNU2" s="20"/>
      <c r="BNV2" s="20"/>
      <c r="BNW2" s="20"/>
      <c r="BNX2" s="20"/>
      <c r="BNY2" s="20"/>
      <c r="BNZ2" s="20"/>
      <c r="BOA2" s="20"/>
      <c r="BOB2" s="20"/>
      <c r="BOC2" s="20"/>
      <c r="BOD2" s="20"/>
      <c r="BOE2" s="20"/>
      <c r="BOF2" s="20"/>
      <c r="BOG2" s="20"/>
      <c r="BOH2" s="20"/>
      <c r="BOI2" s="20"/>
      <c r="BOJ2" s="20"/>
      <c r="BOK2" s="20"/>
      <c r="BOL2" s="20"/>
      <c r="BOM2" s="20"/>
      <c r="BON2" s="20"/>
      <c r="BOO2" s="20"/>
      <c r="BOP2" s="20"/>
      <c r="BOQ2" s="20"/>
      <c r="BOR2" s="20"/>
      <c r="BOS2" s="20"/>
      <c r="BOT2" s="20"/>
      <c r="BOU2" s="20"/>
      <c r="BOV2" s="20"/>
      <c r="BOW2" s="20"/>
      <c r="BOX2" s="20"/>
      <c r="BOY2" s="20"/>
      <c r="BOZ2" s="20"/>
      <c r="BPA2" s="20"/>
      <c r="BPB2" s="20"/>
      <c r="BPC2" s="20"/>
      <c r="BPD2" s="20"/>
      <c r="BPE2" s="20"/>
      <c r="BPF2" s="20"/>
      <c r="BPG2" s="20"/>
      <c r="BPH2" s="20"/>
      <c r="BPI2" s="20"/>
      <c r="BPJ2" s="20"/>
      <c r="BPK2" s="20"/>
      <c r="BPL2" s="20"/>
      <c r="BPM2" s="20"/>
      <c r="BPN2" s="20"/>
      <c r="BPO2" s="20"/>
      <c r="BPP2" s="20"/>
      <c r="BPQ2" s="20"/>
      <c r="BPR2" s="20"/>
      <c r="BPS2" s="20"/>
      <c r="BPT2" s="20"/>
      <c r="BPU2" s="20"/>
      <c r="BPV2" s="20"/>
      <c r="BPW2" s="20"/>
      <c r="BPX2" s="20"/>
      <c r="BPY2" s="20"/>
      <c r="BPZ2" s="20"/>
      <c r="BQA2" s="20"/>
      <c r="BQB2" s="20"/>
      <c r="BQC2" s="20"/>
      <c r="BQD2" s="20"/>
      <c r="BQE2" s="20"/>
      <c r="BQF2" s="20"/>
      <c r="BQG2" s="20"/>
      <c r="BQH2" s="20"/>
      <c r="BQI2" s="20"/>
      <c r="BQJ2" s="20"/>
      <c r="BQK2" s="20"/>
      <c r="BQL2" s="20"/>
      <c r="BQM2" s="20"/>
      <c r="BQN2" s="20"/>
      <c r="BQO2" s="20"/>
      <c r="BQP2" s="20"/>
      <c r="BQQ2" s="20"/>
      <c r="BQR2" s="20"/>
      <c r="BQS2" s="20"/>
      <c r="BQT2" s="20"/>
      <c r="BQU2" s="20"/>
      <c r="BQV2" s="20"/>
      <c r="BQW2" s="20"/>
      <c r="BQX2" s="20"/>
      <c r="BQY2" s="20"/>
      <c r="BQZ2" s="20"/>
      <c r="BRA2" s="20"/>
      <c r="BRB2" s="20"/>
      <c r="BRC2" s="20"/>
      <c r="BRD2" s="20"/>
      <c r="BRE2" s="20"/>
      <c r="BRF2" s="20"/>
      <c r="BRG2" s="20"/>
      <c r="BRH2" s="20"/>
      <c r="BRI2" s="20"/>
      <c r="BRJ2" s="20"/>
      <c r="BRK2" s="20"/>
      <c r="BRL2" s="20"/>
      <c r="BRM2" s="20"/>
      <c r="BRN2" s="20"/>
      <c r="BRO2" s="20"/>
      <c r="BRP2" s="20"/>
      <c r="BRQ2" s="20"/>
      <c r="BRR2" s="20"/>
      <c r="BRS2" s="20"/>
      <c r="BRT2" s="20"/>
      <c r="BRU2" s="20"/>
      <c r="BRV2" s="20"/>
      <c r="BRW2" s="20"/>
      <c r="BRX2" s="20"/>
      <c r="BRY2" s="20"/>
      <c r="BRZ2" s="20"/>
      <c r="BSA2" s="20"/>
      <c r="BSB2" s="20"/>
      <c r="BSC2" s="20"/>
      <c r="BSD2" s="20"/>
      <c r="BSE2" s="20"/>
      <c r="BSF2" s="20"/>
      <c r="BSG2" s="20"/>
      <c r="BSH2" s="20"/>
      <c r="BSI2" s="20"/>
      <c r="BSJ2" s="20"/>
      <c r="BSK2" s="20"/>
      <c r="BSL2" s="20"/>
      <c r="BSM2" s="20"/>
      <c r="BSN2" s="20"/>
      <c r="BSO2" s="20"/>
      <c r="BSP2" s="20"/>
      <c r="BSQ2" s="20"/>
      <c r="BSR2" s="20"/>
      <c r="BSS2" s="20"/>
      <c r="BST2" s="20"/>
      <c r="BSU2" s="20"/>
      <c r="BSV2" s="20"/>
      <c r="BSW2" s="20"/>
      <c r="BSX2" s="20"/>
      <c r="BSY2" s="20"/>
      <c r="BSZ2" s="20"/>
      <c r="BTA2" s="20"/>
      <c r="BTB2" s="20"/>
      <c r="BTC2" s="20"/>
      <c r="BTD2" s="20"/>
      <c r="BTE2" s="20"/>
      <c r="BTF2" s="20"/>
      <c r="BTG2" s="20"/>
      <c r="BTH2" s="20"/>
      <c r="BTI2" s="20"/>
      <c r="BTJ2" s="20"/>
      <c r="BTK2" s="20"/>
      <c r="BTL2" s="20"/>
      <c r="BTM2" s="20"/>
      <c r="BTN2" s="20"/>
      <c r="BTO2" s="20"/>
      <c r="BTP2" s="20"/>
      <c r="BTQ2" s="20"/>
      <c r="BTR2" s="20"/>
      <c r="BTS2" s="20"/>
      <c r="BTT2" s="20"/>
      <c r="BTU2" s="20"/>
      <c r="BTV2" s="20"/>
      <c r="BTW2" s="20"/>
      <c r="BTX2" s="20"/>
      <c r="BTY2" s="20"/>
      <c r="BTZ2" s="20"/>
      <c r="BUA2" s="20"/>
      <c r="BUB2" s="20"/>
      <c r="BUC2" s="20"/>
      <c r="BUD2" s="20"/>
      <c r="BUE2" s="20"/>
      <c r="BUF2" s="20"/>
      <c r="BUG2" s="20"/>
      <c r="BUH2" s="20"/>
      <c r="BUI2" s="20"/>
      <c r="BUJ2" s="20"/>
      <c r="BUK2" s="20"/>
      <c r="BUL2" s="20"/>
      <c r="BUM2" s="20"/>
      <c r="BUN2" s="20"/>
      <c r="BUO2" s="20"/>
      <c r="BUP2" s="20"/>
      <c r="BUQ2" s="20"/>
      <c r="BUR2" s="20"/>
      <c r="BUS2" s="20"/>
      <c r="BUT2" s="20"/>
      <c r="BUU2" s="20"/>
      <c r="BUV2" s="20"/>
      <c r="BUW2" s="20"/>
      <c r="BUX2" s="20"/>
      <c r="BUY2" s="20"/>
      <c r="BUZ2" s="20"/>
      <c r="BVA2" s="20"/>
      <c r="BVB2" s="20"/>
      <c r="BVC2" s="20"/>
      <c r="BVD2" s="20"/>
      <c r="BVE2" s="20"/>
      <c r="BVF2" s="20"/>
      <c r="BVG2" s="20"/>
      <c r="BVH2" s="20"/>
      <c r="BVI2" s="20"/>
      <c r="BVJ2" s="20"/>
      <c r="BVK2" s="20"/>
      <c r="BVL2" s="20"/>
      <c r="BVM2" s="20"/>
      <c r="BVN2" s="20"/>
      <c r="BVO2" s="20"/>
      <c r="BVP2" s="20"/>
      <c r="BVQ2" s="20"/>
      <c r="BVR2" s="20"/>
      <c r="BVS2" s="20"/>
      <c r="BVT2" s="20"/>
      <c r="BVU2" s="20"/>
      <c r="BVV2" s="20"/>
      <c r="BVW2" s="20"/>
      <c r="BVX2" s="20"/>
      <c r="BVY2" s="20"/>
      <c r="BVZ2" s="20"/>
      <c r="BWA2" s="20"/>
      <c r="BWB2" s="20"/>
      <c r="BWC2" s="20"/>
      <c r="BWD2" s="20"/>
      <c r="BWE2" s="20"/>
      <c r="BWF2" s="20"/>
      <c r="BWG2" s="20"/>
      <c r="BWH2" s="20"/>
      <c r="BWI2" s="20"/>
      <c r="BWJ2" s="20"/>
      <c r="BWK2" s="20"/>
      <c r="BWL2" s="20"/>
      <c r="BWM2" s="20"/>
      <c r="BWN2" s="20"/>
      <c r="BWO2" s="20"/>
      <c r="BWP2" s="20"/>
      <c r="BWQ2" s="20"/>
      <c r="BWR2" s="20"/>
      <c r="BWS2" s="20"/>
      <c r="BWT2" s="20"/>
      <c r="BWU2" s="20"/>
      <c r="BWV2" s="20"/>
      <c r="BWW2" s="20"/>
      <c r="BWX2" s="20"/>
      <c r="BWY2" s="20"/>
      <c r="BWZ2" s="20"/>
      <c r="BXA2" s="20"/>
      <c r="BXB2" s="20"/>
      <c r="BXC2" s="20"/>
      <c r="BXD2" s="20"/>
      <c r="BXE2" s="20"/>
      <c r="BXF2" s="20"/>
      <c r="BXG2" s="20"/>
      <c r="BXH2" s="20"/>
      <c r="BXI2" s="20"/>
      <c r="BXJ2" s="20"/>
      <c r="BXK2" s="20"/>
      <c r="BXL2" s="20"/>
      <c r="BXM2" s="20"/>
      <c r="BXN2" s="20"/>
      <c r="BXO2" s="20"/>
      <c r="BXP2" s="20"/>
      <c r="BXQ2" s="20"/>
      <c r="BXR2" s="20"/>
      <c r="BXS2" s="20"/>
      <c r="BXT2" s="20"/>
      <c r="BXU2" s="20"/>
      <c r="BXV2" s="20"/>
      <c r="BXW2" s="20"/>
      <c r="BXX2" s="20"/>
      <c r="BXY2" s="20"/>
      <c r="BXZ2" s="20"/>
      <c r="BYA2" s="20"/>
      <c r="BYB2" s="20"/>
      <c r="BYC2" s="20"/>
      <c r="BYD2" s="20"/>
      <c r="BYE2" s="20"/>
      <c r="BYF2" s="20"/>
      <c r="BYG2" s="20"/>
      <c r="BYH2" s="20"/>
      <c r="BYI2" s="20"/>
      <c r="BYJ2" s="20"/>
      <c r="BYK2" s="20"/>
      <c r="BYL2" s="20"/>
      <c r="BYM2" s="20"/>
      <c r="BYN2" s="20"/>
      <c r="BYO2" s="20"/>
      <c r="BYP2" s="20"/>
      <c r="BYQ2" s="20"/>
      <c r="BYR2" s="20"/>
      <c r="BYS2" s="20"/>
      <c r="BYT2" s="20"/>
      <c r="BYU2" s="20"/>
      <c r="BYV2" s="20"/>
      <c r="BYW2" s="20"/>
      <c r="BYX2" s="20"/>
      <c r="BYY2" s="20"/>
      <c r="BYZ2" s="20"/>
      <c r="BZA2" s="20"/>
      <c r="BZB2" s="20"/>
      <c r="BZC2" s="20"/>
      <c r="BZD2" s="20"/>
      <c r="BZE2" s="20"/>
      <c r="BZF2" s="20"/>
      <c r="BZG2" s="20"/>
      <c r="BZH2" s="20"/>
      <c r="BZI2" s="20"/>
      <c r="BZJ2" s="20"/>
      <c r="BZK2" s="20"/>
      <c r="BZL2" s="20"/>
      <c r="BZM2" s="20"/>
      <c r="BZN2" s="20"/>
      <c r="BZO2" s="20"/>
      <c r="BZP2" s="20"/>
      <c r="BZQ2" s="20"/>
      <c r="BZR2" s="20"/>
      <c r="BZS2" s="20"/>
      <c r="BZT2" s="20"/>
      <c r="BZU2" s="20"/>
      <c r="BZV2" s="20"/>
      <c r="BZW2" s="20"/>
      <c r="BZX2" s="20"/>
      <c r="BZY2" s="20"/>
      <c r="BZZ2" s="20"/>
      <c r="CAA2" s="20"/>
      <c r="CAB2" s="20"/>
      <c r="CAC2" s="20"/>
      <c r="CAD2" s="20"/>
      <c r="CAE2" s="20"/>
      <c r="CAF2" s="20"/>
      <c r="CAG2" s="20"/>
      <c r="CAH2" s="20"/>
      <c r="CAI2" s="20"/>
      <c r="CAJ2" s="20"/>
      <c r="CAK2" s="20"/>
      <c r="CAL2" s="20"/>
      <c r="CAM2" s="20"/>
      <c r="CAN2" s="20"/>
      <c r="CAO2" s="20"/>
      <c r="CAP2" s="20"/>
      <c r="CAQ2" s="20"/>
      <c r="CAR2" s="20"/>
      <c r="CAS2" s="20"/>
      <c r="CAT2" s="20"/>
      <c r="CAU2" s="20"/>
      <c r="CAV2" s="20"/>
      <c r="CAW2" s="20"/>
      <c r="CAX2" s="20"/>
      <c r="CAY2" s="20"/>
      <c r="CAZ2" s="20"/>
      <c r="CBA2" s="20"/>
      <c r="CBB2" s="20"/>
      <c r="CBC2" s="20"/>
      <c r="CBD2" s="20"/>
      <c r="CBE2" s="20"/>
      <c r="CBF2" s="20"/>
      <c r="CBG2" s="20"/>
      <c r="CBH2" s="20"/>
      <c r="CBI2" s="20"/>
      <c r="CBJ2" s="20"/>
      <c r="CBK2" s="20"/>
      <c r="CBL2" s="20"/>
      <c r="CBM2" s="20"/>
      <c r="CBN2" s="20"/>
      <c r="CBO2" s="20"/>
      <c r="CBP2" s="20"/>
      <c r="CBQ2" s="20"/>
      <c r="CBR2" s="20"/>
      <c r="CBS2" s="20"/>
      <c r="CBT2" s="20"/>
      <c r="CBU2" s="20"/>
      <c r="CBV2" s="20"/>
      <c r="CBW2" s="20"/>
      <c r="CBX2" s="20"/>
      <c r="CBY2" s="20"/>
      <c r="CBZ2" s="20"/>
      <c r="CCA2" s="20"/>
      <c r="CCB2" s="20"/>
      <c r="CCC2" s="20"/>
      <c r="CCD2" s="20"/>
      <c r="CCE2" s="20"/>
      <c r="CCF2" s="20"/>
      <c r="CCG2" s="20"/>
      <c r="CCH2" s="20"/>
      <c r="CCI2" s="20"/>
      <c r="CCJ2" s="20"/>
      <c r="CCK2" s="20"/>
      <c r="CCL2" s="20"/>
      <c r="CCM2" s="20"/>
      <c r="CCN2" s="20"/>
      <c r="CCO2" s="20"/>
      <c r="CCP2" s="20"/>
      <c r="CCQ2" s="20"/>
      <c r="CCR2" s="20"/>
      <c r="CCS2" s="20"/>
      <c r="CCT2" s="20"/>
      <c r="CCU2" s="20"/>
      <c r="CCV2" s="20"/>
      <c r="CCW2" s="20"/>
      <c r="CCX2" s="20"/>
      <c r="CCY2" s="20"/>
      <c r="CCZ2" s="20"/>
      <c r="CDA2" s="20"/>
      <c r="CDB2" s="20"/>
      <c r="CDC2" s="20"/>
      <c r="CDD2" s="20"/>
      <c r="CDE2" s="20"/>
      <c r="CDF2" s="20"/>
      <c r="CDG2" s="20"/>
      <c r="CDH2" s="20"/>
      <c r="CDI2" s="20"/>
      <c r="CDJ2" s="20"/>
      <c r="CDK2" s="20"/>
      <c r="CDL2" s="20"/>
      <c r="CDM2" s="20"/>
      <c r="CDN2" s="20"/>
      <c r="CDO2" s="20"/>
      <c r="CDP2" s="20"/>
      <c r="CDQ2" s="20"/>
      <c r="CDR2" s="20"/>
      <c r="CDS2" s="20"/>
      <c r="CDT2" s="20"/>
      <c r="CDU2" s="20"/>
      <c r="CDV2" s="20"/>
      <c r="CDW2" s="20"/>
      <c r="CDX2" s="20"/>
      <c r="CDY2" s="20"/>
      <c r="CDZ2" s="20"/>
      <c r="CEA2" s="20"/>
      <c r="CEB2" s="20"/>
      <c r="CEC2" s="20"/>
      <c r="CED2" s="20"/>
      <c r="CEE2" s="20"/>
      <c r="CEF2" s="20"/>
      <c r="CEG2" s="20"/>
      <c r="CEH2" s="20"/>
      <c r="CEI2" s="20"/>
      <c r="CEJ2" s="20"/>
      <c r="CEK2" s="20"/>
      <c r="CEL2" s="20"/>
      <c r="CEM2" s="20"/>
      <c r="CEN2" s="20"/>
      <c r="CEO2" s="20"/>
      <c r="CEP2" s="20"/>
      <c r="CEQ2" s="20"/>
      <c r="CER2" s="20"/>
      <c r="CES2" s="20"/>
      <c r="CET2" s="20"/>
      <c r="CEU2" s="20"/>
      <c r="CEV2" s="20"/>
      <c r="CEW2" s="20"/>
      <c r="CEX2" s="20"/>
      <c r="CEY2" s="20"/>
      <c r="CEZ2" s="20"/>
      <c r="CFA2" s="20"/>
      <c r="CFB2" s="20"/>
      <c r="CFC2" s="20"/>
      <c r="CFD2" s="20"/>
      <c r="CFE2" s="20"/>
      <c r="CFF2" s="20"/>
      <c r="CFG2" s="20"/>
      <c r="CFH2" s="20"/>
      <c r="CFI2" s="20"/>
      <c r="CFJ2" s="20"/>
      <c r="CFK2" s="20"/>
      <c r="CFL2" s="20"/>
      <c r="CFM2" s="20"/>
      <c r="CFN2" s="20"/>
      <c r="CFO2" s="20"/>
      <c r="CFP2" s="20"/>
      <c r="CFQ2" s="20"/>
      <c r="CFR2" s="20"/>
      <c r="CFS2" s="20"/>
      <c r="CFT2" s="20"/>
      <c r="CFU2" s="20"/>
      <c r="CFV2" s="20"/>
      <c r="CFW2" s="20"/>
      <c r="CFX2" s="20"/>
      <c r="CFY2" s="20"/>
      <c r="CFZ2" s="20"/>
      <c r="CGA2" s="20"/>
      <c r="CGB2" s="20"/>
      <c r="CGC2" s="20"/>
      <c r="CGD2" s="20"/>
      <c r="CGE2" s="20"/>
      <c r="CGF2" s="20"/>
      <c r="CGG2" s="20"/>
      <c r="CGH2" s="20"/>
      <c r="CGI2" s="20"/>
      <c r="CGJ2" s="20"/>
      <c r="CGK2" s="20"/>
      <c r="CGL2" s="20"/>
      <c r="CGM2" s="20"/>
      <c r="CGN2" s="20"/>
      <c r="CGO2" s="20"/>
      <c r="CGP2" s="20"/>
      <c r="CGQ2" s="20"/>
      <c r="CGR2" s="20"/>
      <c r="CGS2" s="20"/>
      <c r="CGT2" s="20"/>
      <c r="CGU2" s="20"/>
      <c r="CGV2" s="20"/>
      <c r="CGW2" s="20"/>
      <c r="CGX2" s="20"/>
      <c r="CGY2" s="20"/>
      <c r="CGZ2" s="20"/>
      <c r="CHA2" s="20"/>
      <c r="CHB2" s="20"/>
      <c r="CHC2" s="20"/>
      <c r="CHD2" s="20"/>
      <c r="CHE2" s="20"/>
      <c r="CHF2" s="20"/>
      <c r="CHG2" s="20"/>
      <c r="CHH2" s="20"/>
      <c r="CHI2" s="20"/>
      <c r="CHJ2" s="20"/>
      <c r="CHK2" s="20"/>
      <c r="CHL2" s="20"/>
      <c r="CHM2" s="20"/>
      <c r="CHN2" s="20"/>
      <c r="CHO2" s="20"/>
      <c r="CHP2" s="20"/>
      <c r="CHQ2" s="20"/>
      <c r="CHR2" s="20"/>
      <c r="CHS2" s="20"/>
      <c r="CHT2" s="20"/>
      <c r="CHU2" s="20"/>
      <c r="CHV2" s="20"/>
      <c r="CHW2" s="20"/>
      <c r="CHX2" s="20"/>
      <c r="CHY2" s="20"/>
      <c r="CHZ2" s="20"/>
      <c r="CIA2" s="20"/>
      <c r="CIB2" s="20"/>
      <c r="CIC2" s="20"/>
      <c r="CID2" s="20"/>
    </row>
    <row r="3" spans="1:2266" ht="15.75" customHeight="1" thickBot="1">
      <c r="A3" s="291"/>
      <c r="B3" s="297" t="s">
        <v>116</v>
      </c>
      <c r="C3" s="298"/>
      <c r="D3" s="298"/>
      <c r="E3" s="298"/>
      <c r="F3" s="298"/>
      <c r="G3" s="298"/>
      <c r="H3" s="298"/>
      <c r="I3" s="299"/>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c r="AMG3" s="20"/>
      <c r="AMH3" s="20"/>
      <c r="AMI3" s="20"/>
      <c r="AMJ3" s="20"/>
      <c r="AMK3" s="20"/>
      <c r="AML3" s="20"/>
      <c r="AMM3" s="20"/>
      <c r="AMN3" s="20"/>
      <c r="AMO3" s="20"/>
      <c r="AMP3" s="20"/>
      <c r="AMQ3" s="20"/>
      <c r="AMR3" s="20"/>
      <c r="AMS3" s="20"/>
      <c r="AMT3" s="20"/>
      <c r="AMU3" s="20"/>
      <c r="AMV3" s="20"/>
      <c r="AMW3" s="20"/>
      <c r="AMX3" s="20"/>
      <c r="AMY3" s="20"/>
      <c r="AMZ3" s="20"/>
      <c r="ANA3" s="20"/>
      <c r="ANB3" s="20"/>
      <c r="ANC3" s="20"/>
      <c r="AND3" s="20"/>
      <c r="ANE3" s="20"/>
      <c r="ANF3" s="20"/>
      <c r="ANG3" s="20"/>
      <c r="ANH3" s="20"/>
      <c r="ANI3" s="20"/>
      <c r="ANJ3" s="20"/>
      <c r="ANK3" s="20"/>
      <c r="ANL3" s="20"/>
      <c r="ANM3" s="20"/>
      <c r="ANN3" s="20"/>
      <c r="ANO3" s="20"/>
      <c r="ANP3" s="20"/>
      <c r="ANQ3" s="20"/>
      <c r="ANR3" s="20"/>
      <c r="ANS3" s="20"/>
      <c r="ANT3" s="20"/>
      <c r="ANU3" s="20"/>
      <c r="ANV3" s="20"/>
      <c r="ANW3" s="20"/>
      <c r="ANX3" s="20"/>
      <c r="ANY3" s="20"/>
      <c r="ANZ3" s="20"/>
      <c r="AOA3" s="20"/>
      <c r="AOB3" s="20"/>
      <c r="AOC3" s="20"/>
      <c r="AOD3" s="20"/>
      <c r="AOE3" s="20"/>
      <c r="AOF3" s="20"/>
      <c r="AOG3" s="20"/>
      <c r="AOH3" s="20"/>
      <c r="AOI3" s="20"/>
      <c r="AOJ3" s="20"/>
      <c r="AOK3" s="20"/>
      <c r="AOL3" s="20"/>
      <c r="AOM3" s="20"/>
      <c r="AON3" s="20"/>
      <c r="AOO3" s="20"/>
      <c r="AOP3" s="20"/>
      <c r="AOQ3" s="20"/>
      <c r="AOR3" s="20"/>
      <c r="AOS3" s="20"/>
      <c r="AOT3" s="20"/>
      <c r="AOU3" s="20"/>
      <c r="AOV3" s="20"/>
      <c r="AOW3" s="20"/>
      <c r="AOX3" s="20"/>
      <c r="AOY3" s="20"/>
      <c r="AOZ3" s="20"/>
      <c r="APA3" s="20"/>
      <c r="APB3" s="20"/>
      <c r="APC3" s="20"/>
      <c r="APD3" s="20"/>
      <c r="APE3" s="20"/>
      <c r="APF3" s="20"/>
      <c r="APG3" s="20"/>
      <c r="APH3" s="20"/>
      <c r="API3" s="20"/>
      <c r="APJ3" s="20"/>
      <c r="APK3" s="20"/>
      <c r="APL3" s="20"/>
      <c r="APM3" s="20"/>
      <c r="APN3" s="20"/>
      <c r="APO3" s="20"/>
      <c r="APP3" s="20"/>
      <c r="APQ3" s="20"/>
      <c r="APR3" s="20"/>
      <c r="APS3" s="20"/>
      <c r="APT3" s="20"/>
      <c r="APU3" s="20"/>
      <c r="APV3" s="20"/>
      <c r="APW3" s="20"/>
      <c r="APX3" s="20"/>
      <c r="APY3" s="20"/>
      <c r="APZ3" s="20"/>
      <c r="AQA3" s="20"/>
      <c r="AQB3" s="20"/>
      <c r="AQC3" s="20"/>
      <c r="AQD3" s="20"/>
      <c r="AQE3" s="20"/>
      <c r="AQF3" s="20"/>
      <c r="AQG3" s="20"/>
      <c r="AQH3" s="20"/>
      <c r="AQI3" s="20"/>
      <c r="AQJ3" s="20"/>
      <c r="AQK3" s="20"/>
      <c r="AQL3" s="20"/>
      <c r="AQM3" s="20"/>
      <c r="AQN3" s="20"/>
      <c r="AQO3" s="20"/>
      <c r="AQP3" s="20"/>
      <c r="AQQ3" s="20"/>
      <c r="AQR3" s="20"/>
      <c r="AQS3" s="20"/>
      <c r="AQT3" s="20"/>
      <c r="AQU3" s="20"/>
      <c r="AQV3" s="20"/>
      <c r="AQW3" s="20"/>
      <c r="AQX3" s="20"/>
      <c r="AQY3" s="20"/>
      <c r="AQZ3" s="20"/>
      <c r="ARA3" s="20"/>
      <c r="ARB3" s="20"/>
      <c r="ARC3" s="20"/>
      <c r="ARD3" s="20"/>
      <c r="ARE3" s="20"/>
      <c r="ARF3" s="20"/>
      <c r="ARG3" s="20"/>
      <c r="ARH3" s="20"/>
      <c r="ARI3" s="20"/>
      <c r="ARJ3" s="20"/>
      <c r="ARK3" s="20"/>
      <c r="ARL3" s="20"/>
      <c r="ARM3" s="20"/>
      <c r="ARN3" s="20"/>
      <c r="ARO3" s="20"/>
      <c r="ARP3" s="20"/>
      <c r="ARQ3" s="20"/>
      <c r="ARR3" s="20"/>
      <c r="ARS3" s="20"/>
      <c r="ART3" s="20"/>
      <c r="ARU3" s="20"/>
      <c r="ARV3" s="20"/>
      <c r="ARW3" s="20"/>
      <c r="ARX3" s="20"/>
      <c r="ARY3" s="20"/>
      <c r="ARZ3" s="20"/>
      <c r="ASA3" s="20"/>
      <c r="ASB3" s="20"/>
      <c r="ASC3" s="20"/>
      <c r="ASD3" s="20"/>
      <c r="ASE3" s="20"/>
      <c r="ASF3" s="20"/>
      <c r="ASG3" s="20"/>
      <c r="ASH3" s="20"/>
      <c r="ASI3" s="20"/>
      <c r="ASJ3" s="20"/>
      <c r="ASK3" s="20"/>
      <c r="ASL3" s="20"/>
      <c r="ASM3" s="20"/>
      <c r="ASN3" s="20"/>
      <c r="ASO3" s="20"/>
      <c r="ASP3" s="20"/>
      <c r="ASQ3" s="20"/>
      <c r="ASR3" s="20"/>
      <c r="ASS3" s="20"/>
      <c r="AST3" s="20"/>
      <c r="ASU3" s="20"/>
      <c r="ASV3" s="20"/>
      <c r="ASW3" s="20"/>
      <c r="ASX3" s="20"/>
      <c r="ASY3" s="20"/>
      <c r="ASZ3" s="20"/>
      <c r="ATA3" s="20"/>
      <c r="ATB3" s="20"/>
      <c r="ATC3" s="20"/>
      <c r="ATD3" s="20"/>
      <c r="ATE3" s="20"/>
      <c r="ATF3" s="20"/>
      <c r="ATG3" s="20"/>
      <c r="ATH3" s="20"/>
      <c r="ATI3" s="20"/>
      <c r="ATJ3" s="20"/>
      <c r="ATK3" s="20"/>
      <c r="ATL3" s="20"/>
      <c r="ATM3" s="20"/>
      <c r="ATN3" s="20"/>
      <c r="ATO3" s="20"/>
      <c r="ATP3" s="20"/>
      <c r="ATQ3" s="20"/>
      <c r="ATR3" s="20"/>
      <c r="ATS3" s="20"/>
      <c r="ATT3" s="20"/>
      <c r="ATU3" s="20"/>
      <c r="ATV3" s="20"/>
      <c r="ATW3" s="20"/>
      <c r="ATX3" s="20"/>
      <c r="ATY3" s="20"/>
      <c r="ATZ3" s="20"/>
      <c r="AUA3" s="20"/>
      <c r="AUB3" s="20"/>
      <c r="AUC3" s="20"/>
      <c r="AUD3" s="20"/>
      <c r="AUE3" s="20"/>
      <c r="AUF3" s="20"/>
      <c r="AUG3" s="20"/>
      <c r="AUH3" s="20"/>
      <c r="AUI3" s="20"/>
      <c r="AUJ3" s="20"/>
      <c r="AUK3" s="20"/>
      <c r="AUL3" s="20"/>
      <c r="AUM3" s="20"/>
      <c r="AUN3" s="20"/>
      <c r="AUO3" s="20"/>
      <c r="AUP3" s="20"/>
      <c r="AUQ3" s="20"/>
      <c r="AUR3" s="20"/>
      <c r="AUS3" s="20"/>
      <c r="AUT3" s="20"/>
      <c r="AUU3" s="20"/>
      <c r="AUV3" s="20"/>
      <c r="AUW3" s="20"/>
      <c r="AUX3" s="20"/>
      <c r="AUY3" s="20"/>
      <c r="AUZ3" s="20"/>
      <c r="AVA3" s="20"/>
      <c r="AVB3" s="20"/>
      <c r="AVC3" s="20"/>
      <c r="AVD3" s="20"/>
      <c r="AVE3" s="20"/>
      <c r="AVF3" s="20"/>
      <c r="AVG3" s="20"/>
      <c r="AVH3" s="20"/>
      <c r="AVI3" s="20"/>
      <c r="AVJ3" s="20"/>
      <c r="AVK3" s="20"/>
      <c r="AVL3" s="20"/>
      <c r="AVM3" s="20"/>
      <c r="AVN3" s="20"/>
      <c r="AVO3" s="20"/>
      <c r="AVP3" s="20"/>
      <c r="AVQ3" s="20"/>
      <c r="AVR3" s="20"/>
      <c r="AVS3" s="20"/>
      <c r="AVT3" s="20"/>
      <c r="AVU3" s="20"/>
      <c r="AVV3" s="20"/>
      <c r="AVW3" s="20"/>
      <c r="AVX3" s="20"/>
      <c r="AVY3" s="20"/>
      <c r="AVZ3" s="20"/>
      <c r="AWA3" s="20"/>
      <c r="AWB3" s="20"/>
      <c r="AWC3" s="20"/>
      <c r="AWD3" s="20"/>
      <c r="AWE3" s="20"/>
      <c r="AWF3" s="20"/>
      <c r="AWG3" s="20"/>
      <c r="AWH3" s="20"/>
      <c r="AWI3" s="20"/>
      <c r="AWJ3" s="20"/>
      <c r="AWK3" s="20"/>
      <c r="AWL3" s="20"/>
      <c r="AWM3" s="20"/>
      <c r="AWN3" s="20"/>
      <c r="AWO3" s="20"/>
      <c r="AWP3" s="20"/>
      <c r="AWQ3" s="20"/>
      <c r="AWR3" s="20"/>
      <c r="AWS3" s="20"/>
      <c r="AWT3" s="20"/>
      <c r="AWU3" s="20"/>
      <c r="AWV3" s="20"/>
      <c r="AWW3" s="20"/>
      <c r="AWX3" s="20"/>
      <c r="AWY3" s="20"/>
      <c r="AWZ3" s="20"/>
      <c r="AXA3" s="20"/>
      <c r="AXB3" s="20"/>
      <c r="AXC3" s="20"/>
      <c r="AXD3" s="20"/>
      <c r="AXE3" s="20"/>
      <c r="AXF3" s="20"/>
      <c r="AXG3" s="20"/>
      <c r="AXH3" s="20"/>
      <c r="AXI3" s="20"/>
      <c r="AXJ3" s="20"/>
      <c r="AXK3" s="20"/>
      <c r="AXL3" s="20"/>
      <c r="AXM3" s="20"/>
      <c r="AXN3" s="20"/>
      <c r="AXO3" s="20"/>
      <c r="AXP3" s="20"/>
      <c r="AXQ3" s="20"/>
      <c r="AXR3" s="20"/>
      <c r="AXS3" s="20"/>
      <c r="AXT3" s="20"/>
      <c r="AXU3" s="20"/>
      <c r="AXV3" s="20"/>
      <c r="AXW3" s="20"/>
      <c r="AXX3" s="20"/>
      <c r="AXY3" s="20"/>
      <c r="AXZ3" s="20"/>
      <c r="AYA3" s="20"/>
      <c r="AYB3" s="20"/>
      <c r="AYC3" s="20"/>
      <c r="AYD3" s="20"/>
      <c r="AYE3" s="20"/>
      <c r="AYF3" s="20"/>
      <c r="AYG3" s="20"/>
      <c r="AYH3" s="20"/>
      <c r="AYI3" s="20"/>
      <c r="AYJ3" s="20"/>
      <c r="AYK3" s="20"/>
      <c r="AYL3" s="20"/>
      <c r="AYM3" s="20"/>
      <c r="AYN3" s="20"/>
      <c r="AYO3" s="20"/>
      <c r="AYP3" s="20"/>
      <c r="AYQ3" s="20"/>
      <c r="AYR3" s="20"/>
      <c r="AYS3" s="20"/>
      <c r="AYT3" s="20"/>
      <c r="AYU3" s="20"/>
      <c r="AYV3" s="20"/>
      <c r="AYW3" s="20"/>
      <c r="AYX3" s="20"/>
      <c r="AYY3" s="20"/>
      <c r="AYZ3" s="20"/>
      <c r="AZA3" s="20"/>
      <c r="AZB3" s="20"/>
      <c r="AZC3" s="20"/>
      <c r="AZD3" s="20"/>
      <c r="AZE3" s="20"/>
      <c r="AZF3" s="20"/>
      <c r="AZG3" s="20"/>
      <c r="AZH3" s="20"/>
      <c r="AZI3" s="20"/>
      <c r="AZJ3" s="20"/>
      <c r="AZK3" s="20"/>
      <c r="AZL3" s="20"/>
      <c r="AZM3" s="20"/>
      <c r="AZN3" s="20"/>
      <c r="AZO3" s="20"/>
      <c r="AZP3" s="20"/>
      <c r="AZQ3" s="20"/>
      <c r="AZR3" s="20"/>
      <c r="AZS3" s="20"/>
      <c r="AZT3" s="20"/>
      <c r="AZU3" s="20"/>
      <c r="AZV3" s="20"/>
      <c r="AZW3" s="20"/>
      <c r="AZX3" s="20"/>
      <c r="AZY3" s="20"/>
      <c r="AZZ3" s="20"/>
      <c r="BAA3" s="20"/>
      <c r="BAB3" s="20"/>
      <c r="BAC3" s="20"/>
      <c r="BAD3" s="20"/>
      <c r="BAE3" s="20"/>
      <c r="BAF3" s="20"/>
      <c r="BAG3" s="20"/>
      <c r="BAH3" s="20"/>
      <c r="BAI3" s="20"/>
      <c r="BAJ3" s="20"/>
      <c r="BAK3" s="20"/>
      <c r="BAL3" s="20"/>
      <c r="BAM3" s="20"/>
      <c r="BAN3" s="20"/>
      <c r="BAO3" s="20"/>
      <c r="BAP3" s="20"/>
      <c r="BAQ3" s="20"/>
      <c r="BAR3" s="20"/>
      <c r="BAS3" s="20"/>
      <c r="BAT3" s="20"/>
      <c r="BAU3" s="20"/>
      <c r="BAV3" s="20"/>
      <c r="BAW3" s="20"/>
      <c r="BAX3" s="20"/>
      <c r="BAY3" s="20"/>
      <c r="BAZ3" s="20"/>
      <c r="BBA3" s="20"/>
      <c r="BBB3" s="20"/>
      <c r="BBC3" s="20"/>
      <c r="BBD3" s="20"/>
      <c r="BBE3" s="20"/>
      <c r="BBF3" s="20"/>
      <c r="BBG3" s="20"/>
      <c r="BBH3" s="20"/>
      <c r="BBI3" s="20"/>
      <c r="BBJ3" s="20"/>
      <c r="BBK3" s="20"/>
      <c r="BBL3" s="20"/>
      <c r="BBM3" s="20"/>
      <c r="BBN3" s="20"/>
      <c r="BBO3" s="20"/>
      <c r="BBP3" s="20"/>
      <c r="BBQ3" s="20"/>
      <c r="BBR3" s="20"/>
      <c r="BBS3" s="20"/>
      <c r="BBT3" s="20"/>
      <c r="BBU3" s="20"/>
      <c r="BBV3" s="20"/>
      <c r="BBW3" s="20"/>
      <c r="BBX3" s="20"/>
      <c r="BBY3" s="20"/>
      <c r="BBZ3" s="20"/>
      <c r="BCA3" s="20"/>
      <c r="BCB3" s="20"/>
      <c r="BCC3" s="20"/>
      <c r="BCD3" s="20"/>
      <c r="BCE3" s="20"/>
      <c r="BCF3" s="20"/>
      <c r="BCG3" s="20"/>
      <c r="BCH3" s="20"/>
      <c r="BCI3" s="20"/>
      <c r="BCJ3" s="20"/>
      <c r="BCK3" s="20"/>
      <c r="BCL3" s="20"/>
      <c r="BCM3" s="20"/>
      <c r="BCN3" s="20"/>
      <c r="BCO3" s="20"/>
      <c r="BCP3" s="20"/>
      <c r="BCQ3" s="20"/>
      <c r="BCR3" s="20"/>
      <c r="BCS3" s="20"/>
      <c r="BCT3" s="20"/>
      <c r="BCU3" s="20"/>
      <c r="BCV3" s="20"/>
      <c r="BCW3" s="20"/>
      <c r="BCX3" s="20"/>
      <c r="BCY3" s="20"/>
      <c r="BCZ3" s="20"/>
      <c r="BDA3" s="20"/>
      <c r="BDB3" s="20"/>
      <c r="BDC3" s="20"/>
      <c r="BDD3" s="20"/>
      <c r="BDE3" s="20"/>
      <c r="BDF3" s="20"/>
      <c r="BDG3" s="20"/>
      <c r="BDH3" s="20"/>
      <c r="BDI3" s="20"/>
      <c r="BDJ3" s="20"/>
      <c r="BDK3" s="20"/>
      <c r="BDL3" s="20"/>
      <c r="BDM3" s="20"/>
      <c r="BDN3" s="20"/>
      <c r="BDO3" s="20"/>
      <c r="BDP3" s="20"/>
      <c r="BDQ3" s="20"/>
      <c r="BDR3" s="20"/>
      <c r="BDS3" s="20"/>
      <c r="BDT3" s="20"/>
      <c r="BDU3" s="20"/>
      <c r="BDV3" s="20"/>
      <c r="BDW3" s="20"/>
      <c r="BDX3" s="20"/>
      <c r="BDY3" s="20"/>
      <c r="BDZ3" s="20"/>
      <c r="BEA3" s="20"/>
      <c r="BEB3" s="20"/>
      <c r="BEC3" s="20"/>
      <c r="BED3" s="20"/>
      <c r="BEE3" s="20"/>
      <c r="BEF3" s="20"/>
      <c r="BEG3" s="20"/>
      <c r="BEH3" s="20"/>
      <c r="BEI3" s="20"/>
      <c r="BEJ3" s="20"/>
      <c r="BEK3" s="20"/>
      <c r="BEL3" s="20"/>
      <c r="BEM3" s="20"/>
      <c r="BEN3" s="20"/>
      <c r="BEO3" s="20"/>
      <c r="BEP3" s="20"/>
      <c r="BEQ3" s="20"/>
      <c r="BER3" s="20"/>
      <c r="BES3" s="20"/>
      <c r="BET3" s="20"/>
      <c r="BEU3" s="20"/>
      <c r="BEV3" s="20"/>
      <c r="BEW3" s="20"/>
      <c r="BEX3" s="20"/>
      <c r="BEY3" s="20"/>
      <c r="BEZ3" s="20"/>
      <c r="BFA3" s="20"/>
      <c r="BFB3" s="20"/>
      <c r="BFC3" s="20"/>
      <c r="BFD3" s="20"/>
      <c r="BFE3" s="20"/>
      <c r="BFF3" s="20"/>
      <c r="BFG3" s="20"/>
      <c r="BFH3" s="20"/>
      <c r="BFI3" s="20"/>
      <c r="BFJ3" s="20"/>
      <c r="BFK3" s="20"/>
      <c r="BFL3" s="20"/>
      <c r="BFM3" s="20"/>
      <c r="BFN3" s="20"/>
      <c r="BFO3" s="20"/>
      <c r="BFP3" s="20"/>
      <c r="BFQ3" s="20"/>
      <c r="BFR3" s="20"/>
      <c r="BFS3" s="20"/>
      <c r="BFT3" s="20"/>
      <c r="BFU3" s="20"/>
      <c r="BFV3" s="20"/>
      <c r="BFW3" s="20"/>
      <c r="BFX3" s="20"/>
      <c r="BFY3" s="20"/>
      <c r="BFZ3" s="20"/>
      <c r="BGA3" s="20"/>
      <c r="BGB3" s="20"/>
      <c r="BGC3" s="20"/>
      <c r="BGD3" s="20"/>
      <c r="BGE3" s="20"/>
      <c r="BGF3" s="20"/>
      <c r="BGG3" s="20"/>
      <c r="BGH3" s="20"/>
      <c r="BGI3" s="20"/>
      <c r="BGJ3" s="20"/>
      <c r="BGK3" s="20"/>
      <c r="BGL3" s="20"/>
      <c r="BGM3" s="20"/>
      <c r="BGN3" s="20"/>
      <c r="BGO3" s="20"/>
      <c r="BGP3" s="20"/>
      <c r="BGQ3" s="20"/>
      <c r="BGR3" s="20"/>
      <c r="BGS3" s="20"/>
      <c r="BGT3" s="20"/>
      <c r="BGU3" s="20"/>
      <c r="BGV3" s="20"/>
      <c r="BGW3" s="20"/>
      <c r="BGX3" s="20"/>
      <c r="BGY3" s="20"/>
      <c r="BGZ3" s="20"/>
      <c r="BHA3" s="20"/>
      <c r="BHB3" s="20"/>
      <c r="BHC3" s="20"/>
      <c r="BHD3" s="20"/>
      <c r="BHE3" s="20"/>
      <c r="BHF3" s="20"/>
      <c r="BHG3" s="20"/>
      <c r="BHH3" s="20"/>
      <c r="BHI3" s="20"/>
      <c r="BHJ3" s="20"/>
      <c r="BHK3" s="20"/>
      <c r="BHL3" s="20"/>
      <c r="BHM3" s="20"/>
      <c r="BHN3" s="20"/>
      <c r="BHO3" s="20"/>
      <c r="BHP3" s="20"/>
      <c r="BHQ3" s="20"/>
      <c r="BHR3" s="20"/>
      <c r="BHS3" s="20"/>
      <c r="BHT3" s="20"/>
      <c r="BHU3" s="20"/>
      <c r="BHV3" s="20"/>
      <c r="BHW3" s="20"/>
      <c r="BHX3" s="20"/>
      <c r="BHY3" s="20"/>
      <c r="BHZ3" s="20"/>
      <c r="BIA3" s="20"/>
      <c r="BIB3" s="20"/>
      <c r="BIC3" s="20"/>
      <c r="BID3" s="20"/>
      <c r="BIE3" s="20"/>
      <c r="BIF3" s="20"/>
      <c r="BIG3" s="20"/>
      <c r="BIH3" s="20"/>
      <c r="BII3" s="20"/>
      <c r="BIJ3" s="20"/>
      <c r="BIK3" s="20"/>
      <c r="BIL3" s="20"/>
      <c r="BIM3" s="20"/>
      <c r="BIN3" s="20"/>
      <c r="BIO3" s="20"/>
      <c r="BIP3" s="20"/>
      <c r="BIQ3" s="20"/>
      <c r="BIR3" s="20"/>
      <c r="BIS3" s="20"/>
      <c r="BIT3" s="20"/>
      <c r="BIU3" s="20"/>
      <c r="BIV3" s="20"/>
      <c r="BIW3" s="20"/>
      <c r="BIX3" s="20"/>
      <c r="BIY3" s="20"/>
      <c r="BIZ3" s="20"/>
      <c r="BJA3" s="20"/>
      <c r="BJB3" s="20"/>
      <c r="BJC3" s="20"/>
      <c r="BJD3" s="20"/>
      <c r="BJE3" s="20"/>
      <c r="BJF3" s="20"/>
      <c r="BJG3" s="20"/>
      <c r="BJH3" s="20"/>
      <c r="BJI3" s="20"/>
      <c r="BJJ3" s="20"/>
      <c r="BJK3" s="20"/>
      <c r="BJL3" s="20"/>
      <c r="BJM3" s="20"/>
      <c r="BJN3" s="20"/>
      <c r="BJO3" s="20"/>
      <c r="BJP3" s="20"/>
      <c r="BJQ3" s="20"/>
      <c r="BJR3" s="20"/>
      <c r="BJS3" s="20"/>
      <c r="BJT3" s="20"/>
      <c r="BJU3" s="20"/>
      <c r="BJV3" s="20"/>
      <c r="BJW3" s="20"/>
      <c r="BJX3" s="20"/>
      <c r="BJY3" s="20"/>
      <c r="BJZ3" s="20"/>
      <c r="BKA3" s="20"/>
      <c r="BKB3" s="20"/>
      <c r="BKC3" s="20"/>
      <c r="BKD3" s="20"/>
      <c r="BKE3" s="20"/>
      <c r="BKF3" s="20"/>
      <c r="BKG3" s="20"/>
      <c r="BKH3" s="20"/>
      <c r="BKI3" s="20"/>
      <c r="BKJ3" s="20"/>
      <c r="BKK3" s="20"/>
      <c r="BKL3" s="20"/>
      <c r="BKM3" s="20"/>
      <c r="BKN3" s="20"/>
      <c r="BKO3" s="20"/>
      <c r="BKP3" s="20"/>
      <c r="BKQ3" s="20"/>
      <c r="BKR3" s="20"/>
      <c r="BKS3" s="20"/>
      <c r="BKT3" s="20"/>
      <c r="BKU3" s="20"/>
      <c r="BKV3" s="20"/>
      <c r="BKW3" s="20"/>
      <c r="BKX3" s="20"/>
      <c r="BKY3" s="20"/>
      <c r="BKZ3" s="20"/>
      <c r="BLA3" s="20"/>
      <c r="BLB3" s="20"/>
      <c r="BLC3" s="20"/>
      <c r="BLD3" s="20"/>
      <c r="BLE3" s="20"/>
      <c r="BLF3" s="20"/>
      <c r="BLG3" s="20"/>
      <c r="BLH3" s="20"/>
      <c r="BLI3" s="20"/>
      <c r="BLJ3" s="20"/>
      <c r="BLK3" s="20"/>
      <c r="BLL3" s="20"/>
      <c r="BLM3" s="20"/>
      <c r="BLN3" s="20"/>
      <c r="BLO3" s="20"/>
      <c r="BLP3" s="20"/>
      <c r="BLQ3" s="20"/>
      <c r="BLR3" s="20"/>
      <c r="BLS3" s="20"/>
      <c r="BLT3" s="20"/>
      <c r="BLU3" s="20"/>
      <c r="BLV3" s="20"/>
      <c r="BLW3" s="20"/>
      <c r="BLX3" s="20"/>
      <c r="BLY3" s="20"/>
      <c r="BLZ3" s="20"/>
      <c r="BMA3" s="20"/>
      <c r="BMB3" s="20"/>
      <c r="BMC3" s="20"/>
      <c r="BMD3" s="20"/>
      <c r="BME3" s="20"/>
      <c r="BMF3" s="20"/>
      <c r="BMG3" s="20"/>
      <c r="BMH3" s="20"/>
      <c r="BMI3" s="20"/>
      <c r="BMJ3" s="20"/>
      <c r="BMK3" s="20"/>
      <c r="BML3" s="20"/>
      <c r="BMM3" s="20"/>
      <c r="BMN3" s="20"/>
      <c r="BMO3" s="20"/>
      <c r="BMP3" s="20"/>
      <c r="BMQ3" s="20"/>
      <c r="BMR3" s="20"/>
      <c r="BMS3" s="20"/>
      <c r="BMT3" s="20"/>
      <c r="BMU3" s="20"/>
      <c r="BMV3" s="20"/>
      <c r="BMW3" s="20"/>
      <c r="BMX3" s="20"/>
      <c r="BMY3" s="20"/>
      <c r="BMZ3" s="20"/>
      <c r="BNA3" s="20"/>
      <c r="BNB3" s="20"/>
      <c r="BNC3" s="20"/>
      <c r="BND3" s="20"/>
      <c r="BNE3" s="20"/>
      <c r="BNF3" s="20"/>
      <c r="BNG3" s="20"/>
      <c r="BNH3" s="20"/>
      <c r="BNI3" s="20"/>
      <c r="BNJ3" s="20"/>
      <c r="BNK3" s="20"/>
      <c r="BNL3" s="20"/>
      <c r="BNM3" s="20"/>
      <c r="BNN3" s="20"/>
      <c r="BNO3" s="20"/>
      <c r="BNP3" s="20"/>
      <c r="BNQ3" s="20"/>
      <c r="BNR3" s="20"/>
      <c r="BNS3" s="20"/>
      <c r="BNT3" s="20"/>
      <c r="BNU3" s="20"/>
      <c r="BNV3" s="20"/>
      <c r="BNW3" s="20"/>
      <c r="BNX3" s="20"/>
      <c r="BNY3" s="20"/>
      <c r="BNZ3" s="20"/>
      <c r="BOA3" s="20"/>
      <c r="BOB3" s="20"/>
      <c r="BOC3" s="20"/>
      <c r="BOD3" s="20"/>
      <c r="BOE3" s="20"/>
      <c r="BOF3" s="20"/>
      <c r="BOG3" s="20"/>
      <c r="BOH3" s="20"/>
      <c r="BOI3" s="20"/>
      <c r="BOJ3" s="20"/>
      <c r="BOK3" s="20"/>
      <c r="BOL3" s="20"/>
      <c r="BOM3" s="20"/>
      <c r="BON3" s="20"/>
      <c r="BOO3" s="20"/>
      <c r="BOP3" s="20"/>
      <c r="BOQ3" s="20"/>
      <c r="BOR3" s="20"/>
      <c r="BOS3" s="20"/>
      <c r="BOT3" s="20"/>
      <c r="BOU3" s="20"/>
      <c r="BOV3" s="20"/>
      <c r="BOW3" s="20"/>
      <c r="BOX3" s="20"/>
      <c r="BOY3" s="20"/>
      <c r="BOZ3" s="20"/>
      <c r="BPA3" s="20"/>
      <c r="BPB3" s="20"/>
      <c r="BPC3" s="20"/>
      <c r="BPD3" s="20"/>
      <c r="BPE3" s="20"/>
      <c r="BPF3" s="20"/>
      <c r="BPG3" s="20"/>
      <c r="BPH3" s="20"/>
      <c r="BPI3" s="20"/>
      <c r="BPJ3" s="20"/>
      <c r="BPK3" s="20"/>
      <c r="BPL3" s="20"/>
      <c r="BPM3" s="20"/>
      <c r="BPN3" s="20"/>
      <c r="BPO3" s="20"/>
      <c r="BPP3" s="20"/>
      <c r="BPQ3" s="20"/>
      <c r="BPR3" s="20"/>
      <c r="BPS3" s="20"/>
      <c r="BPT3" s="20"/>
      <c r="BPU3" s="20"/>
      <c r="BPV3" s="20"/>
      <c r="BPW3" s="20"/>
      <c r="BPX3" s="20"/>
      <c r="BPY3" s="20"/>
      <c r="BPZ3" s="20"/>
      <c r="BQA3" s="20"/>
      <c r="BQB3" s="20"/>
      <c r="BQC3" s="20"/>
      <c r="BQD3" s="20"/>
      <c r="BQE3" s="20"/>
      <c r="BQF3" s="20"/>
      <c r="BQG3" s="20"/>
      <c r="BQH3" s="20"/>
      <c r="BQI3" s="20"/>
      <c r="BQJ3" s="20"/>
      <c r="BQK3" s="20"/>
      <c r="BQL3" s="20"/>
      <c r="BQM3" s="20"/>
      <c r="BQN3" s="20"/>
      <c r="BQO3" s="20"/>
      <c r="BQP3" s="20"/>
      <c r="BQQ3" s="20"/>
      <c r="BQR3" s="20"/>
      <c r="BQS3" s="20"/>
      <c r="BQT3" s="20"/>
      <c r="BQU3" s="20"/>
      <c r="BQV3" s="20"/>
      <c r="BQW3" s="20"/>
      <c r="BQX3" s="20"/>
      <c r="BQY3" s="20"/>
      <c r="BQZ3" s="20"/>
      <c r="BRA3" s="20"/>
      <c r="BRB3" s="20"/>
      <c r="BRC3" s="20"/>
      <c r="BRD3" s="20"/>
      <c r="BRE3" s="20"/>
      <c r="BRF3" s="20"/>
      <c r="BRG3" s="20"/>
      <c r="BRH3" s="20"/>
      <c r="BRI3" s="20"/>
      <c r="BRJ3" s="20"/>
      <c r="BRK3" s="20"/>
      <c r="BRL3" s="20"/>
      <c r="BRM3" s="20"/>
      <c r="BRN3" s="20"/>
      <c r="BRO3" s="20"/>
      <c r="BRP3" s="20"/>
      <c r="BRQ3" s="20"/>
      <c r="BRR3" s="20"/>
      <c r="BRS3" s="20"/>
      <c r="BRT3" s="20"/>
      <c r="BRU3" s="20"/>
      <c r="BRV3" s="20"/>
      <c r="BRW3" s="20"/>
      <c r="BRX3" s="20"/>
      <c r="BRY3" s="20"/>
      <c r="BRZ3" s="20"/>
      <c r="BSA3" s="20"/>
      <c r="BSB3" s="20"/>
      <c r="BSC3" s="20"/>
      <c r="BSD3" s="20"/>
      <c r="BSE3" s="20"/>
      <c r="BSF3" s="20"/>
      <c r="BSG3" s="20"/>
      <c r="BSH3" s="20"/>
      <c r="BSI3" s="20"/>
      <c r="BSJ3" s="20"/>
      <c r="BSK3" s="20"/>
      <c r="BSL3" s="20"/>
      <c r="BSM3" s="20"/>
      <c r="BSN3" s="20"/>
      <c r="BSO3" s="20"/>
      <c r="BSP3" s="20"/>
      <c r="BSQ3" s="20"/>
      <c r="BSR3" s="20"/>
      <c r="BSS3" s="20"/>
      <c r="BST3" s="20"/>
      <c r="BSU3" s="20"/>
      <c r="BSV3" s="20"/>
      <c r="BSW3" s="20"/>
      <c r="BSX3" s="20"/>
      <c r="BSY3" s="20"/>
      <c r="BSZ3" s="20"/>
      <c r="BTA3" s="20"/>
      <c r="BTB3" s="20"/>
      <c r="BTC3" s="20"/>
      <c r="BTD3" s="20"/>
      <c r="BTE3" s="20"/>
      <c r="BTF3" s="20"/>
      <c r="BTG3" s="20"/>
      <c r="BTH3" s="20"/>
      <c r="BTI3" s="20"/>
      <c r="BTJ3" s="20"/>
      <c r="BTK3" s="20"/>
      <c r="BTL3" s="20"/>
      <c r="BTM3" s="20"/>
      <c r="BTN3" s="20"/>
      <c r="BTO3" s="20"/>
      <c r="BTP3" s="20"/>
      <c r="BTQ3" s="20"/>
      <c r="BTR3" s="20"/>
      <c r="BTS3" s="20"/>
      <c r="BTT3" s="20"/>
      <c r="BTU3" s="20"/>
      <c r="BTV3" s="20"/>
      <c r="BTW3" s="20"/>
      <c r="BTX3" s="20"/>
      <c r="BTY3" s="20"/>
      <c r="BTZ3" s="20"/>
      <c r="BUA3" s="20"/>
      <c r="BUB3" s="20"/>
      <c r="BUC3" s="20"/>
      <c r="BUD3" s="20"/>
      <c r="BUE3" s="20"/>
      <c r="BUF3" s="20"/>
      <c r="BUG3" s="20"/>
      <c r="BUH3" s="20"/>
      <c r="BUI3" s="20"/>
      <c r="BUJ3" s="20"/>
      <c r="BUK3" s="20"/>
      <c r="BUL3" s="20"/>
      <c r="BUM3" s="20"/>
      <c r="BUN3" s="20"/>
      <c r="BUO3" s="20"/>
      <c r="BUP3" s="20"/>
      <c r="BUQ3" s="20"/>
      <c r="BUR3" s="20"/>
      <c r="BUS3" s="20"/>
      <c r="BUT3" s="20"/>
      <c r="BUU3" s="20"/>
      <c r="BUV3" s="20"/>
      <c r="BUW3" s="20"/>
      <c r="BUX3" s="20"/>
      <c r="BUY3" s="20"/>
      <c r="BUZ3" s="20"/>
      <c r="BVA3" s="20"/>
      <c r="BVB3" s="20"/>
      <c r="BVC3" s="20"/>
      <c r="BVD3" s="20"/>
      <c r="BVE3" s="20"/>
      <c r="BVF3" s="20"/>
      <c r="BVG3" s="20"/>
      <c r="BVH3" s="20"/>
      <c r="BVI3" s="20"/>
      <c r="BVJ3" s="20"/>
      <c r="BVK3" s="20"/>
      <c r="BVL3" s="20"/>
      <c r="BVM3" s="20"/>
      <c r="BVN3" s="20"/>
      <c r="BVO3" s="20"/>
      <c r="BVP3" s="20"/>
      <c r="BVQ3" s="20"/>
      <c r="BVR3" s="20"/>
      <c r="BVS3" s="20"/>
      <c r="BVT3" s="20"/>
      <c r="BVU3" s="20"/>
      <c r="BVV3" s="20"/>
      <c r="BVW3" s="20"/>
      <c r="BVX3" s="20"/>
      <c r="BVY3" s="20"/>
      <c r="BVZ3" s="20"/>
      <c r="BWA3" s="20"/>
      <c r="BWB3" s="20"/>
      <c r="BWC3" s="20"/>
      <c r="BWD3" s="20"/>
      <c r="BWE3" s="20"/>
      <c r="BWF3" s="20"/>
      <c r="BWG3" s="20"/>
      <c r="BWH3" s="20"/>
      <c r="BWI3" s="20"/>
      <c r="BWJ3" s="20"/>
      <c r="BWK3" s="20"/>
      <c r="BWL3" s="20"/>
      <c r="BWM3" s="20"/>
      <c r="BWN3" s="20"/>
      <c r="BWO3" s="20"/>
      <c r="BWP3" s="20"/>
      <c r="BWQ3" s="20"/>
      <c r="BWR3" s="20"/>
      <c r="BWS3" s="20"/>
      <c r="BWT3" s="20"/>
      <c r="BWU3" s="20"/>
      <c r="BWV3" s="20"/>
      <c r="BWW3" s="20"/>
      <c r="BWX3" s="20"/>
      <c r="BWY3" s="20"/>
      <c r="BWZ3" s="20"/>
      <c r="BXA3" s="20"/>
      <c r="BXB3" s="20"/>
      <c r="BXC3" s="20"/>
      <c r="BXD3" s="20"/>
      <c r="BXE3" s="20"/>
      <c r="BXF3" s="20"/>
      <c r="BXG3" s="20"/>
      <c r="BXH3" s="20"/>
      <c r="BXI3" s="20"/>
      <c r="BXJ3" s="20"/>
      <c r="BXK3" s="20"/>
      <c r="BXL3" s="20"/>
      <c r="BXM3" s="20"/>
      <c r="BXN3" s="20"/>
      <c r="BXO3" s="20"/>
      <c r="BXP3" s="20"/>
      <c r="BXQ3" s="20"/>
      <c r="BXR3" s="20"/>
      <c r="BXS3" s="20"/>
      <c r="BXT3" s="20"/>
      <c r="BXU3" s="20"/>
      <c r="BXV3" s="20"/>
      <c r="BXW3" s="20"/>
      <c r="BXX3" s="20"/>
      <c r="BXY3" s="20"/>
      <c r="BXZ3" s="20"/>
      <c r="BYA3" s="20"/>
      <c r="BYB3" s="20"/>
      <c r="BYC3" s="20"/>
      <c r="BYD3" s="20"/>
      <c r="BYE3" s="20"/>
      <c r="BYF3" s="20"/>
      <c r="BYG3" s="20"/>
      <c r="BYH3" s="20"/>
      <c r="BYI3" s="20"/>
      <c r="BYJ3" s="20"/>
      <c r="BYK3" s="20"/>
      <c r="BYL3" s="20"/>
      <c r="BYM3" s="20"/>
      <c r="BYN3" s="20"/>
      <c r="BYO3" s="20"/>
      <c r="BYP3" s="20"/>
      <c r="BYQ3" s="20"/>
      <c r="BYR3" s="20"/>
      <c r="BYS3" s="20"/>
      <c r="BYT3" s="20"/>
      <c r="BYU3" s="20"/>
      <c r="BYV3" s="20"/>
      <c r="BYW3" s="20"/>
      <c r="BYX3" s="20"/>
      <c r="BYY3" s="20"/>
      <c r="BYZ3" s="20"/>
      <c r="BZA3" s="20"/>
      <c r="BZB3" s="20"/>
      <c r="BZC3" s="20"/>
      <c r="BZD3" s="20"/>
      <c r="BZE3" s="20"/>
      <c r="BZF3" s="20"/>
      <c r="BZG3" s="20"/>
      <c r="BZH3" s="20"/>
      <c r="BZI3" s="20"/>
      <c r="BZJ3" s="20"/>
      <c r="BZK3" s="20"/>
      <c r="BZL3" s="20"/>
      <c r="BZM3" s="20"/>
      <c r="BZN3" s="20"/>
      <c r="BZO3" s="20"/>
      <c r="BZP3" s="20"/>
      <c r="BZQ3" s="20"/>
      <c r="BZR3" s="20"/>
      <c r="BZS3" s="20"/>
      <c r="BZT3" s="20"/>
      <c r="BZU3" s="20"/>
      <c r="BZV3" s="20"/>
      <c r="BZW3" s="20"/>
      <c r="BZX3" s="20"/>
      <c r="BZY3" s="20"/>
      <c r="BZZ3" s="20"/>
      <c r="CAA3" s="20"/>
      <c r="CAB3" s="20"/>
      <c r="CAC3" s="20"/>
      <c r="CAD3" s="20"/>
      <c r="CAE3" s="20"/>
      <c r="CAF3" s="20"/>
      <c r="CAG3" s="20"/>
      <c r="CAH3" s="20"/>
      <c r="CAI3" s="20"/>
      <c r="CAJ3" s="20"/>
      <c r="CAK3" s="20"/>
      <c r="CAL3" s="20"/>
      <c r="CAM3" s="20"/>
      <c r="CAN3" s="20"/>
      <c r="CAO3" s="20"/>
      <c r="CAP3" s="20"/>
      <c r="CAQ3" s="20"/>
      <c r="CAR3" s="20"/>
      <c r="CAS3" s="20"/>
      <c r="CAT3" s="20"/>
      <c r="CAU3" s="20"/>
      <c r="CAV3" s="20"/>
      <c r="CAW3" s="20"/>
      <c r="CAX3" s="20"/>
      <c r="CAY3" s="20"/>
      <c r="CAZ3" s="20"/>
      <c r="CBA3" s="20"/>
      <c r="CBB3" s="20"/>
      <c r="CBC3" s="20"/>
      <c r="CBD3" s="20"/>
      <c r="CBE3" s="20"/>
      <c r="CBF3" s="20"/>
      <c r="CBG3" s="20"/>
      <c r="CBH3" s="20"/>
      <c r="CBI3" s="20"/>
      <c r="CBJ3" s="20"/>
      <c r="CBK3" s="20"/>
      <c r="CBL3" s="20"/>
      <c r="CBM3" s="20"/>
      <c r="CBN3" s="20"/>
      <c r="CBO3" s="20"/>
      <c r="CBP3" s="20"/>
      <c r="CBQ3" s="20"/>
      <c r="CBR3" s="20"/>
      <c r="CBS3" s="20"/>
      <c r="CBT3" s="20"/>
      <c r="CBU3" s="20"/>
      <c r="CBV3" s="20"/>
      <c r="CBW3" s="20"/>
      <c r="CBX3" s="20"/>
      <c r="CBY3" s="20"/>
      <c r="CBZ3" s="20"/>
      <c r="CCA3" s="20"/>
      <c r="CCB3" s="20"/>
      <c r="CCC3" s="20"/>
      <c r="CCD3" s="20"/>
      <c r="CCE3" s="20"/>
      <c r="CCF3" s="20"/>
      <c r="CCG3" s="20"/>
      <c r="CCH3" s="20"/>
      <c r="CCI3" s="20"/>
      <c r="CCJ3" s="20"/>
      <c r="CCK3" s="20"/>
      <c r="CCL3" s="20"/>
      <c r="CCM3" s="20"/>
      <c r="CCN3" s="20"/>
      <c r="CCO3" s="20"/>
      <c r="CCP3" s="20"/>
      <c r="CCQ3" s="20"/>
      <c r="CCR3" s="20"/>
      <c r="CCS3" s="20"/>
      <c r="CCT3" s="20"/>
      <c r="CCU3" s="20"/>
      <c r="CCV3" s="20"/>
      <c r="CCW3" s="20"/>
      <c r="CCX3" s="20"/>
      <c r="CCY3" s="20"/>
      <c r="CCZ3" s="20"/>
      <c r="CDA3" s="20"/>
      <c r="CDB3" s="20"/>
      <c r="CDC3" s="20"/>
      <c r="CDD3" s="20"/>
      <c r="CDE3" s="20"/>
      <c r="CDF3" s="20"/>
      <c r="CDG3" s="20"/>
      <c r="CDH3" s="20"/>
      <c r="CDI3" s="20"/>
      <c r="CDJ3" s="20"/>
      <c r="CDK3" s="20"/>
      <c r="CDL3" s="20"/>
      <c r="CDM3" s="20"/>
      <c r="CDN3" s="20"/>
      <c r="CDO3" s="20"/>
      <c r="CDP3" s="20"/>
      <c r="CDQ3" s="20"/>
      <c r="CDR3" s="20"/>
      <c r="CDS3" s="20"/>
      <c r="CDT3" s="20"/>
      <c r="CDU3" s="20"/>
      <c r="CDV3" s="20"/>
      <c r="CDW3" s="20"/>
      <c r="CDX3" s="20"/>
      <c r="CDY3" s="20"/>
      <c r="CDZ3" s="20"/>
      <c r="CEA3" s="20"/>
      <c r="CEB3" s="20"/>
      <c r="CEC3" s="20"/>
      <c r="CED3" s="20"/>
      <c r="CEE3" s="20"/>
      <c r="CEF3" s="20"/>
      <c r="CEG3" s="20"/>
      <c r="CEH3" s="20"/>
      <c r="CEI3" s="20"/>
      <c r="CEJ3" s="20"/>
      <c r="CEK3" s="20"/>
      <c r="CEL3" s="20"/>
      <c r="CEM3" s="20"/>
      <c r="CEN3" s="20"/>
      <c r="CEO3" s="20"/>
      <c r="CEP3" s="20"/>
      <c r="CEQ3" s="20"/>
      <c r="CER3" s="20"/>
      <c r="CES3" s="20"/>
      <c r="CET3" s="20"/>
      <c r="CEU3" s="20"/>
      <c r="CEV3" s="20"/>
      <c r="CEW3" s="20"/>
      <c r="CEX3" s="20"/>
      <c r="CEY3" s="20"/>
      <c r="CEZ3" s="20"/>
      <c r="CFA3" s="20"/>
      <c r="CFB3" s="20"/>
      <c r="CFC3" s="20"/>
      <c r="CFD3" s="20"/>
      <c r="CFE3" s="20"/>
      <c r="CFF3" s="20"/>
      <c r="CFG3" s="20"/>
      <c r="CFH3" s="20"/>
      <c r="CFI3" s="20"/>
      <c r="CFJ3" s="20"/>
      <c r="CFK3" s="20"/>
      <c r="CFL3" s="20"/>
      <c r="CFM3" s="20"/>
      <c r="CFN3" s="20"/>
      <c r="CFO3" s="20"/>
      <c r="CFP3" s="20"/>
      <c r="CFQ3" s="20"/>
      <c r="CFR3" s="20"/>
      <c r="CFS3" s="20"/>
      <c r="CFT3" s="20"/>
      <c r="CFU3" s="20"/>
      <c r="CFV3" s="20"/>
      <c r="CFW3" s="20"/>
      <c r="CFX3" s="20"/>
      <c r="CFY3" s="20"/>
      <c r="CFZ3" s="20"/>
      <c r="CGA3" s="20"/>
      <c r="CGB3" s="20"/>
      <c r="CGC3" s="20"/>
      <c r="CGD3" s="20"/>
      <c r="CGE3" s="20"/>
      <c r="CGF3" s="20"/>
      <c r="CGG3" s="20"/>
      <c r="CGH3" s="20"/>
      <c r="CGI3" s="20"/>
      <c r="CGJ3" s="20"/>
      <c r="CGK3" s="20"/>
      <c r="CGL3" s="20"/>
      <c r="CGM3" s="20"/>
      <c r="CGN3" s="20"/>
      <c r="CGO3" s="20"/>
      <c r="CGP3" s="20"/>
      <c r="CGQ3" s="20"/>
      <c r="CGR3" s="20"/>
      <c r="CGS3" s="20"/>
      <c r="CGT3" s="20"/>
      <c r="CGU3" s="20"/>
      <c r="CGV3" s="20"/>
      <c r="CGW3" s="20"/>
      <c r="CGX3" s="20"/>
      <c r="CGY3" s="20"/>
      <c r="CGZ3" s="20"/>
      <c r="CHA3" s="20"/>
      <c r="CHB3" s="20"/>
      <c r="CHC3" s="20"/>
      <c r="CHD3" s="20"/>
      <c r="CHE3" s="20"/>
      <c r="CHF3" s="20"/>
      <c r="CHG3" s="20"/>
      <c r="CHH3" s="20"/>
      <c r="CHI3" s="20"/>
      <c r="CHJ3" s="20"/>
      <c r="CHK3" s="20"/>
      <c r="CHL3" s="20"/>
      <c r="CHM3" s="20"/>
      <c r="CHN3" s="20"/>
      <c r="CHO3" s="20"/>
      <c r="CHP3" s="20"/>
      <c r="CHQ3" s="20"/>
      <c r="CHR3" s="20"/>
      <c r="CHS3" s="20"/>
      <c r="CHT3" s="20"/>
      <c r="CHU3" s="20"/>
      <c r="CHV3" s="20"/>
      <c r="CHW3" s="20"/>
      <c r="CHX3" s="20"/>
      <c r="CHY3" s="20"/>
      <c r="CHZ3" s="20"/>
      <c r="CIA3" s="20"/>
      <c r="CIB3" s="20"/>
      <c r="CIC3" s="20"/>
      <c r="CID3" s="20"/>
    </row>
    <row r="4" spans="1:2266" ht="57" customHeight="1" thickBot="1">
      <c r="A4" s="291"/>
      <c r="B4" s="8" t="s">
        <v>34</v>
      </c>
      <c r="C4" s="300" t="s">
        <v>35</v>
      </c>
      <c r="D4" s="300"/>
      <c r="E4" s="9" t="s">
        <v>36</v>
      </c>
      <c r="F4" s="77" t="s">
        <v>37</v>
      </c>
      <c r="G4" s="79" t="s">
        <v>38</v>
      </c>
      <c r="H4" s="89" t="s">
        <v>329</v>
      </c>
      <c r="I4" s="89" t="s">
        <v>330</v>
      </c>
      <c r="J4" s="161" t="s">
        <v>544</v>
      </c>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c r="IX4" s="20"/>
      <c r="IY4" s="20"/>
      <c r="IZ4" s="20"/>
      <c r="JA4" s="20"/>
      <c r="JB4" s="20"/>
      <c r="JC4" s="20"/>
      <c r="JD4" s="20"/>
      <c r="JE4" s="20"/>
      <c r="JF4" s="20"/>
      <c r="JG4" s="20"/>
      <c r="JH4" s="20"/>
      <c r="JI4" s="20"/>
      <c r="JJ4" s="20"/>
      <c r="JK4" s="20"/>
      <c r="JL4" s="20"/>
      <c r="JM4" s="20"/>
      <c r="JN4" s="20"/>
      <c r="JO4" s="20"/>
      <c r="JP4" s="20"/>
      <c r="JQ4" s="20"/>
      <c r="JR4" s="20"/>
      <c r="JS4" s="20"/>
      <c r="JT4" s="20"/>
      <c r="JU4" s="20"/>
      <c r="JV4" s="20"/>
      <c r="JW4" s="20"/>
      <c r="JX4" s="20"/>
      <c r="JY4" s="20"/>
      <c r="JZ4" s="20"/>
      <c r="KA4" s="20"/>
      <c r="KB4" s="20"/>
      <c r="KC4" s="20"/>
      <c r="KD4" s="20"/>
      <c r="KE4" s="20"/>
      <c r="KF4" s="20"/>
      <c r="KG4" s="20"/>
      <c r="KH4" s="20"/>
      <c r="KI4" s="20"/>
      <c r="KJ4" s="20"/>
      <c r="KK4" s="20"/>
      <c r="KL4" s="20"/>
      <c r="KM4" s="20"/>
      <c r="KN4" s="20"/>
      <c r="KO4" s="20"/>
      <c r="KP4" s="20"/>
      <c r="KQ4" s="20"/>
      <c r="KR4" s="20"/>
      <c r="KS4" s="20"/>
      <c r="KT4" s="20"/>
      <c r="KU4" s="20"/>
      <c r="KV4" s="20"/>
      <c r="KW4" s="20"/>
      <c r="KX4" s="20"/>
      <c r="KY4" s="20"/>
      <c r="KZ4" s="20"/>
      <c r="LA4" s="20"/>
      <c r="LB4" s="20"/>
      <c r="LC4" s="20"/>
      <c r="LD4" s="20"/>
      <c r="LE4" s="20"/>
      <c r="LF4" s="20"/>
      <c r="LG4" s="20"/>
      <c r="LH4" s="20"/>
      <c r="LI4" s="20"/>
      <c r="LJ4" s="20"/>
      <c r="LK4" s="20"/>
      <c r="LL4" s="20"/>
      <c r="LM4" s="20"/>
      <c r="LN4" s="20"/>
      <c r="LO4" s="20"/>
      <c r="LP4" s="20"/>
      <c r="LQ4" s="20"/>
      <c r="LR4" s="20"/>
      <c r="LS4" s="20"/>
      <c r="LT4" s="20"/>
      <c r="LU4" s="20"/>
      <c r="LV4" s="20"/>
      <c r="LW4" s="20"/>
      <c r="LX4" s="20"/>
      <c r="LY4" s="20"/>
      <c r="LZ4" s="20"/>
      <c r="MA4" s="20"/>
      <c r="MB4" s="20"/>
      <c r="MC4" s="20"/>
      <c r="MD4" s="20"/>
      <c r="ME4" s="20"/>
      <c r="MF4" s="20"/>
      <c r="MG4" s="20"/>
      <c r="MH4" s="20"/>
      <c r="MI4" s="20"/>
      <c r="MJ4" s="20"/>
      <c r="MK4" s="20"/>
      <c r="ML4" s="20"/>
      <c r="MM4" s="20"/>
      <c r="MN4" s="20"/>
      <c r="MO4" s="20"/>
      <c r="MP4" s="20"/>
      <c r="MQ4" s="20"/>
      <c r="MR4" s="20"/>
      <c r="MS4" s="20"/>
      <c r="MT4" s="20"/>
      <c r="MU4" s="20"/>
      <c r="MV4" s="20"/>
      <c r="MW4" s="20"/>
      <c r="MX4" s="20"/>
      <c r="MY4" s="20"/>
      <c r="MZ4" s="20"/>
      <c r="NA4" s="20"/>
      <c r="NB4" s="20"/>
      <c r="NC4" s="20"/>
      <c r="ND4" s="20"/>
      <c r="NE4" s="20"/>
      <c r="NF4" s="20"/>
      <c r="NG4" s="20"/>
      <c r="NH4" s="20"/>
      <c r="NI4" s="20"/>
      <c r="NJ4" s="20"/>
      <c r="NK4" s="20"/>
      <c r="NL4" s="20"/>
      <c r="NM4" s="20"/>
      <c r="NN4" s="20"/>
      <c r="NO4" s="20"/>
      <c r="NP4" s="20"/>
      <c r="NQ4" s="20"/>
      <c r="NR4" s="20"/>
      <c r="NS4" s="20"/>
      <c r="NT4" s="20"/>
      <c r="NU4" s="20"/>
      <c r="NV4" s="20"/>
      <c r="NW4" s="20"/>
      <c r="NX4" s="20"/>
      <c r="NY4" s="20"/>
      <c r="NZ4" s="20"/>
      <c r="OA4" s="20"/>
      <c r="OB4" s="20"/>
      <c r="OC4" s="20"/>
      <c r="OD4" s="20"/>
      <c r="OE4" s="20"/>
      <c r="OF4" s="20"/>
      <c r="OG4" s="20"/>
      <c r="OH4" s="20"/>
      <c r="OI4" s="20"/>
      <c r="OJ4" s="20"/>
      <c r="OK4" s="20"/>
      <c r="OL4" s="20"/>
      <c r="OM4" s="20"/>
      <c r="ON4" s="20"/>
      <c r="OO4" s="20"/>
      <c r="OP4" s="20"/>
      <c r="OQ4" s="20"/>
      <c r="OR4" s="20"/>
      <c r="OS4" s="20"/>
      <c r="OT4" s="20"/>
      <c r="OU4" s="20"/>
      <c r="OV4" s="20"/>
      <c r="OW4" s="20"/>
      <c r="OX4" s="20"/>
      <c r="OY4" s="20"/>
      <c r="OZ4" s="20"/>
      <c r="PA4" s="20"/>
      <c r="PB4" s="20"/>
      <c r="PC4" s="20"/>
      <c r="PD4" s="20"/>
      <c r="PE4" s="20"/>
      <c r="PF4" s="20"/>
      <c r="PG4" s="20"/>
      <c r="PH4" s="20"/>
      <c r="PI4" s="20"/>
      <c r="PJ4" s="20"/>
      <c r="PK4" s="20"/>
      <c r="PL4" s="20"/>
      <c r="PM4" s="20"/>
      <c r="PN4" s="20"/>
      <c r="PO4" s="20"/>
      <c r="PP4" s="20"/>
      <c r="PQ4" s="20"/>
      <c r="PR4" s="20"/>
      <c r="PS4" s="20"/>
      <c r="PT4" s="20"/>
      <c r="PU4" s="20"/>
      <c r="PV4" s="20"/>
      <c r="PW4" s="20"/>
      <c r="PX4" s="20"/>
      <c r="PY4" s="20"/>
      <c r="PZ4" s="20"/>
      <c r="QA4" s="20"/>
      <c r="QB4" s="20"/>
      <c r="QC4" s="20"/>
      <c r="QD4" s="20"/>
      <c r="QE4" s="20"/>
      <c r="QF4" s="20"/>
      <c r="QG4" s="20"/>
      <c r="QH4" s="20"/>
      <c r="QI4" s="20"/>
      <c r="QJ4" s="20"/>
      <c r="QK4" s="20"/>
      <c r="QL4" s="20"/>
      <c r="QM4" s="20"/>
      <c r="QN4" s="20"/>
      <c r="QO4" s="20"/>
      <c r="QP4" s="20"/>
      <c r="QQ4" s="20"/>
      <c r="QR4" s="20"/>
      <c r="QS4" s="20"/>
      <c r="QT4" s="20"/>
      <c r="QU4" s="20"/>
      <c r="QV4" s="20"/>
      <c r="QW4" s="20"/>
      <c r="QX4" s="20"/>
      <c r="QY4" s="20"/>
      <c r="QZ4" s="20"/>
      <c r="RA4" s="20"/>
      <c r="RB4" s="20"/>
      <c r="RC4" s="20"/>
      <c r="RD4" s="20"/>
      <c r="RE4" s="20"/>
      <c r="RF4" s="20"/>
      <c r="RG4" s="20"/>
      <c r="RH4" s="20"/>
      <c r="RI4" s="20"/>
      <c r="RJ4" s="20"/>
      <c r="RK4" s="20"/>
      <c r="RL4" s="20"/>
      <c r="RM4" s="20"/>
      <c r="RN4" s="20"/>
      <c r="RO4" s="20"/>
      <c r="RP4" s="20"/>
      <c r="RQ4" s="20"/>
      <c r="RR4" s="20"/>
      <c r="RS4" s="20"/>
      <c r="RT4" s="20"/>
      <c r="RU4" s="20"/>
      <c r="RV4" s="20"/>
      <c r="RW4" s="20"/>
      <c r="RX4" s="20"/>
      <c r="RY4" s="20"/>
      <c r="RZ4" s="20"/>
      <c r="SA4" s="20"/>
      <c r="SB4" s="20"/>
      <c r="SC4" s="20"/>
      <c r="SD4" s="20"/>
      <c r="SE4" s="20"/>
      <c r="SF4" s="20"/>
      <c r="SG4" s="20"/>
      <c r="SH4" s="20"/>
      <c r="SI4" s="20"/>
      <c r="SJ4" s="20"/>
      <c r="SK4" s="20"/>
      <c r="SL4" s="20"/>
      <c r="SM4" s="20"/>
      <c r="SN4" s="20"/>
      <c r="SO4" s="20"/>
      <c r="SP4" s="20"/>
      <c r="SQ4" s="20"/>
      <c r="SR4" s="20"/>
      <c r="SS4" s="20"/>
      <c r="ST4" s="20"/>
      <c r="SU4" s="20"/>
      <c r="SV4" s="20"/>
      <c r="SW4" s="20"/>
      <c r="SX4" s="20"/>
      <c r="SY4" s="20"/>
      <c r="SZ4" s="20"/>
      <c r="TA4" s="20"/>
      <c r="TB4" s="20"/>
      <c r="TC4" s="20"/>
      <c r="TD4" s="20"/>
      <c r="TE4" s="20"/>
      <c r="TF4" s="20"/>
      <c r="TG4" s="20"/>
      <c r="TH4" s="20"/>
      <c r="TI4" s="20"/>
      <c r="TJ4" s="20"/>
      <c r="TK4" s="20"/>
      <c r="TL4" s="20"/>
      <c r="TM4" s="20"/>
      <c r="TN4" s="20"/>
      <c r="TO4" s="20"/>
      <c r="TP4" s="20"/>
      <c r="TQ4" s="20"/>
      <c r="TR4" s="20"/>
      <c r="TS4" s="20"/>
      <c r="TT4" s="20"/>
      <c r="TU4" s="20"/>
      <c r="TV4" s="20"/>
      <c r="TW4" s="20"/>
      <c r="TX4" s="20"/>
      <c r="TY4" s="20"/>
      <c r="TZ4" s="20"/>
      <c r="UA4" s="20"/>
      <c r="UB4" s="20"/>
      <c r="UC4" s="20"/>
      <c r="UD4" s="20"/>
      <c r="UE4" s="20"/>
      <c r="UF4" s="20"/>
      <c r="UG4" s="20"/>
      <c r="UH4" s="20"/>
      <c r="UI4" s="20"/>
      <c r="UJ4" s="20"/>
      <c r="UK4" s="20"/>
      <c r="UL4" s="20"/>
      <c r="UM4" s="20"/>
      <c r="UN4" s="20"/>
      <c r="UO4" s="20"/>
      <c r="UP4" s="20"/>
      <c r="UQ4" s="20"/>
      <c r="UR4" s="20"/>
      <c r="US4" s="20"/>
      <c r="UT4" s="20"/>
      <c r="UU4" s="20"/>
      <c r="UV4" s="20"/>
      <c r="UW4" s="20"/>
      <c r="UX4" s="20"/>
      <c r="UY4" s="20"/>
      <c r="UZ4" s="20"/>
      <c r="VA4" s="20"/>
      <c r="VB4" s="20"/>
      <c r="VC4" s="20"/>
      <c r="VD4" s="20"/>
      <c r="VE4" s="20"/>
      <c r="VF4" s="20"/>
      <c r="VG4" s="20"/>
      <c r="VH4" s="20"/>
      <c r="VI4" s="20"/>
      <c r="VJ4" s="20"/>
      <c r="VK4" s="20"/>
      <c r="VL4" s="20"/>
      <c r="VM4" s="20"/>
      <c r="VN4" s="20"/>
      <c r="VO4" s="20"/>
      <c r="VP4" s="20"/>
      <c r="VQ4" s="20"/>
      <c r="VR4" s="20"/>
      <c r="VS4" s="20"/>
      <c r="VT4" s="20"/>
      <c r="VU4" s="20"/>
      <c r="VV4" s="20"/>
      <c r="VW4" s="20"/>
      <c r="VX4" s="20"/>
      <c r="VY4" s="20"/>
      <c r="VZ4" s="20"/>
      <c r="WA4" s="20"/>
      <c r="WB4" s="20"/>
      <c r="WC4" s="20"/>
      <c r="WD4" s="20"/>
      <c r="WE4" s="20"/>
      <c r="WF4" s="20"/>
      <c r="WG4" s="20"/>
      <c r="WH4" s="20"/>
      <c r="WI4" s="20"/>
      <c r="WJ4" s="20"/>
      <c r="WK4" s="20"/>
      <c r="WL4" s="20"/>
      <c r="WM4" s="20"/>
      <c r="WN4" s="20"/>
      <c r="WO4" s="20"/>
      <c r="WP4" s="20"/>
      <c r="WQ4" s="20"/>
      <c r="WR4" s="20"/>
      <c r="WS4" s="20"/>
      <c r="WT4" s="20"/>
      <c r="WU4" s="20"/>
      <c r="WV4" s="20"/>
      <c r="WW4" s="20"/>
      <c r="WX4" s="20"/>
      <c r="WY4" s="20"/>
      <c r="WZ4" s="20"/>
      <c r="XA4" s="20"/>
      <c r="XB4" s="20"/>
      <c r="XC4" s="20"/>
      <c r="XD4" s="20"/>
      <c r="XE4" s="20"/>
      <c r="XF4" s="20"/>
      <c r="XG4" s="20"/>
      <c r="XH4" s="20"/>
      <c r="XI4" s="20"/>
      <c r="XJ4" s="20"/>
      <c r="XK4" s="20"/>
      <c r="XL4" s="20"/>
      <c r="XM4" s="20"/>
      <c r="XN4" s="20"/>
      <c r="XO4" s="20"/>
      <c r="XP4" s="20"/>
      <c r="XQ4" s="20"/>
      <c r="XR4" s="20"/>
      <c r="XS4" s="20"/>
      <c r="XT4" s="20"/>
      <c r="XU4" s="20"/>
      <c r="XV4" s="20"/>
      <c r="XW4" s="20"/>
      <c r="XX4" s="20"/>
      <c r="XY4" s="20"/>
      <c r="XZ4" s="20"/>
      <c r="YA4" s="20"/>
      <c r="YB4" s="20"/>
      <c r="YC4" s="20"/>
      <c r="YD4" s="20"/>
      <c r="YE4" s="20"/>
      <c r="YF4" s="20"/>
      <c r="YG4" s="20"/>
      <c r="YH4" s="20"/>
      <c r="YI4" s="20"/>
      <c r="YJ4" s="20"/>
      <c r="YK4" s="20"/>
      <c r="YL4" s="20"/>
      <c r="YM4" s="20"/>
      <c r="YN4" s="20"/>
      <c r="YO4" s="20"/>
      <c r="YP4" s="20"/>
      <c r="YQ4" s="20"/>
      <c r="YR4" s="20"/>
      <c r="YS4" s="20"/>
      <c r="YT4" s="20"/>
      <c r="YU4" s="20"/>
      <c r="YV4" s="20"/>
      <c r="YW4" s="20"/>
      <c r="YX4" s="20"/>
      <c r="YY4" s="20"/>
      <c r="YZ4" s="20"/>
      <c r="ZA4" s="20"/>
      <c r="ZB4" s="20"/>
      <c r="ZC4" s="20"/>
      <c r="ZD4" s="20"/>
      <c r="ZE4" s="20"/>
      <c r="ZF4" s="20"/>
      <c r="ZG4" s="20"/>
      <c r="ZH4" s="20"/>
      <c r="ZI4" s="20"/>
      <c r="ZJ4" s="20"/>
      <c r="ZK4" s="20"/>
      <c r="ZL4" s="20"/>
      <c r="ZM4" s="20"/>
      <c r="ZN4" s="20"/>
      <c r="ZO4" s="20"/>
      <c r="ZP4" s="20"/>
      <c r="ZQ4" s="20"/>
      <c r="ZR4" s="20"/>
      <c r="ZS4" s="20"/>
      <c r="ZT4" s="20"/>
      <c r="ZU4" s="20"/>
      <c r="ZV4" s="20"/>
      <c r="ZW4" s="20"/>
      <c r="ZX4" s="20"/>
      <c r="ZY4" s="20"/>
      <c r="ZZ4" s="20"/>
      <c r="AAA4" s="20"/>
      <c r="AAB4" s="20"/>
      <c r="AAC4" s="20"/>
      <c r="AAD4" s="20"/>
      <c r="AAE4" s="20"/>
      <c r="AAF4" s="20"/>
      <c r="AAG4" s="20"/>
      <c r="AAH4" s="20"/>
      <c r="AAI4" s="20"/>
      <c r="AAJ4" s="20"/>
      <c r="AAK4" s="20"/>
      <c r="AAL4" s="20"/>
      <c r="AAM4" s="20"/>
      <c r="AAN4" s="20"/>
      <c r="AAO4" s="20"/>
      <c r="AAP4" s="20"/>
      <c r="AAQ4" s="20"/>
      <c r="AAR4" s="20"/>
      <c r="AAS4" s="20"/>
      <c r="AAT4" s="20"/>
      <c r="AAU4" s="20"/>
      <c r="AAV4" s="20"/>
      <c r="AAW4" s="20"/>
      <c r="AAX4" s="20"/>
      <c r="AAY4" s="20"/>
      <c r="AAZ4" s="20"/>
      <c r="ABA4" s="20"/>
      <c r="ABB4" s="20"/>
      <c r="ABC4" s="20"/>
      <c r="ABD4" s="20"/>
      <c r="ABE4" s="20"/>
      <c r="ABF4" s="20"/>
      <c r="ABG4" s="20"/>
      <c r="ABH4" s="20"/>
      <c r="ABI4" s="20"/>
      <c r="ABJ4" s="20"/>
      <c r="ABK4" s="20"/>
      <c r="ABL4" s="20"/>
      <c r="ABM4" s="20"/>
      <c r="ABN4" s="20"/>
      <c r="ABO4" s="20"/>
      <c r="ABP4" s="20"/>
      <c r="ABQ4" s="20"/>
      <c r="ABR4" s="20"/>
      <c r="ABS4" s="20"/>
      <c r="ABT4" s="20"/>
      <c r="ABU4" s="20"/>
      <c r="ABV4" s="20"/>
      <c r="ABW4" s="20"/>
      <c r="ABX4" s="20"/>
      <c r="ABY4" s="20"/>
      <c r="ABZ4" s="20"/>
      <c r="ACA4" s="20"/>
      <c r="ACB4" s="20"/>
      <c r="ACC4" s="20"/>
      <c r="ACD4" s="20"/>
      <c r="ACE4" s="20"/>
      <c r="ACF4" s="20"/>
      <c r="ACG4" s="20"/>
      <c r="ACH4" s="20"/>
      <c r="ACI4" s="20"/>
      <c r="ACJ4" s="20"/>
      <c r="ACK4" s="20"/>
      <c r="ACL4" s="20"/>
      <c r="ACM4" s="20"/>
      <c r="ACN4" s="20"/>
      <c r="ACO4" s="20"/>
      <c r="ACP4" s="20"/>
      <c r="ACQ4" s="20"/>
      <c r="ACR4" s="20"/>
      <c r="ACS4" s="20"/>
      <c r="ACT4" s="20"/>
      <c r="ACU4" s="20"/>
      <c r="ACV4" s="20"/>
      <c r="ACW4" s="20"/>
      <c r="ACX4" s="20"/>
      <c r="ACY4" s="20"/>
      <c r="ACZ4" s="20"/>
      <c r="ADA4" s="20"/>
      <c r="ADB4" s="20"/>
      <c r="ADC4" s="20"/>
      <c r="ADD4" s="20"/>
      <c r="ADE4" s="20"/>
      <c r="ADF4" s="20"/>
      <c r="ADG4" s="20"/>
      <c r="ADH4" s="20"/>
      <c r="ADI4" s="20"/>
      <c r="ADJ4" s="20"/>
      <c r="ADK4" s="20"/>
      <c r="ADL4" s="20"/>
      <c r="ADM4" s="20"/>
      <c r="ADN4" s="20"/>
      <c r="ADO4" s="20"/>
      <c r="ADP4" s="20"/>
      <c r="ADQ4" s="20"/>
      <c r="ADR4" s="20"/>
      <c r="ADS4" s="20"/>
      <c r="ADT4" s="20"/>
      <c r="ADU4" s="20"/>
      <c r="ADV4" s="20"/>
      <c r="ADW4" s="20"/>
      <c r="ADX4" s="20"/>
      <c r="ADY4" s="20"/>
      <c r="ADZ4" s="20"/>
      <c r="AEA4" s="20"/>
      <c r="AEB4" s="20"/>
      <c r="AEC4" s="20"/>
      <c r="AED4" s="20"/>
      <c r="AEE4" s="20"/>
      <c r="AEF4" s="20"/>
      <c r="AEG4" s="20"/>
      <c r="AEH4" s="20"/>
      <c r="AEI4" s="20"/>
      <c r="AEJ4" s="20"/>
      <c r="AEK4" s="20"/>
      <c r="AEL4" s="20"/>
      <c r="AEM4" s="20"/>
      <c r="AEN4" s="20"/>
      <c r="AEO4" s="20"/>
      <c r="AEP4" s="20"/>
      <c r="AEQ4" s="20"/>
      <c r="AER4" s="20"/>
      <c r="AES4" s="20"/>
      <c r="AET4" s="20"/>
      <c r="AEU4" s="20"/>
      <c r="AEV4" s="20"/>
      <c r="AEW4" s="20"/>
      <c r="AEX4" s="20"/>
      <c r="AEY4" s="20"/>
      <c r="AEZ4" s="20"/>
      <c r="AFA4" s="20"/>
      <c r="AFB4" s="20"/>
      <c r="AFC4" s="20"/>
      <c r="AFD4" s="20"/>
      <c r="AFE4" s="20"/>
      <c r="AFF4" s="20"/>
      <c r="AFG4" s="20"/>
      <c r="AFH4" s="20"/>
      <c r="AFI4" s="20"/>
      <c r="AFJ4" s="20"/>
      <c r="AFK4" s="20"/>
      <c r="AFL4" s="20"/>
      <c r="AFM4" s="20"/>
      <c r="AFN4" s="20"/>
      <c r="AFO4" s="20"/>
      <c r="AFP4" s="20"/>
      <c r="AFQ4" s="20"/>
      <c r="AFR4" s="20"/>
      <c r="AFS4" s="20"/>
      <c r="AFT4" s="20"/>
      <c r="AFU4" s="20"/>
      <c r="AFV4" s="20"/>
      <c r="AFW4" s="20"/>
      <c r="AFX4" s="20"/>
      <c r="AFY4" s="20"/>
      <c r="AFZ4" s="20"/>
      <c r="AGA4" s="20"/>
      <c r="AGB4" s="20"/>
      <c r="AGC4" s="20"/>
      <c r="AGD4" s="20"/>
      <c r="AGE4" s="20"/>
      <c r="AGF4" s="20"/>
      <c r="AGG4" s="20"/>
      <c r="AGH4" s="20"/>
      <c r="AGI4" s="20"/>
      <c r="AGJ4" s="20"/>
      <c r="AGK4" s="20"/>
      <c r="AGL4" s="20"/>
      <c r="AGM4" s="20"/>
      <c r="AGN4" s="20"/>
      <c r="AGO4" s="20"/>
      <c r="AGP4" s="20"/>
      <c r="AGQ4" s="20"/>
      <c r="AGR4" s="20"/>
      <c r="AGS4" s="20"/>
      <c r="AGT4" s="20"/>
      <c r="AGU4" s="20"/>
      <c r="AGV4" s="20"/>
      <c r="AGW4" s="20"/>
      <c r="AGX4" s="20"/>
      <c r="AGY4" s="20"/>
      <c r="AGZ4" s="20"/>
      <c r="AHA4" s="20"/>
      <c r="AHB4" s="20"/>
      <c r="AHC4" s="20"/>
      <c r="AHD4" s="20"/>
      <c r="AHE4" s="20"/>
      <c r="AHF4" s="20"/>
      <c r="AHG4" s="20"/>
      <c r="AHH4" s="20"/>
      <c r="AHI4" s="20"/>
      <c r="AHJ4" s="20"/>
      <c r="AHK4" s="20"/>
      <c r="AHL4" s="20"/>
      <c r="AHM4" s="20"/>
      <c r="AHN4" s="20"/>
      <c r="AHO4" s="20"/>
      <c r="AHP4" s="20"/>
      <c r="AHQ4" s="20"/>
      <c r="AHR4" s="20"/>
      <c r="AHS4" s="20"/>
      <c r="AHT4" s="20"/>
      <c r="AHU4" s="20"/>
      <c r="AHV4" s="20"/>
      <c r="AHW4" s="20"/>
      <c r="AHX4" s="20"/>
      <c r="AHY4" s="20"/>
      <c r="AHZ4" s="20"/>
      <c r="AIA4" s="20"/>
      <c r="AIB4" s="20"/>
      <c r="AIC4" s="20"/>
      <c r="AID4" s="20"/>
      <c r="AIE4" s="20"/>
      <c r="AIF4" s="20"/>
      <c r="AIG4" s="20"/>
      <c r="AIH4" s="20"/>
      <c r="AII4" s="20"/>
      <c r="AIJ4" s="20"/>
      <c r="AIK4" s="20"/>
      <c r="AIL4" s="20"/>
      <c r="AIM4" s="20"/>
      <c r="AIN4" s="20"/>
      <c r="AIO4" s="20"/>
      <c r="AIP4" s="20"/>
      <c r="AIQ4" s="20"/>
      <c r="AIR4" s="20"/>
      <c r="AIS4" s="20"/>
      <c r="AIT4" s="20"/>
      <c r="AIU4" s="20"/>
      <c r="AIV4" s="20"/>
      <c r="AIW4" s="20"/>
      <c r="AIX4" s="20"/>
      <c r="AIY4" s="20"/>
      <c r="AIZ4" s="20"/>
      <c r="AJA4" s="20"/>
      <c r="AJB4" s="20"/>
      <c r="AJC4" s="20"/>
      <c r="AJD4" s="20"/>
      <c r="AJE4" s="20"/>
      <c r="AJF4" s="20"/>
      <c r="AJG4" s="20"/>
      <c r="AJH4" s="20"/>
      <c r="AJI4" s="20"/>
      <c r="AJJ4" s="20"/>
      <c r="AJK4" s="20"/>
      <c r="AJL4" s="20"/>
      <c r="AJM4" s="20"/>
      <c r="AJN4" s="20"/>
      <c r="AJO4" s="20"/>
      <c r="AJP4" s="20"/>
      <c r="AJQ4" s="20"/>
      <c r="AJR4" s="20"/>
      <c r="AJS4" s="20"/>
      <c r="AJT4" s="20"/>
      <c r="AJU4" s="20"/>
      <c r="AJV4" s="20"/>
      <c r="AJW4" s="20"/>
      <c r="AJX4" s="20"/>
      <c r="AJY4" s="20"/>
      <c r="AJZ4" s="20"/>
      <c r="AKA4" s="20"/>
      <c r="AKB4" s="20"/>
      <c r="AKC4" s="20"/>
      <c r="AKD4" s="20"/>
      <c r="AKE4" s="20"/>
      <c r="AKF4" s="20"/>
      <c r="AKG4" s="20"/>
      <c r="AKH4" s="20"/>
      <c r="AKI4" s="20"/>
      <c r="AKJ4" s="20"/>
      <c r="AKK4" s="20"/>
      <c r="AKL4" s="20"/>
      <c r="AKM4" s="20"/>
      <c r="AKN4" s="20"/>
      <c r="AKO4" s="20"/>
      <c r="AKP4" s="20"/>
      <c r="AKQ4" s="20"/>
      <c r="AKR4" s="20"/>
      <c r="AKS4" s="20"/>
      <c r="AKT4" s="20"/>
      <c r="AKU4" s="20"/>
      <c r="AKV4" s="20"/>
      <c r="AKW4" s="20"/>
      <c r="AKX4" s="20"/>
      <c r="AKY4" s="20"/>
      <c r="AKZ4" s="20"/>
      <c r="ALA4" s="20"/>
      <c r="ALB4" s="20"/>
      <c r="ALC4" s="20"/>
      <c r="ALD4" s="20"/>
      <c r="ALE4" s="20"/>
      <c r="ALF4" s="20"/>
      <c r="ALG4" s="20"/>
      <c r="ALH4" s="20"/>
      <c r="ALI4" s="20"/>
      <c r="ALJ4" s="20"/>
      <c r="ALK4" s="20"/>
      <c r="ALL4" s="20"/>
      <c r="ALM4" s="20"/>
      <c r="ALN4" s="20"/>
      <c r="ALO4" s="20"/>
      <c r="ALP4" s="20"/>
      <c r="ALQ4" s="20"/>
      <c r="ALR4" s="20"/>
      <c r="ALS4" s="20"/>
      <c r="ALT4" s="20"/>
      <c r="ALU4" s="20"/>
      <c r="ALV4" s="20"/>
      <c r="ALW4" s="20"/>
      <c r="ALX4" s="20"/>
      <c r="ALY4" s="20"/>
      <c r="ALZ4" s="20"/>
      <c r="AMA4" s="20"/>
      <c r="AMB4" s="20"/>
      <c r="AMC4" s="20"/>
      <c r="AMD4" s="20"/>
      <c r="AME4" s="20"/>
      <c r="AMF4" s="20"/>
      <c r="AMG4" s="20"/>
      <c r="AMH4" s="20"/>
      <c r="AMI4" s="20"/>
      <c r="AMJ4" s="20"/>
      <c r="AMK4" s="20"/>
      <c r="AML4" s="20"/>
      <c r="AMM4" s="20"/>
      <c r="AMN4" s="20"/>
      <c r="AMO4" s="20"/>
      <c r="AMP4" s="20"/>
      <c r="AMQ4" s="20"/>
      <c r="AMR4" s="20"/>
      <c r="AMS4" s="20"/>
      <c r="AMT4" s="20"/>
      <c r="AMU4" s="20"/>
      <c r="AMV4" s="20"/>
      <c r="AMW4" s="20"/>
      <c r="AMX4" s="20"/>
      <c r="AMY4" s="20"/>
      <c r="AMZ4" s="20"/>
      <c r="ANA4" s="20"/>
      <c r="ANB4" s="20"/>
      <c r="ANC4" s="20"/>
      <c r="AND4" s="20"/>
      <c r="ANE4" s="20"/>
      <c r="ANF4" s="20"/>
      <c r="ANG4" s="20"/>
      <c r="ANH4" s="20"/>
      <c r="ANI4" s="20"/>
      <c r="ANJ4" s="20"/>
      <c r="ANK4" s="20"/>
      <c r="ANL4" s="20"/>
      <c r="ANM4" s="20"/>
      <c r="ANN4" s="20"/>
      <c r="ANO4" s="20"/>
      <c r="ANP4" s="20"/>
      <c r="ANQ4" s="20"/>
      <c r="ANR4" s="20"/>
      <c r="ANS4" s="20"/>
      <c r="ANT4" s="20"/>
      <c r="ANU4" s="20"/>
      <c r="ANV4" s="20"/>
      <c r="ANW4" s="20"/>
      <c r="ANX4" s="20"/>
      <c r="ANY4" s="20"/>
      <c r="ANZ4" s="20"/>
      <c r="AOA4" s="20"/>
      <c r="AOB4" s="20"/>
      <c r="AOC4" s="20"/>
      <c r="AOD4" s="20"/>
      <c r="AOE4" s="20"/>
      <c r="AOF4" s="20"/>
      <c r="AOG4" s="20"/>
      <c r="AOH4" s="20"/>
      <c r="AOI4" s="20"/>
      <c r="AOJ4" s="20"/>
      <c r="AOK4" s="20"/>
      <c r="AOL4" s="20"/>
      <c r="AOM4" s="20"/>
      <c r="AON4" s="20"/>
      <c r="AOO4" s="20"/>
      <c r="AOP4" s="20"/>
      <c r="AOQ4" s="20"/>
      <c r="AOR4" s="20"/>
      <c r="AOS4" s="20"/>
      <c r="AOT4" s="20"/>
      <c r="AOU4" s="20"/>
      <c r="AOV4" s="20"/>
      <c r="AOW4" s="20"/>
      <c r="AOX4" s="20"/>
      <c r="AOY4" s="20"/>
      <c r="AOZ4" s="20"/>
      <c r="APA4" s="20"/>
      <c r="APB4" s="20"/>
      <c r="APC4" s="20"/>
      <c r="APD4" s="20"/>
      <c r="APE4" s="20"/>
      <c r="APF4" s="20"/>
      <c r="APG4" s="20"/>
      <c r="APH4" s="20"/>
      <c r="API4" s="20"/>
      <c r="APJ4" s="20"/>
      <c r="APK4" s="20"/>
      <c r="APL4" s="20"/>
      <c r="APM4" s="20"/>
      <c r="APN4" s="20"/>
      <c r="APO4" s="20"/>
      <c r="APP4" s="20"/>
      <c r="APQ4" s="20"/>
      <c r="APR4" s="20"/>
      <c r="APS4" s="20"/>
      <c r="APT4" s="20"/>
      <c r="APU4" s="20"/>
      <c r="APV4" s="20"/>
      <c r="APW4" s="20"/>
      <c r="APX4" s="20"/>
      <c r="APY4" s="20"/>
      <c r="APZ4" s="20"/>
      <c r="AQA4" s="20"/>
      <c r="AQB4" s="20"/>
      <c r="AQC4" s="20"/>
      <c r="AQD4" s="20"/>
      <c r="AQE4" s="20"/>
      <c r="AQF4" s="20"/>
      <c r="AQG4" s="20"/>
      <c r="AQH4" s="20"/>
      <c r="AQI4" s="20"/>
      <c r="AQJ4" s="20"/>
      <c r="AQK4" s="20"/>
      <c r="AQL4" s="20"/>
      <c r="AQM4" s="20"/>
      <c r="AQN4" s="20"/>
      <c r="AQO4" s="20"/>
      <c r="AQP4" s="20"/>
      <c r="AQQ4" s="20"/>
      <c r="AQR4" s="20"/>
      <c r="AQS4" s="20"/>
      <c r="AQT4" s="20"/>
      <c r="AQU4" s="20"/>
      <c r="AQV4" s="20"/>
      <c r="AQW4" s="20"/>
      <c r="AQX4" s="20"/>
      <c r="AQY4" s="20"/>
      <c r="AQZ4" s="20"/>
      <c r="ARA4" s="20"/>
      <c r="ARB4" s="20"/>
      <c r="ARC4" s="20"/>
      <c r="ARD4" s="20"/>
      <c r="ARE4" s="20"/>
      <c r="ARF4" s="20"/>
      <c r="ARG4" s="20"/>
      <c r="ARH4" s="20"/>
      <c r="ARI4" s="20"/>
      <c r="ARJ4" s="20"/>
      <c r="ARK4" s="20"/>
      <c r="ARL4" s="20"/>
      <c r="ARM4" s="20"/>
      <c r="ARN4" s="20"/>
      <c r="ARO4" s="20"/>
      <c r="ARP4" s="20"/>
      <c r="ARQ4" s="20"/>
      <c r="ARR4" s="20"/>
      <c r="ARS4" s="20"/>
      <c r="ART4" s="20"/>
      <c r="ARU4" s="20"/>
      <c r="ARV4" s="20"/>
      <c r="ARW4" s="20"/>
      <c r="ARX4" s="20"/>
      <c r="ARY4" s="20"/>
      <c r="ARZ4" s="20"/>
      <c r="ASA4" s="20"/>
      <c r="ASB4" s="20"/>
      <c r="ASC4" s="20"/>
      <c r="ASD4" s="20"/>
      <c r="ASE4" s="20"/>
      <c r="ASF4" s="20"/>
      <c r="ASG4" s="20"/>
      <c r="ASH4" s="20"/>
      <c r="ASI4" s="20"/>
      <c r="ASJ4" s="20"/>
      <c r="ASK4" s="20"/>
      <c r="ASL4" s="20"/>
      <c r="ASM4" s="20"/>
      <c r="ASN4" s="20"/>
      <c r="ASO4" s="20"/>
      <c r="ASP4" s="20"/>
      <c r="ASQ4" s="20"/>
      <c r="ASR4" s="20"/>
      <c r="ASS4" s="20"/>
      <c r="AST4" s="20"/>
      <c r="ASU4" s="20"/>
      <c r="ASV4" s="20"/>
      <c r="ASW4" s="20"/>
      <c r="ASX4" s="20"/>
      <c r="ASY4" s="20"/>
      <c r="ASZ4" s="20"/>
      <c r="ATA4" s="20"/>
      <c r="ATB4" s="20"/>
      <c r="ATC4" s="20"/>
      <c r="ATD4" s="20"/>
      <c r="ATE4" s="20"/>
      <c r="ATF4" s="20"/>
      <c r="ATG4" s="20"/>
      <c r="ATH4" s="20"/>
      <c r="ATI4" s="20"/>
      <c r="ATJ4" s="20"/>
      <c r="ATK4" s="20"/>
      <c r="ATL4" s="20"/>
      <c r="ATM4" s="20"/>
      <c r="ATN4" s="20"/>
      <c r="ATO4" s="20"/>
      <c r="ATP4" s="20"/>
      <c r="ATQ4" s="20"/>
      <c r="ATR4" s="20"/>
      <c r="ATS4" s="20"/>
      <c r="ATT4" s="20"/>
      <c r="ATU4" s="20"/>
      <c r="ATV4" s="20"/>
      <c r="ATW4" s="20"/>
      <c r="ATX4" s="20"/>
      <c r="ATY4" s="20"/>
      <c r="ATZ4" s="20"/>
      <c r="AUA4" s="20"/>
      <c r="AUB4" s="20"/>
      <c r="AUC4" s="20"/>
      <c r="AUD4" s="20"/>
      <c r="AUE4" s="20"/>
      <c r="AUF4" s="20"/>
      <c r="AUG4" s="20"/>
      <c r="AUH4" s="20"/>
      <c r="AUI4" s="20"/>
      <c r="AUJ4" s="20"/>
      <c r="AUK4" s="20"/>
      <c r="AUL4" s="20"/>
      <c r="AUM4" s="20"/>
      <c r="AUN4" s="20"/>
      <c r="AUO4" s="20"/>
      <c r="AUP4" s="20"/>
      <c r="AUQ4" s="20"/>
      <c r="AUR4" s="20"/>
      <c r="AUS4" s="20"/>
      <c r="AUT4" s="20"/>
      <c r="AUU4" s="20"/>
      <c r="AUV4" s="20"/>
      <c r="AUW4" s="20"/>
      <c r="AUX4" s="20"/>
      <c r="AUY4" s="20"/>
      <c r="AUZ4" s="20"/>
      <c r="AVA4" s="20"/>
      <c r="AVB4" s="20"/>
      <c r="AVC4" s="20"/>
      <c r="AVD4" s="20"/>
      <c r="AVE4" s="20"/>
      <c r="AVF4" s="20"/>
      <c r="AVG4" s="20"/>
      <c r="AVH4" s="20"/>
      <c r="AVI4" s="20"/>
      <c r="AVJ4" s="20"/>
      <c r="AVK4" s="20"/>
      <c r="AVL4" s="20"/>
      <c r="AVM4" s="20"/>
      <c r="AVN4" s="20"/>
      <c r="AVO4" s="20"/>
      <c r="AVP4" s="20"/>
      <c r="AVQ4" s="20"/>
      <c r="AVR4" s="20"/>
      <c r="AVS4" s="20"/>
      <c r="AVT4" s="20"/>
      <c r="AVU4" s="20"/>
      <c r="AVV4" s="20"/>
      <c r="AVW4" s="20"/>
      <c r="AVX4" s="20"/>
      <c r="AVY4" s="20"/>
      <c r="AVZ4" s="20"/>
      <c r="AWA4" s="20"/>
      <c r="AWB4" s="20"/>
      <c r="AWC4" s="20"/>
      <c r="AWD4" s="20"/>
      <c r="AWE4" s="20"/>
      <c r="AWF4" s="20"/>
      <c r="AWG4" s="20"/>
      <c r="AWH4" s="20"/>
      <c r="AWI4" s="20"/>
      <c r="AWJ4" s="20"/>
      <c r="AWK4" s="20"/>
      <c r="AWL4" s="20"/>
      <c r="AWM4" s="20"/>
      <c r="AWN4" s="20"/>
      <c r="AWO4" s="20"/>
      <c r="AWP4" s="20"/>
      <c r="AWQ4" s="20"/>
      <c r="AWR4" s="20"/>
      <c r="AWS4" s="20"/>
      <c r="AWT4" s="20"/>
      <c r="AWU4" s="20"/>
      <c r="AWV4" s="20"/>
      <c r="AWW4" s="20"/>
      <c r="AWX4" s="20"/>
      <c r="AWY4" s="20"/>
      <c r="AWZ4" s="20"/>
      <c r="AXA4" s="20"/>
      <c r="AXB4" s="20"/>
      <c r="AXC4" s="20"/>
      <c r="AXD4" s="20"/>
      <c r="AXE4" s="20"/>
      <c r="AXF4" s="20"/>
      <c r="AXG4" s="20"/>
      <c r="AXH4" s="20"/>
      <c r="AXI4" s="20"/>
      <c r="AXJ4" s="20"/>
      <c r="AXK4" s="20"/>
      <c r="AXL4" s="20"/>
      <c r="AXM4" s="20"/>
      <c r="AXN4" s="20"/>
      <c r="AXO4" s="20"/>
      <c r="AXP4" s="20"/>
      <c r="AXQ4" s="20"/>
      <c r="AXR4" s="20"/>
      <c r="AXS4" s="20"/>
      <c r="AXT4" s="20"/>
      <c r="AXU4" s="20"/>
      <c r="AXV4" s="20"/>
      <c r="AXW4" s="20"/>
      <c r="AXX4" s="20"/>
      <c r="AXY4" s="20"/>
      <c r="AXZ4" s="20"/>
      <c r="AYA4" s="20"/>
      <c r="AYB4" s="20"/>
      <c r="AYC4" s="20"/>
      <c r="AYD4" s="20"/>
      <c r="AYE4" s="20"/>
      <c r="AYF4" s="20"/>
      <c r="AYG4" s="20"/>
      <c r="AYH4" s="20"/>
      <c r="AYI4" s="20"/>
      <c r="AYJ4" s="20"/>
      <c r="AYK4" s="20"/>
      <c r="AYL4" s="20"/>
      <c r="AYM4" s="20"/>
      <c r="AYN4" s="20"/>
      <c r="AYO4" s="20"/>
      <c r="AYP4" s="20"/>
      <c r="AYQ4" s="20"/>
      <c r="AYR4" s="20"/>
      <c r="AYS4" s="20"/>
      <c r="AYT4" s="20"/>
      <c r="AYU4" s="20"/>
      <c r="AYV4" s="20"/>
      <c r="AYW4" s="20"/>
      <c r="AYX4" s="20"/>
      <c r="AYY4" s="20"/>
      <c r="AYZ4" s="20"/>
      <c r="AZA4" s="20"/>
      <c r="AZB4" s="20"/>
      <c r="AZC4" s="20"/>
      <c r="AZD4" s="20"/>
      <c r="AZE4" s="20"/>
      <c r="AZF4" s="20"/>
      <c r="AZG4" s="20"/>
      <c r="AZH4" s="20"/>
      <c r="AZI4" s="20"/>
      <c r="AZJ4" s="20"/>
      <c r="AZK4" s="20"/>
      <c r="AZL4" s="20"/>
      <c r="AZM4" s="20"/>
      <c r="AZN4" s="20"/>
      <c r="AZO4" s="20"/>
      <c r="AZP4" s="20"/>
      <c r="AZQ4" s="20"/>
      <c r="AZR4" s="20"/>
      <c r="AZS4" s="20"/>
      <c r="AZT4" s="20"/>
      <c r="AZU4" s="20"/>
      <c r="AZV4" s="20"/>
      <c r="AZW4" s="20"/>
      <c r="AZX4" s="20"/>
      <c r="AZY4" s="20"/>
      <c r="AZZ4" s="20"/>
      <c r="BAA4" s="20"/>
      <c r="BAB4" s="20"/>
      <c r="BAC4" s="20"/>
      <c r="BAD4" s="20"/>
      <c r="BAE4" s="20"/>
      <c r="BAF4" s="20"/>
      <c r="BAG4" s="20"/>
      <c r="BAH4" s="20"/>
      <c r="BAI4" s="20"/>
      <c r="BAJ4" s="20"/>
      <c r="BAK4" s="20"/>
      <c r="BAL4" s="20"/>
      <c r="BAM4" s="20"/>
      <c r="BAN4" s="20"/>
      <c r="BAO4" s="20"/>
      <c r="BAP4" s="20"/>
      <c r="BAQ4" s="20"/>
      <c r="BAR4" s="20"/>
      <c r="BAS4" s="20"/>
      <c r="BAT4" s="20"/>
      <c r="BAU4" s="20"/>
      <c r="BAV4" s="20"/>
      <c r="BAW4" s="20"/>
      <c r="BAX4" s="20"/>
      <c r="BAY4" s="20"/>
      <c r="BAZ4" s="20"/>
      <c r="BBA4" s="20"/>
      <c r="BBB4" s="20"/>
      <c r="BBC4" s="20"/>
      <c r="BBD4" s="20"/>
      <c r="BBE4" s="20"/>
      <c r="BBF4" s="20"/>
      <c r="BBG4" s="20"/>
      <c r="BBH4" s="20"/>
      <c r="BBI4" s="20"/>
      <c r="BBJ4" s="20"/>
      <c r="BBK4" s="20"/>
      <c r="BBL4" s="20"/>
      <c r="BBM4" s="20"/>
      <c r="BBN4" s="20"/>
      <c r="BBO4" s="20"/>
      <c r="BBP4" s="20"/>
      <c r="BBQ4" s="20"/>
      <c r="BBR4" s="20"/>
      <c r="BBS4" s="20"/>
      <c r="BBT4" s="20"/>
      <c r="BBU4" s="20"/>
      <c r="BBV4" s="20"/>
      <c r="BBW4" s="20"/>
      <c r="BBX4" s="20"/>
      <c r="BBY4" s="20"/>
      <c r="BBZ4" s="20"/>
      <c r="BCA4" s="20"/>
      <c r="BCB4" s="20"/>
      <c r="BCC4" s="20"/>
      <c r="BCD4" s="20"/>
      <c r="BCE4" s="20"/>
      <c r="BCF4" s="20"/>
      <c r="BCG4" s="20"/>
      <c r="BCH4" s="20"/>
      <c r="BCI4" s="20"/>
      <c r="BCJ4" s="20"/>
      <c r="BCK4" s="20"/>
      <c r="BCL4" s="20"/>
      <c r="BCM4" s="20"/>
      <c r="BCN4" s="20"/>
      <c r="BCO4" s="20"/>
      <c r="BCP4" s="20"/>
      <c r="BCQ4" s="20"/>
      <c r="BCR4" s="20"/>
      <c r="BCS4" s="20"/>
      <c r="BCT4" s="20"/>
      <c r="BCU4" s="20"/>
      <c r="BCV4" s="20"/>
      <c r="BCW4" s="20"/>
      <c r="BCX4" s="20"/>
      <c r="BCY4" s="20"/>
      <c r="BCZ4" s="20"/>
      <c r="BDA4" s="20"/>
      <c r="BDB4" s="20"/>
      <c r="BDC4" s="20"/>
      <c r="BDD4" s="20"/>
      <c r="BDE4" s="20"/>
      <c r="BDF4" s="20"/>
      <c r="BDG4" s="20"/>
      <c r="BDH4" s="20"/>
      <c r="BDI4" s="20"/>
      <c r="BDJ4" s="20"/>
      <c r="BDK4" s="20"/>
      <c r="BDL4" s="20"/>
      <c r="BDM4" s="20"/>
      <c r="BDN4" s="20"/>
      <c r="BDO4" s="20"/>
      <c r="BDP4" s="20"/>
      <c r="BDQ4" s="20"/>
      <c r="BDR4" s="20"/>
      <c r="BDS4" s="20"/>
      <c r="BDT4" s="20"/>
      <c r="BDU4" s="20"/>
      <c r="BDV4" s="20"/>
      <c r="BDW4" s="20"/>
      <c r="BDX4" s="20"/>
      <c r="BDY4" s="20"/>
      <c r="BDZ4" s="20"/>
      <c r="BEA4" s="20"/>
      <c r="BEB4" s="20"/>
      <c r="BEC4" s="20"/>
      <c r="BED4" s="20"/>
      <c r="BEE4" s="20"/>
      <c r="BEF4" s="20"/>
      <c r="BEG4" s="20"/>
      <c r="BEH4" s="20"/>
      <c r="BEI4" s="20"/>
      <c r="BEJ4" s="20"/>
      <c r="BEK4" s="20"/>
      <c r="BEL4" s="20"/>
      <c r="BEM4" s="20"/>
      <c r="BEN4" s="20"/>
      <c r="BEO4" s="20"/>
      <c r="BEP4" s="20"/>
      <c r="BEQ4" s="20"/>
      <c r="BER4" s="20"/>
      <c r="BES4" s="20"/>
      <c r="BET4" s="20"/>
      <c r="BEU4" s="20"/>
      <c r="BEV4" s="20"/>
      <c r="BEW4" s="20"/>
      <c r="BEX4" s="20"/>
      <c r="BEY4" s="20"/>
      <c r="BEZ4" s="20"/>
      <c r="BFA4" s="20"/>
      <c r="BFB4" s="20"/>
      <c r="BFC4" s="20"/>
      <c r="BFD4" s="20"/>
      <c r="BFE4" s="20"/>
      <c r="BFF4" s="20"/>
      <c r="BFG4" s="20"/>
      <c r="BFH4" s="20"/>
      <c r="BFI4" s="20"/>
      <c r="BFJ4" s="20"/>
      <c r="BFK4" s="20"/>
      <c r="BFL4" s="20"/>
      <c r="BFM4" s="20"/>
      <c r="BFN4" s="20"/>
      <c r="BFO4" s="20"/>
      <c r="BFP4" s="20"/>
      <c r="BFQ4" s="20"/>
      <c r="BFR4" s="20"/>
      <c r="BFS4" s="20"/>
      <c r="BFT4" s="20"/>
      <c r="BFU4" s="20"/>
      <c r="BFV4" s="20"/>
      <c r="BFW4" s="20"/>
      <c r="BFX4" s="20"/>
      <c r="BFY4" s="20"/>
      <c r="BFZ4" s="20"/>
      <c r="BGA4" s="20"/>
      <c r="BGB4" s="20"/>
      <c r="BGC4" s="20"/>
      <c r="BGD4" s="20"/>
      <c r="BGE4" s="20"/>
      <c r="BGF4" s="20"/>
      <c r="BGG4" s="20"/>
      <c r="BGH4" s="20"/>
      <c r="BGI4" s="20"/>
      <c r="BGJ4" s="20"/>
      <c r="BGK4" s="20"/>
      <c r="BGL4" s="20"/>
      <c r="BGM4" s="20"/>
      <c r="BGN4" s="20"/>
      <c r="BGO4" s="20"/>
      <c r="BGP4" s="20"/>
      <c r="BGQ4" s="20"/>
      <c r="BGR4" s="20"/>
      <c r="BGS4" s="20"/>
      <c r="BGT4" s="20"/>
      <c r="BGU4" s="20"/>
      <c r="BGV4" s="20"/>
      <c r="BGW4" s="20"/>
      <c r="BGX4" s="20"/>
      <c r="BGY4" s="20"/>
      <c r="BGZ4" s="20"/>
      <c r="BHA4" s="20"/>
      <c r="BHB4" s="20"/>
      <c r="BHC4" s="20"/>
      <c r="BHD4" s="20"/>
      <c r="BHE4" s="20"/>
      <c r="BHF4" s="20"/>
      <c r="BHG4" s="20"/>
      <c r="BHH4" s="20"/>
      <c r="BHI4" s="20"/>
      <c r="BHJ4" s="20"/>
      <c r="BHK4" s="20"/>
      <c r="BHL4" s="20"/>
      <c r="BHM4" s="20"/>
      <c r="BHN4" s="20"/>
      <c r="BHO4" s="20"/>
      <c r="BHP4" s="20"/>
      <c r="BHQ4" s="20"/>
      <c r="BHR4" s="20"/>
      <c r="BHS4" s="20"/>
      <c r="BHT4" s="20"/>
      <c r="BHU4" s="20"/>
      <c r="BHV4" s="20"/>
      <c r="BHW4" s="20"/>
      <c r="BHX4" s="20"/>
      <c r="BHY4" s="20"/>
      <c r="BHZ4" s="20"/>
      <c r="BIA4" s="20"/>
      <c r="BIB4" s="20"/>
      <c r="BIC4" s="20"/>
      <c r="BID4" s="20"/>
      <c r="BIE4" s="20"/>
      <c r="BIF4" s="20"/>
      <c r="BIG4" s="20"/>
      <c r="BIH4" s="20"/>
      <c r="BII4" s="20"/>
      <c r="BIJ4" s="20"/>
      <c r="BIK4" s="20"/>
      <c r="BIL4" s="20"/>
      <c r="BIM4" s="20"/>
      <c r="BIN4" s="20"/>
      <c r="BIO4" s="20"/>
      <c r="BIP4" s="20"/>
      <c r="BIQ4" s="20"/>
      <c r="BIR4" s="20"/>
      <c r="BIS4" s="20"/>
      <c r="BIT4" s="20"/>
      <c r="BIU4" s="20"/>
      <c r="BIV4" s="20"/>
      <c r="BIW4" s="20"/>
      <c r="BIX4" s="20"/>
      <c r="BIY4" s="20"/>
      <c r="BIZ4" s="20"/>
      <c r="BJA4" s="20"/>
      <c r="BJB4" s="20"/>
      <c r="BJC4" s="20"/>
      <c r="BJD4" s="20"/>
      <c r="BJE4" s="20"/>
      <c r="BJF4" s="20"/>
      <c r="BJG4" s="20"/>
      <c r="BJH4" s="20"/>
      <c r="BJI4" s="20"/>
      <c r="BJJ4" s="20"/>
      <c r="BJK4" s="20"/>
      <c r="BJL4" s="20"/>
      <c r="BJM4" s="20"/>
      <c r="BJN4" s="20"/>
      <c r="BJO4" s="20"/>
      <c r="BJP4" s="20"/>
      <c r="BJQ4" s="20"/>
      <c r="BJR4" s="20"/>
      <c r="BJS4" s="20"/>
      <c r="BJT4" s="20"/>
      <c r="BJU4" s="20"/>
      <c r="BJV4" s="20"/>
      <c r="BJW4" s="20"/>
      <c r="BJX4" s="20"/>
      <c r="BJY4" s="20"/>
      <c r="BJZ4" s="20"/>
      <c r="BKA4" s="20"/>
      <c r="BKB4" s="20"/>
      <c r="BKC4" s="20"/>
      <c r="BKD4" s="20"/>
      <c r="BKE4" s="20"/>
      <c r="BKF4" s="20"/>
      <c r="BKG4" s="20"/>
      <c r="BKH4" s="20"/>
      <c r="BKI4" s="20"/>
      <c r="BKJ4" s="20"/>
      <c r="BKK4" s="20"/>
      <c r="BKL4" s="20"/>
      <c r="BKM4" s="20"/>
      <c r="BKN4" s="20"/>
      <c r="BKO4" s="20"/>
      <c r="BKP4" s="20"/>
      <c r="BKQ4" s="20"/>
      <c r="BKR4" s="20"/>
      <c r="BKS4" s="20"/>
      <c r="BKT4" s="20"/>
      <c r="BKU4" s="20"/>
      <c r="BKV4" s="20"/>
      <c r="BKW4" s="20"/>
      <c r="BKX4" s="20"/>
      <c r="BKY4" s="20"/>
      <c r="BKZ4" s="20"/>
      <c r="BLA4" s="20"/>
      <c r="BLB4" s="20"/>
      <c r="BLC4" s="20"/>
      <c r="BLD4" s="20"/>
      <c r="BLE4" s="20"/>
      <c r="BLF4" s="20"/>
      <c r="BLG4" s="20"/>
      <c r="BLH4" s="20"/>
      <c r="BLI4" s="20"/>
      <c r="BLJ4" s="20"/>
      <c r="BLK4" s="20"/>
      <c r="BLL4" s="20"/>
      <c r="BLM4" s="20"/>
      <c r="BLN4" s="20"/>
      <c r="BLO4" s="20"/>
      <c r="BLP4" s="20"/>
      <c r="BLQ4" s="20"/>
      <c r="BLR4" s="20"/>
      <c r="BLS4" s="20"/>
      <c r="BLT4" s="20"/>
      <c r="BLU4" s="20"/>
      <c r="BLV4" s="20"/>
      <c r="BLW4" s="20"/>
      <c r="BLX4" s="20"/>
      <c r="BLY4" s="20"/>
      <c r="BLZ4" s="20"/>
      <c r="BMA4" s="20"/>
      <c r="BMB4" s="20"/>
      <c r="BMC4" s="20"/>
      <c r="BMD4" s="20"/>
      <c r="BME4" s="20"/>
      <c r="BMF4" s="20"/>
      <c r="BMG4" s="20"/>
      <c r="BMH4" s="20"/>
      <c r="BMI4" s="20"/>
      <c r="BMJ4" s="20"/>
      <c r="BMK4" s="20"/>
      <c r="BML4" s="20"/>
      <c r="BMM4" s="20"/>
      <c r="BMN4" s="20"/>
      <c r="BMO4" s="20"/>
      <c r="BMP4" s="20"/>
      <c r="BMQ4" s="20"/>
      <c r="BMR4" s="20"/>
      <c r="BMS4" s="20"/>
      <c r="BMT4" s="20"/>
      <c r="BMU4" s="20"/>
      <c r="BMV4" s="20"/>
      <c r="BMW4" s="20"/>
      <c r="BMX4" s="20"/>
      <c r="BMY4" s="20"/>
      <c r="BMZ4" s="20"/>
      <c r="BNA4" s="20"/>
      <c r="BNB4" s="20"/>
      <c r="BNC4" s="20"/>
      <c r="BND4" s="20"/>
      <c r="BNE4" s="20"/>
      <c r="BNF4" s="20"/>
      <c r="BNG4" s="20"/>
      <c r="BNH4" s="20"/>
      <c r="BNI4" s="20"/>
      <c r="BNJ4" s="20"/>
      <c r="BNK4" s="20"/>
      <c r="BNL4" s="20"/>
      <c r="BNM4" s="20"/>
      <c r="BNN4" s="20"/>
      <c r="BNO4" s="20"/>
      <c r="BNP4" s="20"/>
      <c r="BNQ4" s="20"/>
      <c r="BNR4" s="20"/>
      <c r="BNS4" s="20"/>
      <c r="BNT4" s="20"/>
      <c r="BNU4" s="20"/>
      <c r="BNV4" s="20"/>
      <c r="BNW4" s="20"/>
      <c r="BNX4" s="20"/>
      <c r="BNY4" s="20"/>
      <c r="BNZ4" s="20"/>
      <c r="BOA4" s="20"/>
      <c r="BOB4" s="20"/>
      <c r="BOC4" s="20"/>
      <c r="BOD4" s="20"/>
      <c r="BOE4" s="20"/>
      <c r="BOF4" s="20"/>
      <c r="BOG4" s="20"/>
      <c r="BOH4" s="20"/>
      <c r="BOI4" s="20"/>
      <c r="BOJ4" s="20"/>
      <c r="BOK4" s="20"/>
      <c r="BOL4" s="20"/>
      <c r="BOM4" s="20"/>
      <c r="BON4" s="20"/>
      <c r="BOO4" s="20"/>
      <c r="BOP4" s="20"/>
      <c r="BOQ4" s="20"/>
      <c r="BOR4" s="20"/>
      <c r="BOS4" s="20"/>
      <c r="BOT4" s="20"/>
      <c r="BOU4" s="20"/>
      <c r="BOV4" s="20"/>
      <c r="BOW4" s="20"/>
      <c r="BOX4" s="20"/>
      <c r="BOY4" s="20"/>
      <c r="BOZ4" s="20"/>
      <c r="BPA4" s="20"/>
      <c r="BPB4" s="20"/>
      <c r="BPC4" s="20"/>
      <c r="BPD4" s="20"/>
      <c r="BPE4" s="20"/>
      <c r="BPF4" s="20"/>
      <c r="BPG4" s="20"/>
      <c r="BPH4" s="20"/>
      <c r="BPI4" s="20"/>
      <c r="BPJ4" s="20"/>
      <c r="BPK4" s="20"/>
      <c r="BPL4" s="20"/>
      <c r="BPM4" s="20"/>
      <c r="BPN4" s="20"/>
      <c r="BPO4" s="20"/>
      <c r="BPP4" s="20"/>
      <c r="BPQ4" s="20"/>
      <c r="BPR4" s="20"/>
      <c r="BPS4" s="20"/>
      <c r="BPT4" s="20"/>
      <c r="BPU4" s="20"/>
      <c r="BPV4" s="20"/>
      <c r="BPW4" s="20"/>
      <c r="BPX4" s="20"/>
      <c r="BPY4" s="20"/>
      <c r="BPZ4" s="20"/>
      <c r="BQA4" s="20"/>
      <c r="BQB4" s="20"/>
      <c r="BQC4" s="20"/>
      <c r="BQD4" s="20"/>
      <c r="BQE4" s="20"/>
      <c r="BQF4" s="20"/>
      <c r="BQG4" s="20"/>
      <c r="BQH4" s="20"/>
      <c r="BQI4" s="20"/>
      <c r="BQJ4" s="20"/>
      <c r="BQK4" s="20"/>
      <c r="BQL4" s="20"/>
      <c r="BQM4" s="20"/>
      <c r="BQN4" s="20"/>
      <c r="BQO4" s="20"/>
      <c r="BQP4" s="20"/>
      <c r="BQQ4" s="20"/>
      <c r="BQR4" s="20"/>
      <c r="BQS4" s="20"/>
      <c r="BQT4" s="20"/>
      <c r="BQU4" s="20"/>
      <c r="BQV4" s="20"/>
      <c r="BQW4" s="20"/>
      <c r="BQX4" s="20"/>
      <c r="BQY4" s="20"/>
      <c r="BQZ4" s="20"/>
      <c r="BRA4" s="20"/>
      <c r="BRB4" s="20"/>
      <c r="BRC4" s="20"/>
      <c r="BRD4" s="20"/>
      <c r="BRE4" s="20"/>
      <c r="BRF4" s="20"/>
      <c r="BRG4" s="20"/>
      <c r="BRH4" s="20"/>
      <c r="BRI4" s="20"/>
      <c r="BRJ4" s="20"/>
      <c r="BRK4" s="20"/>
      <c r="BRL4" s="20"/>
      <c r="BRM4" s="20"/>
      <c r="BRN4" s="20"/>
      <c r="BRO4" s="20"/>
      <c r="BRP4" s="20"/>
      <c r="BRQ4" s="20"/>
      <c r="BRR4" s="20"/>
      <c r="BRS4" s="20"/>
      <c r="BRT4" s="20"/>
      <c r="BRU4" s="20"/>
      <c r="BRV4" s="20"/>
      <c r="BRW4" s="20"/>
      <c r="BRX4" s="20"/>
      <c r="BRY4" s="20"/>
      <c r="BRZ4" s="20"/>
      <c r="BSA4" s="20"/>
      <c r="BSB4" s="20"/>
      <c r="BSC4" s="20"/>
      <c r="BSD4" s="20"/>
      <c r="BSE4" s="20"/>
      <c r="BSF4" s="20"/>
      <c r="BSG4" s="20"/>
      <c r="BSH4" s="20"/>
      <c r="BSI4" s="20"/>
      <c r="BSJ4" s="20"/>
      <c r="BSK4" s="20"/>
      <c r="BSL4" s="20"/>
      <c r="BSM4" s="20"/>
      <c r="BSN4" s="20"/>
      <c r="BSO4" s="20"/>
      <c r="BSP4" s="20"/>
      <c r="BSQ4" s="20"/>
      <c r="BSR4" s="20"/>
      <c r="BSS4" s="20"/>
      <c r="BST4" s="20"/>
      <c r="BSU4" s="20"/>
      <c r="BSV4" s="20"/>
      <c r="BSW4" s="20"/>
      <c r="BSX4" s="20"/>
      <c r="BSY4" s="20"/>
      <c r="BSZ4" s="20"/>
      <c r="BTA4" s="20"/>
      <c r="BTB4" s="20"/>
      <c r="BTC4" s="20"/>
      <c r="BTD4" s="20"/>
      <c r="BTE4" s="20"/>
      <c r="BTF4" s="20"/>
      <c r="BTG4" s="20"/>
      <c r="BTH4" s="20"/>
      <c r="BTI4" s="20"/>
      <c r="BTJ4" s="20"/>
      <c r="BTK4" s="20"/>
      <c r="BTL4" s="20"/>
      <c r="BTM4" s="20"/>
      <c r="BTN4" s="20"/>
      <c r="BTO4" s="20"/>
      <c r="BTP4" s="20"/>
      <c r="BTQ4" s="20"/>
      <c r="BTR4" s="20"/>
      <c r="BTS4" s="20"/>
      <c r="BTT4" s="20"/>
      <c r="BTU4" s="20"/>
      <c r="BTV4" s="20"/>
      <c r="BTW4" s="20"/>
      <c r="BTX4" s="20"/>
      <c r="BTY4" s="20"/>
      <c r="BTZ4" s="20"/>
      <c r="BUA4" s="20"/>
      <c r="BUB4" s="20"/>
      <c r="BUC4" s="20"/>
      <c r="BUD4" s="20"/>
      <c r="BUE4" s="20"/>
      <c r="BUF4" s="20"/>
      <c r="BUG4" s="20"/>
      <c r="BUH4" s="20"/>
      <c r="BUI4" s="20"/>
      <c r="BUJ4" s="20"/>
      <c r="BUK4" s="20"/>
      <c r="BUL4" s="20"/>
      <c r="BUM4" s="20"/>
      <c r="BUN4" s="20"/>
      <c r="BUO4" s="20"/>
      <c r="BUP4" s="20"/>
      <c r="BUQ4" s="20"/>
      <c r="BUR4" s="20"/>
      <c r="BUS4" s="20"/>
      <c r="BUT4" s="20"/>
      <c r="BUU4" s="20"/>
      <c r="BUV4" s="20"/>
      <c r="BUW4" s="20"/>
      <c r="BUX4" s="20"/>
      <c r="BUY4" s="20"/>
      <c r="BUZ4" s="20"/>
      <c r="BVA4" s="20"/>
      <c r="BVB4" s="20"/>
      <c r="BVC4" s="20"/>
      <c r="BVD4" s="20"/>
      <c r="BVE4" s="20"/>
      <c r="BVF4" s="20"/>
      <c r="BVG4" s="20"/>
      <c r="BVH4" s="20"/>
      <c r="BVI4" s="20"/>
      <c r="BVJ4" s="20"/>
      <c r="BVK4" s="20"/>
      <c r="BVL4" s="20"/>
      <c r="BVM4" s="20"/>
      <c r="BVN4" s="20"/>
      <c r="BVO4" s="20"/>
      <c r="BVP4" s="20"/>
      <c r="BVQ4" s="20"/>
      <c r="BVR4" s="20"/>
      <c r="BVS4" s="20"/>
      <c r="BVT4" s="20"/>
      <c r="BVU4" s="20"/>
      <c r="BVV4" s="20"/>
      <c r="BVW4" s="20"/>
      <c r="BVX4" s="20"/>
      <c r="BVY4" s="20"/>
      <c r="BVZ4" s="20"/>
      <c r="BWA4" s="20"/>
      <c r="BWB4" s="20"/>
      <c r="BWC4" s="20"/>
      <c r="BWD4" s="20"/>
      <c r="BWE4" s="20"/>
      <c r="BWF4" s="20"/>
      <c r="BWG4" s="20"/>
      <c r="BWH4" s="20"/>
      <c r="BWI4" s="20"/>
      <c r="BWJ4" s="20"/>
      <c r="BWK4" s="20"/>
      <c r="BWL4" s="20"/>
      <c r="BWM4" s="20"/>
      <c r="BWN4" s="20"/>
      <c r="BWO4" s="20"/>
      <c r="BWP4" s="20"/>
      <c r="BWQ4" s="20"/>
      <c r="BWR4" s="20"/>
      <c r="BWS4" s="20"/>
      <c r="BWT4" s="20"/>
      <c r="BWU4" s="20"/>
      <c r="BWV4" s="20"/>
      <c r="BWW4" s="20"/>
      <c r="BWX4" s="20"/>
      <c r="BWY4" s="20"/>
      <c r="BWZ4" s="20"/>
      <c r="BXA4" s="20"/>
      <c r="BXB4" s="20"/>
      <c r="BXC4" s="20"/>
      <c r="BXD4" s="20"/>
      <c r="BXE4" s="20"/>
      <c r="BXF4" s="20"/>
      <c r="BXG4" s="20"/>
      <c r="BXH4" s="20"/>
      <c r="BXI4" s="20"/>
      <c r="BXJ4" s="20"/>
      <c r="BXK4" s="20"/>
      <c r="BXL4" s="20"/>
      <c r="BXM4" s="20"/>
      <c r="BXN4" s="20"/>
      <c r="BXO4" s="20"/>
      <c r="BXP4" s="20"/>
      <c r="BXQ4" s="20"/>
      <c r="BXR4" s="20"/>
      <c r="BXS4" s="20"/>
      <c r="BXT4" s="20"/>
      <c r="BXU4" s="20"/>
      <c r="BXV4" s="20"/>
      <c r="BXW4" s="20"/>
      <c r="BXX4" s="20"/>
      <c r="BXY4" s="20"/>
      <c r="BXZ4" s="20"/>
      <c r="BYA4" s="20"/>
      <c r="BYB4" s="20"/>
      <c r="BYC4" s="20"/>
      <c r="BYD4" s="20"/>
      <c r="BYE4" s="20"/>
      <c r="BYF4" s="20"/>
      <c r="BYG4" s="20"/>
      <c r="BYH4" s="20"/>
      <c r="BYI4" s="20"/>
      <c r="BYJ4" s="20"/>
      <c r="BYK4" s="20"/>
      <c r="BYL4" s="20"/>
      <c r="BYM4" s="20"/>
      <c r="BYN4" s="20"/>
      <c r="BYO4" s="20"/>
      <c r="BYP4" s="20"/>
      <c r="BYQ4" s="20"/>
      <c r="BYR4" s="20"/>
      <c r="BYS4" s="20"/>
      <c r="BYT4" s="20"/>
      <c r="BYU4" s="20"/>
      <c r="BYV4" s="20"/>
      <c r="BYW4" s="20"/>
      <c r="BYX4" s="20"/>
      <c r="BYY4" s="20"/>
      <c r="BYZ4" s="20"/>
      <c r="BZA4" s="20"/>
      <c r="BZB4" s="20"/>
      <c r="BZC4" s="20"/>
      <c r="BZD4" s="20"/>
      <c r="BZE4" s="20"/>
      <c r="BZF4" s="20"/>
      <c r="BZG4" s="20"/>
      <c r="BZH4" s="20"/>
      <c r="BZI4" s="20"/>
      <c r="BZJ4" s="20"/>
      <c r="BZK4" s="20"/>
      <c r="BZL4" s="20"/>
      <c r="BZM4" s="20"/>
      <c r="BZN4" s="20"/>
      <c r="BZO4" s="20"/>
      <c r="BZP4" s="20"/>
      <c r="BZQ4" s="20"/>
      <c r="BZR4" s="20"/>
      <c r="BZS4" s="20"/>
      <c r="BZT4" s="20"/>
      <c r="BZU4" s="20"/>
      <c r="BZV4" s="20"/>
      <c r="BZW4" s="20"/>
      <c r="BZX4" s="20"/>
      <c r="BZY4" s="20"/>
      <c r="BZZ4" s="20"/>
      <c r="CAA4" s="20"/>
      <c r="CAB4" s="20"/>
      <c r="CAC4" s="20"/>
      <c r="CAD4" s="20"/>
      <c r="CAE4" s="20"/>
      <c r="CAF4" s="20"/>
      <c r="CAG4" s="20"/>
      <c r="CAH4" s="20"/>
      <c r="CAI4" s="20"/>
      <c r="CAJ4" s="20"/>
      <c r="CAK4" s="20"/>
      <c r="CAL4" s="20"/>
      <c r="CAM4" s="20"/>
      <c r="CAN4" s="20"/>
      <c r="CAO4" s="20"/>
      <c r="CAP4" s="20"/>
      <c r="CAQ4" s="20"/>
      <c r="CAR4" s="20"/>
      <c r="CAS4" s="20"/>
      <c r="CAT4" s="20"/>
      <c r="CAU4" s="20"/>
      <c r="CAV4" s="20"/>
      <c r="CAW4" s="20"/>
      <c r="CAX4" s="20"/>
      <c r="CAY4" s="20"/>
      <c r="CAZ4" s="20"/>
      <c r="CBA4" s="20"/>
      <c r="CBB4" s="20"/>
      <c r="CBC4" s="20"/>
      <c r="CBD4" s="20"/>
      <c r="CBE4" s="20"/>
      <c r="CBF4" s="20"/>
      <c r="CBG4" s="20"/>
      <c r="CBH4" s="20"/>
      <c r="CBI4" s="20"/>
      <c r="CBJ4" s="20"/>
      <c r="CBK4" s="20"/>
      <c r="CBL4" s="20"/>
      <c r="CBM4" s="20"/>
      <c r="CBN4" s="20"/>
      <c r="CBO4" s="20"/>
      <c r="CBP4" s="20"/>
      <c r="CBQ4" s="20"/>
      <c r="CBR4" s="20"/>
      <c r="CBS4" s="20"/>
      <c r="CBT4" s="20"/>
      <c r="CBU4" s="20"/>
      <c r="CBV4" s="20"/>
      <c r="CBW4" s="20"/>
      <c r="CBX4" s="20"/>
      <c r="CBY4" s="20"/>
      <c r="CBZ4" s="20"/>
      <c r="CCA4" s="20"/>
      <c r="CCB4" s="20"/>
      <c r="CCC4" s="20"/>
      <c r="CCD4" s="20"/>
      <c r="CCE4" s="20"/>
      <c r="CCF4" s="20"/>
      <c r="CCG4" s="20"/>
      <c r="CCH4" s="20"/>
      <c r="CCI4" s="20"/>
      <c r="CCJ4" s="20"/>
      <c r="CCK4" s="20"/>
      <c r="CCL4" s="20"/>
      <c r="CCM4" s="20"/>
      <c r="CCN4" s="20"/>
      <c r="CCO4" s="20"/>
      <c r="CCP4" s="20"/>
      <c r="CCQ4" s="20"/>
      <c r="CCR4" s="20"/>
      <c r="CCS4" s="20"/>
      <c r="CCT4" s="20"/>
      <c r="CCU4" s="20"/>
      <c r="CCV4" s="20"/>
      <c r="CCW4" s="20"/>
      <c r="CCX4" s="20"/>
      <c r="CCY4" s="20"/>
      <c r="CCZ4" s="20"/>
      <c r="CDA4" s="20"/>
      <c r="CDB4" s="20"/>
      <c r="CDC4" s="20"/>
      <c r="CDD4" s="20"/>
      <c r="CDE4" s="20"/>
      <c r="CDF4" s="20"/>
      <c r="CDG4" s="20"/>
      <c r="CDH4" s="20"/>
      <c r="CDI4" s="20"/>
      <c r="CDJ4" s="20"/>
      <c r="CDK4" s="20"/>
      <c r="CDL4" s="20"/>
      <c r="CDM4" s="20"/>
      <c r="CDN4" s="20"/>
      <c r="CDO4" s="20"/>
      <c r="CDP4" s="20"/>
      <c r="CDQ4" s="20"/>
      <c r="CDR4" s="20"/>
      <c r="CDS4" s="20"/>
      <c r="CDT4" s="20"/>
      <c r="CDU4" s="20"/>
      <c r="CDV4" s="20"/>
      <c r="CDW4" s="20"/>
      <c r="CDX4" s="20"/>
      <c r="CDY4" s="20"/>
      <c r="CDZ4" s="20"/>
      <c r="CEA4" s="20"/>
      <c r="CEB4" s="20"/>
      <c r="CEC4" s="20"/>
      <c r="CED4" s="20"/>
      <c r="CEE4" s="20"/>
      <c r="CEF4" s="20"/>
      <c r="CEG4" s="20"/>
      <c r="CEH4" s="20"/>
      <c r="CEI4" s="20"/>
      <c r="CEJ4" s="20"/>
      <c r="CEK4" s="20"/>
      <c r="CEL4" s="20"/>
      <c r="CEM4" s="20"/>
      <c r="CEN4" s="20"/>
      <c r="CEO4" s="20"/>
      <c r="CEP4" s="20"/>
      <c r="CEQ4" s="20"/>
      <c r="CER4" s="20"/>
      <c r="CES4" s="20"/>
      <c r="CET4" s="20"/>
      <c r="CEU4" s="20"/>
      <c r="CEV4" s="20"/>
      <c r="CEW4" s="20"/>
      <c r="CEX4" s="20"/>
      <c r="CEY4" s="20"/>
      <c r="CEZ4" s="20"/>
      <c r="CFA4" s="20"/>
      <c r="CFB4" s="20"/>
      <c r="CFC4" s="20"/>
      <c r="CFD4" s="20"/>
      <c r="CFE4" s="20"/>
      <c r="CFF4" s="20"/>
      <c r="CFG4" s="20"/>
      <c r="CFH4" s="20"/>
      <c r="CFI4" s="20"/>
      <c r="CFJ4" s="20"/>
      <c r="CFK4" s="20"/>
      <c r="CFL4" s="20"/>
      <c r="CFM4" s="20"/>
      <c r="CFN4" s="20"/>
      <c r="CFO4" s="20"/>
      <c r="CFP4" s="20"/>
      <c r="CFQ4" s="20"/>
      <c r="CFR4" s="20"/>
      <c r="CFS4" s="20"/>
      <c r="CFT4" s="20"/>
      <c r="CFU4" s="20"/>
      <c r="CFV4" s="20"/>
      <c r="CFW4" s="20"/>
      <c r="CFX4" s="20"/>
      <c r="CFY4" s="20"/>
      <c r="CFZ4" s="20"/>
      <c r="CGA4" s="20"/>
      <c r="CGB4" s="20"/>
      <c r="CGC4" s="20"/>
      <c r="CGD4" s="20"/>
      <c r="CGE4" s="20"/>
      <c r="CGF4" s="20"/>
      <c r="CGG4" s="20"/>
      <c r="CGH4" s="20"/>
      <c r="CGI4" s="20"/>
      <c r="CGJ4" s="20"/>
      <c r="CGK4" s="20"/>
      <c r="CGL4" s="20"/>
      <c r="CGM4" s="20"/>
      <c r="CGN4" s="20"/>
      <c r="CGO4" s="20"/>
      <c r="CGP4" s="20"/>
      <c r="CGQ4" s="20"/>
      <c r="CGR4" s="20"/>
      <c r="CGS4" s="20"/>
      <c r="CGT4" s="20"/>
      <c r="CGU4" s="20"/>
      <c r="CGV4" s="20"/>
      <c r="CGW4" s="20"/>
      <c r="CGX4" s="20"/>
      <c r="CGY4" s="20"/>
      <c r="CGZ4" s="20"/>
      <c r="CHA4" s="20"/>
      <c r="CHB4" s="20"/>
      <c r="CHC4" s="20"/>
      <c r="CHD4" s="20"/>
      <c r="CHE4" s="20"/>
      <c r="CHF4" s="20"/>
      <c r="CHG4" s="20"/>
      <c r="CHH4" s="20"/>
      <c r="CHI4" s="20"/>
      <c r="CHJ4" s="20"/>
      <c r="CHK4" s="20"/>
      <c r="CHL4" s="20"/>
      <c r="CHM4" s="20"/>
      <c r="CHN4" s="20"/>
      <c r="CHO4" s="20"/>
      <c r="CHP4" s="20"/>
      <c r="CHQ4" s="20"/>
      <c r="CHR4" s="20"/>
      <c r="CHS4" s="20"/>
      <c r="CHT4" s="20"/>
      <c r="CHU4" s="20"/>
      <c r="CHV4" s="20"/>
      <c r="CHW4" s="20"/>
      <c r="CHX4" s="20"/>
      <c r="CHY4" s="20"/>
      <c r="CHZ4" s="20"/>
      <c r="CIA4" s="20"/>
      <c r="CIB4" s="20"/>
      <c r="CIC4" s="20"/>
      <c r="CID4" s="20"/>
    </row>
    <row r="5" spans="1:2266" ht="184.5" customHeight="1" thickBot="1">
      <c r="A5" s="291"/>
      <c r="B5" s="301" t="s">
        <v>117</v>
      </c>
      <c r="C5" s="5" t="s">
        <v>39</v>
      </c>
      <c r="D5" s="53" t="s">
        <v>118</v>
      </c>
      <c r="E5" s="54" t="s">
        <v>584</v>
      </c>
      <c r="F5" s="304" t="s">
        <v>206</v>
      </c>
      <c r="G5" s="78">
        <v>44074</v>
      </c>
      <c r="H5" s="102" t="s">
        <v>501</v>
      </c>
      <c r="I5" s="133">
        <f>AVERAGE(0.05)</f>
        <v>0.05</v>
      </c>
      <c r="J5" s="162" t="s">
        <v>546</v>
      </c>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c r="MP5" s="20"/>
      <c r="MQ5" s="20"/>
      <c r="MR5" s="20"/>
      <c r="MS5" s="20"/>
      <c r="MT5" s="20"/>
      <c r="MU5" s="20"/>
      <c r="MV5" s="20"/>
      <c r="MW5" s="20"/>
      <c r="MX5" s="20"/>
      <c r="MY5" s="20"/>
      <c r="MZ5" s="20"/>
      <c r="NA5" s="20"/>
      <c r="NB5" s="20"/>
      <c r="NC5" s="20"/>
      <c r="ND5" s="20"/>
      <c r="NE5" s="20"/>
      <c r="NF5" s="20"/>
      <c r="NG5" s="20"/>
      <c r="NH5" s="20"/>
      <c r="NI5" s="20"/>
      <c r="NJ5" s="20"/>
      <c r="NK5" s="20"/>
      <c r="NL5" s="20"/>
      <c r="NM5" s="20"/>
      <c r="NN5" s="20"/>
      <c r="NO5" s="20"/>
      <c r="NP5" s="20"/>
      <c r="NQ5" s="20"/>
      <c r="NR5" s="20"/>
      <c r="NS5" s="20"/>
      <c r="NT5" s="20"/>
      <c r="NU5" s="20"/>
      <c r="NV5" s="20"/>
      <c r="NW5" s="20"/>
      <c r="NX5" s="20"/>
      <c r="NY5" s="20"/>
      <c r="NZ5" s="20"/>
      <c r="OA5" s="20"/>
      <c r="OB5" s="20"/>
      <c r="OC5" s="20"/>
      <c r="OD5" s="20"/>
      <c r="OE5" s="20"/>
      <c r="OF5" s="20"/>
      <c r="OG5" s="20"/>
      <c r="OH5" s="20"/>
      <c r="OI5" s="20"/>
      <c r="OJ5" s="20"/>
      <c r="OK5" s="20"/>
      <c r="OL5" s="20"/>
      <c r="OM5" s="20"/>
      <c r="ON5" s="20"/>
      <c r="OO5" s="20"/>
      <c r="OP5" s="20"/>
      <c r="OQ5" s="20"/>
      <c r="OR5" s="20"/>
      <c r="OS5" s="20"/>
      <c r="OT5" s="20"/>
      <c r="OU5" s="20"/>
      <c r="OV5" s="20"/>
      <c r="OW5" s="20"/>
      <c r="OX5" s="20"/>
      <c r="OY5" s="20"/>
      <c r="OZ5" s="20"/>
      <c r="PA5" s="20"/>
      <c r="PB5" s="20"/>
      <c r="PC5" s="20"/>
      <c r="PD5" s="20"/>
      <c r="PE5" s="20"/>
      <c r="PF5" s="20"/>
      <c r="PG5" s="20"/>
      <c r="PH5" s="20"/>
      <c r="PI5" s="20"/>
      <c r="PJ5" s="20"/>
      <c r="PK5" s="20"/>
      <c r="PL5" s="20"/>
      <c r="PM5" s="20"/>
      <c r="PN5" s="20"/>
      <c r="PO5" s="20"/>
      <c r="PP5" s="20"/>
      <c r="PQ5" s="20"/>
      <c r="PR5" s="20"/>
      <c r="PS5" s="20"/>
      <c r="PT5" s="20"/>
      <c r="PU5" s="20"/>
      <c r="PV5" s="20"/>
      <c r="PW5" s="20"/>
      <c r="PX5" s="20"/>
      <c r="PY5" s="20"/>
      <c r="PZ5" s="20"/>
      <c r="QA5" s="20"/>
      <c r="QB5" s="20"/>
      <c r="QC5" s="20"/>
      <c r="QD5" s="20"/>
      <c r="QE5" s="20"/>
      <c r="QF5" s="20"/>
      <c r="QG5" s="20"/>
      <c r="QH5" s="20"/>
      <c r="QI5" s="20"/>
      <c r="QJ5" s="20"/>
      <c r="QK5" s="20"/>
      <c r="QL5" s="20"/>
      <c r="QM5" s="20"/>
      <c r="QN5" s="20"/>
      <c r="QO5" s="20"/>
      <c r="QP5" s="20"/>
      <c r="QQ5" s="20"/>
      <c r="QR5" s="20"/>
      <c r="QS5" s="20"/>
      <c r="QT5" s="20"/>
      <c r="QU5" s="20"/>
      <c r="QV5" s="20"/>
      <c r="QW5" s="20"/>
      <c r="QX5" s="20"/>
      <c r="QY5" s="20"/>
      <c r="QZ5" s="20"/>
      <c r="RA5" s="20"/>
      <c r="RB5" s="20"/>
      <c r="RC5" s="20"/>
      <c r="RD5" s="20"/>
      <c r="RE5" s="20"/>
      <c r="RF5" s="20"/>
      <c r="RG5" s="20"/>
      <c r="RH5" s="20"/>
      <c r="RI5" s="20"/>
      <c r="RJ5" s="20"/>
      <c r="RK5" s="20"/>
      <c r="RL5" s="20"/>
      <c r="RM5" s="20"/>
      <c r="RN5" s="20"/>
      <c r="RO5" s="20"/>
      <c r="RP5" s="20"/>
      <c r="RQ5" s="20"/>
      <c r="RR5" s="20"/>
      <c r="RS5" s="20"/>
      <c r="RT5" s="20"/>
      <c r="RU5" s="20"/>
      <c r="RV5" s="20"/>
      <c r="RW5" s="20"/>
      <c r="RX5" s="20"/>
      <c r="RY5" s="20"/>
      <c r="RZ5" s="20"/>
      <c r="SA5" s="20"/>
      <c r="SB5" s="20"/>
      <c r="SC5" s="20"/>
      <c r="SD5" s="20"/>
      <c r="SE5" s="20"/>
      <c r="SF5" s="20"/>
      <c r="SG5" s="20"/>
      <c r="SH5" s="20"/>
      <c r="SI5" s="20"/>
      <c r="SJ5" s="20"/>
      <c r="SK5" s="20"/>
      <c r="SL5" s="20"/>
      <c r="SM5" s="20"/>
      <c r="SN5" s="20"/>
      <c r="SO5" s="20"/>
      <c r="SP5" s="20"/>
      <c r="SQ5" s="20"/>
      <c r="SR5" s="20"/>
      <c r="SS5" s="20"/>
      <c r="ST5" s="20"/>
      <c r="SU5" s="20"/>
      <c r="SV5" s="20"/>
      <c r="SW5" s="20"/>
      <c r="SX5" s="20"/>
      <c r="SY5" s="20"/>
      <c r="SZ5" s="20"/>
      <c r="TA5" s="20"/>
      <c r="TB5" s="20"/>
      <c r="TC5" s="20"/>
      <c r="TD5" s="20"/>
      <c r="TE5" s="20"/>
      <c r="TF5" s="20"/>
      <c r="TG5" s="20"/>
      <c r="TH5" s="20"/>
      <c r="TI5" s="20"/>
      <c r="TJ5" s="20"/>
      <c r="TK5" s="20"/>
      <c r="TL5" s="20"/>
      <c r="TM5" s="20"/>
      <c r="TN5" s="20"/>
      <c r="TO5" s="20"/>
      <c r="TP5" s="20"/>
      <c r="TQ5" s="20"/>
      <c r="TR5" s="20"/>
      <c r="TS5" s="20"/>
      <c r="TT5" s="20"/>
      <c r="TU5" s="20"/>
      <c r="TV5" s="20"/>
      <c r="TW5" s="20"/>
      <c r="TX5" s="20"/>
      <c r="TY5" s="20"/>
      <c r="TZ5" s="20"/>
      <c r="UA5" s="20"/>
      <c r="UB5" s="20"/>
      <c r="UC5" s="20"/>
      <c r="UD5" s="20"/>
      <c r="UE5" s="20"/>
      <c r="UF5" s="20"/>
      <c r="UG5" s="20"/>
      <c r="UH5" s="20"/>
      <c r="UI5" s="20"/>
      <c r="UJ5" s="20"/>
      <c r="UK5" s="20"/>
      <c r="UL5" s="20"/>
      <c r="UM5" s="20"/>
      <c r="UN5" s="20"/>
      <c r="UO5" s="20"/>
      <c r="UP5" s="20"/>
      <c r="UQ5" s="20"/>
      <c r="UR5" s="20"/>
      <c r="US5" s="20"/>
      <c r="UT5" s="20"/>
      <c r="UU5" s="20"/>
      <c r="UV5" s="20"/>
      <c r="UW5" s="20"/>
      <c r="UX5" s="20"/>
      <c r="UY5" s="20"/>
      <c r="UZ5" s="20"/>
      <c r="VA5" s="20"/>
      <c r="VB5" s="20"/>
      <c r="VC5" s="20"/>
      <c r="VD5" s="20"/>
      <c r="VE5" s="20"/>
      <c r="VF5" s="20"/>
      <c r="VG5" s="20"/>
      <c r="VH5" s="20"/>
      <c r="VI5" s="20"/>
      <c r="VJ5" s="20"/>
      <c r="VK5" s="20"/>
      <c r="VL5" s="20"/>
      <c r="VM5" s="20"/>
      <c r="VN5" s="20"/>
      <c r="VO5" s="20"/>
      <c r="VP5" s="20"/>
      <c r="VQ5" s="20"/>
      <c r="VR5" s="20"/>
      <c r="VS5" s="20"/>
      <c r="VT5" s="20"/>
      <c r="VU5" s="20"/>
      <c r="VV5" s="20"/>
      <c r="VW5" s="20"/>
      <c r="VX5" s="20"/>
      <c r="VY5" s="20"/>
      <c r="VZ5" s="20"/>
      <c r="WA5" s="20"/>
      <c r="WB5" s="20"/>
      <c r="WC5" s="20"/>
      <c r="WD5" s="20"/>
      <c r="WE5" s="20"/>
      <c r="WF5" s="20"/>
      <c r="WG5" s="20"/>
      <c r="WH5" s="20"/>
      <c r="WI5" s="20"/>
      <c r="WJ5" s="20"/>
      <c r="WK5" s="20"/>
      <c r="WL5" s="20"/>
      <c r="WM5" s="20"/>
      <c r="WN5" s="20"/>
      <c r="WO5" s="20"/>
      <c r="WP5" s="20"/>
      <c r="WQ5" s="20"/>
      <c r="WR5" s="20"/>
      <c r="WS5" s="20"/>
      <c r="WT5" s="20"/>
      <c r="WU5" s="20"/>
      <c r="WV5" s="20"/>
      <c r="WW5" s="20"/>
      <c r="WX5" s="20"/>
      <c r="WY5" s="20"/>
      <c r="WZ5" s="20"/>
      <c r="XA5" s="20"/>
      <c r="XB5" s="20"/>
      <c r="XC5" s="20"/>
      <c r="XD5" s="20"/>
      <c r="XE5" s="20"/>
      <c r="XF5" s="20"/>
      <c r="XG5" s="20"/>
      <c r="XH5" s="20"/>
      <c r="XI5" s="20"/>
      <c r="XJ5" s="20"/>
      <c r="XK5" s="20"/>
      <c r="XL5" s="20"/>
      <c r="XM5" s="20"/>
      <c r="XN5" s="20"/>
      <c r="XO5" s="20"/>
      <c r="XP5" s="20"/>
      <c r="XQ5" s="20"/>
      <c r="XR5" s="20"/>
      <c r="XS5" s="20"/>
      <c r="XT5" s="20"/>
      <c r="XU5" s="20"/>
      <c r="XV5" s="20"/>
      <c r="XW5" s="20"/>
      <c r="XX5" s="20"/>
      <c r="XY5" s="20"/>
      <c r="XZ5" s="20"/>
      <c r="YA5" s="20"/>
      <c r="YB5" s="20"/>
      <c r="YC5" s="20"/>
      <c r="YD5" s="20"/>
      <c r="YE5" s="20"/>
      <c r="YF5" s="20"/>
      <c r="YG5" s="20"/>
      <c r="YH5" s="20"/>
      <c r="YI5" s="20"/>
      <c r="YJ5" s="20"/>
      <c r="YK5" s="20"/>
      <c r="YL5" s="20"/>
      <c r="YM5" s="20"/>
      <c r="YN5" s="20"/>
      <c r="YO5" s="20"/>
      <c r="YP5" s="20"/>
      <c r="YQ5" s="20"/>
      <c r="YR5" s="20"/>
      <c r="YS5" s="20"/>
      <c r="YT5" s="20"/>
      <c r="YU5" s="20"/>
      <c r="YV5" s="20"/>
      <c r="YW5" s="20"/>
      <c r="YX5" s="20"/>
      <c r="YY5" s="20"/>
      <c r="YZ5" s="20"/>
      <c r="ZA5" s="20"/>
      <c r="ZB5" s="20"/>
      <c r="ZC5" s="20"/>
      <c r="ZD5" s="20"/>
      <c r="ZE5" s="20"/>
      <c r="ZF5" s="20"/>
      <c r="ZG5" s="20"/>
      <c r="ZH5" s="20"/>
      <c r="ZI5" s="20"/>
      <c r="ZJ5" s="20"/>
      <c r="ZK5" s="20"/>
      <c r="ZL5" s="20"/>
      <c r="ZM5" s="20"/>
      <c r="ZN5" s="20"/>
      <c r="ZO5" s="20"/>
      <c r="ZP5" s="20"/>
      <c r="ZQ5" s="20"/>
      <c r="ZR5" s="20"/>
      <c r="ZS5" s="20"/>
      <c r="ZT5" s="20"/>
      <c r="ZU5" s="20"/>
      <c r="ZV5" s="20"/>
      <c r="ZW5" s="20"/>
      <c r="ZX5" s="20"/>
      <c r="ZY5" s="20"/>
      <c r="ZZ5" s="20"/>
      <c r="AAA5" s="20"/>
      <c r="AAB5" s="20"/>
      <c r="AAC5" s="20"/>
      <c r="AAD5" s="20"/>
      <c r="AAE5" s="20"/>
      <c r="AAF5" s="20"/>
      <c r="AAG5" s="20"/>
      <c r="AAH5" s="20"/>
      <c r="AAI5" s="20"/>
      <c r="AAJ5" s="20"/>
      <c r="AAK5" s="20"/>
      <c r="AAL5" s="20"/>
      <c r="AAM5" s="20"/>
      <c r="AAN5" s="20"/>
      <c r="AAO5" s="20"/>
      <c r="AAP5" s="20"/>
      <c r="AAQ5" s="20"/>
      <c r="AAR5" s="20"/>
      <c r="AAS5" s="20"/>
      <c r="AAT5" s="20"/>
      <c r="AAU5" s="20"/>
      <c r="AAV5" s="20"/>
      <c r="AAW5" s="20"/>
      <c r="AAX5" s="20"/>
      <c r="AAY5" s="20"/>
      <c r="AAZ5" s="20"/>
      <c r="ABA5" s="20"/>
      <c r="ABB5" s="20"/>
      <c r="ABC5" s="20"/>
      <c r="ABD5" s="20"/>
      <c r="ABE5" s="20"/>
      <c r="ABF5" s="20"/>
      <c r="ABG5" s="20"/>
      <c r="ABH5" s="20"/>
      <c r="ABI5" s="20"/>
      <c r="ABJ5" s="20"/>
      <c r="ABK5" s="20"/>
      <c r="ABL5" s="20"/>
      <c r="ABM5" s="20"/>
      <c r="ABN5" s="20"/>
      <c r="ABO5" s="20"/>
      <c r="ABP5" s="20"/>
      <c r="ABQ5" s="20"/>
      <c r="ABR5" s="20"/>
      <c r="ABS5" s="20"/>
      <c r="ABT5" s="20"/>
      <c r="ABU5" s="20"/>
      <c r="ABV5" s="20"/>
      <c r="ABW5" s="20"/>
      <c r="ABX5" s="20"/>
      <c r="ABY5" s="20"/>
      <c r="ABZ5" s="20"/>
      <c r="ACA5" s="20"/>
      <c r="ACB5" s="20"/>
      <c r="ACC5" s="20"/>
      <c r="ACD5" s="20"/>
      <c r="ACE5" s="20"/>
      <c r="ACF5" s="20"/>
      <c r="ACG5" s="20"/>
      <c r="ACH5" s="20"/>
      <c r="ACI5" s="20"/>
      <c r="ACJ5" s="20"/>
      <c r="ACK5" s="20"/>
      <c r="ACL5" s="20"/>
      <c r="ACM5" s="20"/>
      <c r="ACN5" s="20"/>
      <c r="ACO5" s="20"/>
      <c r="ACP5" s="20"/>
      <c r="ACQ5" s="20"/>
      <c r="ACR5" s="20"/>
      <c r="ACS5" s="20"/>
      <c r="ACT5" s="20"/>
      <c r="ACU5" s="20"/>
      <c r="ACV5" s="20"/>
      <c r="ACW5" s="20"/>
      <c r="ACX5" s="20"/>
      <c r="ACY5" s="20"/>
      <c r="ACZ5" s="20"/>
      <c r="ADA5" s="20"/>
      <c r="ADB5" s="20"/>
      <c r="ADC5" s="20"/>
      <c r="ADD5" s="20"/>
      <c r="ADE5" s="20"/>
      <c r="ADF5" s="20"/>
      <c r="ADG5" s="20"/>
      <c r="ADH5" s="20"/>
      <c r="ADI5" s="20"/>
      <c r="ADJ5" s="20"/>
      <c r="ADK5" s="20"/>
      <c r="ADL5" s="20"/>
      <c r="ADM5" s="20"/>
      <c r="ADN5" s="20"/>
      <c r="ADO5" s="20"/>
      <c r="ADP5" s="20"/>
      <c r="ADQ5" s="20"/>
      <c r="ADR5" s="20"/>
      <c r="ADS5" s="20"/>
      <c r="ADT5" s="20"/>
      <c r="ADU5" s="20"/>
      <c r="ADV5" s="20"/>
      <c r="ADW5" s="20"/>
      <c r="ADX5" s="20"/>
      <c r="ADY5" s="20"/>
      <c r="ADZ5" s="20"/>
      <c r="AEA5" s="20"/>
      <c r="AEB5" s="20"/>
      <c r="AEC5" s="20"/>
      <c r="AED5" s="20"/>
      <c r="AEE5" s="20"/>
      <c r="AEF5" s="20"/>
      <c r="AEG5" s="20"/>
      <c r="AEH5" s="20"/>
      <c r="AEI5" s="20"/>
      <c r="AEJ5" s="20"/>
      <c r="AEK5" s="20"/>
      <c r="AEL5" s="20"/>
      <c r="AEM5" s="20"/>
      <c r="AEN5" s="20"/>
      <c r="AEO5" s="20"/>
      <c r="AEP5" s="20"/>
      <c r="AEQ5" s="20"/>
      <c r="AER5" s="20"/>
      <c r="AES5" s="20"/>
      <c r="AET5" s="20"/>
      <c r="AEU5" s="20"/>
      <c r="AEV5" s="20"/>
      <c r="AEW5" s="20"/>
      <c r="AEX5" s="20"/>
      <c r="AEY5" s="20"/>
      <c r="AEZ5" s="20"/>
      <c r="AFA5" s="20"/>
      <c r="AFB5" s="20"/>
      <c r="AFC5" s="20"/>
      <c r="AFD5" s="20"/>
      <c r="AFE5" s="20"/>
      <c r="AFF5" s="20"/>
      <c r="AFG5" s="20"/>
      <c r="AFH5" s="20"/>
      <c r="AFI5" s="20"/>
      <c r="AFJ5" s="20"/>
      <c r="AFK5" s="20"/>
      <c r="AFL5" s="20"/>
      <c r="AFM5" s="20"/>
      <c r="AFN5" s="20"/>
      <c r="AFO5" s="20"/>
      <c r="AFP5" s="20"/>
      <c r="AFQ5" s="20"/>
      <c r="AFR5" s="20"/>
      <c r="AFS5" s="20"/>
      <c r="AFT5" s="20"/>
      <c r="AFU5" s="20"/>
      <c r="AFV5" s="20"/>
      <c r="AFW5" s="20"/>
      <c r="AFX5" s="20"/>
      <c r="AFY5" s="20"/>
      <c r="AFZ5" s="20"/>
      <c r="AGA5" s="20"/>
      <c r="AGB5" s="20"/>
      <c r="AGC5" s="20"/>
      <c r="AGD5" s="20"/>
      <c r="AGE5" s="20"/>
      <c r="AGF5" s="20"/>
      <c r="AGG5" s="20"/>
      <c r="AGH5" s="20"/>
      <c r="AGI5" s="20"/>
      <c r="AGJ5" s="20"/>
      <c r="AGK5" s="20"/>
      <c r="AGL5" s="20"/>
      <c r="AGM5" s="20"/>
      <c r="AGN5" s="20"/>
      <c r="AGO5" s="20"/>
      <c r="AGP5" s="20"/>
      <c r="AGQ5" s="20"/>
      <c r="AGR5" s="20"/>
      <c r="AGS5" s="20"/>
      <c r="AGT5" s="20"/>
      <c r="AGU5" s="20"/>
      <c r="AGV5" s="20"/>
      <c r="AGW5" s="20"/>
      <c r="AGX5" s="20"/>
      <c r="AGY5" s="20"/>
      <c r="AGZ5" s="20"/>
      <c r="AHA5" s="20"/>
      <c r="AHB5" s="20"/>
      <c r="AHC5" s="20"/>
      <c r="AHD5" s="20"/>
      <c r="AHE5" s="20"/>
      <c r="AHF5" s="20"/>
      <c r="AHG5" s="20"/>
      <c r="AHH5" s="20"/>
      <c r="AHI5" s="20"/>
      <c r="AHJ5" s="20"/>
      <c r="AHK5" s="20"/>
      <c r="AHL5" s="20"/>
      <c r="AHM5" s="20"/>
      <c r="AHN5" s="20"/>
      <c r="AHO5" s="20"/>
      <c r="AHP5" s="20"/>
      <c r="AHQ5" s="20"/>
      <c r="AHR5" s="20"/>
      <c r="AHS5" s="20"/>
      <c r="AHT5" s="20"/>
      <c r="AHU5" s="20"/>
      <c r="AHV5" s="20"/>
      <c r="AHW5" s="20"/>
      <c r="AHX5" s="20"/>
      <c r="AHY5" s="20"/>
      <c r="AHZ5" s="20"/>
      <c r="AIA5" s="20"/>
      <c r="AIB5" s="20"/>
      <c r="AIC5" s="20"/>
      <c r="AID5" s="20"/>
      <c r="AIE5" s="20"/>
      <c r="AIF5" s="20"/>
      <c r="AIG5" s="20"/>
      <c r="AIH5" s="20"/>
      <c r="AII5" s="20"/>
      <c r="AIJ5" s="20"/>
      <c r="AIK5" s="20"/>
      <c r="AIL5" s="20"/>
      <c r="AIM5" s="20"/>
      <c r="AIN5" s="20"/>
      <c r="AIO5" s="20"/>
      <c r="AIP5" s="20"/>
      <c r="AIQ5" s="20"/>
      <c r="AIR5" s="20"/>
      <c r="AIS5" s="20"/>
      <c r="AIT5" s="20"/>
      <c r="AIU5" s="20"/>
      <c r="AIV5" s="20"/>
      <c r="AIW5" s="20"/>
      <c r="AIX5" s="20"/>
      <c r="AIY5" s="20"/>
      <c r="AIZ5" s="20"/>
      <c r="AJA5" s="20"/>
      <c r="AJB5" s="20"/>
      <c r="AJC5" s="20"/>
      <c r="AJD5" s="20"/>
      <c r="AJE5" s="20"/>
      <c r="AJF5" s="20"/>
      <c r="AJG5" s="20"/>
      <c r="AJH5" s="20"/>
      <c r="AJI5" s="20"/>
      <c r="AJJ5" s="20"/>
      <c r="AJK5" s="20"/>
      <c r="AJL5" s="20"/>
      <c r="AJM5" s="20"/>
      <c r="AJN5" s="20"/>
      <c r="AJO5" s="20"/>
      <c r="AJP5" s="20"/>
      <c r="AJQ5" s="20"/>
      <c r="AJR5" s="20"/>
      <c r="AJS5" s="20"/>
      <c r="AJT5" s="20"/>
      <c r="AJU5" s="20"/>
      <c r="AJV5" s="20"/>
      <c r="AJW5" s="20"/>
      <c r="AJX5" s="20"/>
      <c r="AJY5" s="20"/>
      <c r="AJZ5" s="20"/>
      <c r="AKA5" s="20"/>
      <c r="AKB5" s="20"/>
      <c r="AKC5" s="20"/>
      <c r="AKD5" s="20"/>
      <c r="AKE5" s="20"/>
      <c r="AKF5" s="20"/>
      <c r="AKG5" s="20"/>
      <c r="AKH5" s="20"/>
      <c r="AKI5" s="20"/>
      <c r="AKJ5" s="20"/>
      <c r="AKK5" s="20"/>
      <c r="AKL5" s="20"/>
      <c r="AKM5" s="20"/>
      <c r="AKN5" s="20"/>
      <c r="AKO5" s="20"/>
      <c r="AKP5" s="20"/>
      <c r="AKQ5" s="20"/>
      <c r="AKR5" s="20"/>
      <c r="AKS5" s="20"/>
      <c r="AKT5" s="20"/>
      <c r="AKU5" s="20"/>
      <c r="AKV5" s="20"/>
      <c r="AKW5" s="20"/>
      <c r="AKX5" s="20"/>
      <c r="AKY5" s="20"/>
      <c r="AKZ5" s="20"/>
      <c r="ALA5" s="20"/>
      <c r="ALB5" s="20"/>
      <c r="ALC5" s="20"/>
      <c r="ALD5" s="20"/>
      <c r="ALE5" s="20"/>
      <c r="ALF5" s="20"/>
      <c r="ALG5" s="20"/>
      <c r="ALH5" s="20"/>
      <c r="ALI5" s="20"/>
      <c r="ALJ5" s="20"/>
      <c r="ALK5" s="20"/>
      <c r="ALL5" s="20"/>
      <c r="ALM5" s="20"/>
      <c r="ALN5" s="20"/>
      <c r="ALO5" s="20"/>
      <c r="ALP5" s="20"/>
      <c r="ALQ5" s="20"/>
      <c r="ALR5" s="20"/>
      <c r="ALS5" s="20"/>
      <c r="ALT5" s="20"/>
      <c r="ALU5" s="20"/>
      <c r="ALV5" s="20"/>
      <c r="ALW5" s="20"/>
      <c r="ALX5" s="20"/>
      <c r="ALY5" s="20"/>
      <c r="ALZ5" s="20"/>
      <c r="AMA5" s="20"/>
      <c r="AMB5" s="20"/>
      <c r="AMC5" s="20"/>
      <c r="AMD5" s="20"/>
      <c r="AME5" s="20"/>
      <c r="AMF5" s="20"/>
      <c r="AMG5" s="20"/>
      <c r="AMH5" s="20"/>
      <c r="AMI5" s="20"/>
      <c r="AMJ5" s="20"/>
      <c r="AMK5" s="20"/>
      <c r="AML5" s="20"/>
      <c r="AMM5" s="20"/>
      <c r="AMN5" s="20"/>
      <c r="AMO5" s="20"/>
      <c r="AMP5" s="20"/>
      <c r="AMQ5" s="20"/>
      <c r="AMR5" s="20"/>
      <c r="AMS5" s="20"/>
      <c r="AMT5" s="20"/>
      <c r="AMU5" s="20"/>
      <c r="AMV5" s="20"/>
      <c r="AMW5" s="20"/>
      <c r="AMX5" s="20"/>
      <c r="AMY5" s="20"/>
      <c r="AMZ5" s="20"/>
      <c r="ANA5" s="20"/>
      <c r="ANB5" s="20"/>
      <c r="ANC5" s="20"/>
      <c r="AND5" s="20"/>
      <c r="ANE5" s="20"/>
      <c r="ANF5" s="20"/>
      <c r="ANG5" s="20"/>
      <c r="ANH5" s="20"/>
      <c r="ANI5" s="20"/>
      <c r="ANJ5" s="20"/>
      <c r="ANK5" s="20"/>
      <c r="ANL5" s="20"/>
      <c r="ANM5" s="20"/>
      <c r="ANN5" s="20"/>
      <c r="ANO5" s="20"/>
      <c r="ANP5" s="20"/>
      <c r="ANQ5" s="20"/>
      <c r="ANR5" s="20"/>
      <c r="ANS5" s="20"/>
      <c r="ANT5" s="20"/>
      <c r="ANU5" s="20"/>
      <c r="ANV5" s="20"/>
      <c r="ANW5" s="20"/>
      <c r="ANX5" s="20"/>
      <c r="ANY5" s="20"/>
      <c r="ANZ5" s="20"/>
      <c r="AOA5" s="20"/>
      <c r="AOB5" s="20"/>
      <c r="AOC5" s="20"/>
      <c r="AOD5" s="20"/>
      <c r="AOE5" s="20"/>
      <c r="AOF5" s="20"/>
      <c r="AOG5" s="20"/>
      <c r="AOH5" s="20"/>
      <c r="AOI5" s="20"/>
      <c r="AOJ5" s="20"/>
      <c r="AOK5" s="20"/>
      <c r="AOL5" s="20"/>
      <c r="AOM5" s="20"/>
      <c r="AON5" s="20"/>
      <c r="AOO5" s="20"/>
      <c r="AOP5" s="20"/>
      <c r="AOQ5" s="20"/>
      <c r="AOR5" s="20"/>
      <c r="AOS5" s="20"/>
      <c r="AOT5" s="20"/>
      <c r="AOU5" s="20"/>
      <c r="AOV5" s="20"/>
      <c r="AOW5" s="20"/>
      <c r="AOX5" s="20"/>
      <c r="AOY5" s="20"/>
      <c r="AOZ5" s="20"/>
      <c r="APA5" s="20"/>
      <c r="APB5" s="20"/>
      <c r="APC5" s="20"/>
      <c r="APD5" s="20"/>
      <c r="APE5" s="20"/>
      <c r="APF5" s="20"/>
      <c r="APG5" s="20"/>
      <c r="APH5" s="20"/>
      <c r="API5" s="20"/>
      <c r="APJ5" s="20"/>
      <c r="APK5" s="20"/>
      <c r="APL5" s="20"/>
      <c r="APM5" s="20"/>
      <c r="APN5" s="20"/>
      <c r="APO5" s="20"/>
      <c r="APP5" s="20"/>
      <c r="APQ5" s="20"/>
      <c r="APR5" s="20"/>
      <c r="APS5" s="20"/>
      <c r="APT5" s="20"/>
      <c r="APU5" s="20"/>
      <c r="APV5" s="20"/>
      <c r="APW5" s="20"/>
      <c r="APX5" s="20"/>
      <c r="APY5" s="20"/>
      <c r="APZ5" s="20"/>
      <c r="AQA5" s="20"/>
      <c r="AQB5" s="20"/>
      <c r="AQC5" s="20"/>
      <c r="AQD5" s="20"/>
      <c r="AQE5" s="20"/>
      <c r="AQF5" s="20"/>
      <c r="AQG5" s="20"/>
      <c r="AQH5" s="20"/>
      <c r="AQI5" s="20"/>
      <c r="AQJ5" s="20"/>
      <c r="AQK5" s="20"/>
      <c r="AQL5" s="20"/>
      <c r="AQM5" s="20"/>
      <c r="AQN5" s="20"/>
      <c r="AQO5" s="20"/>
      <c r="AQP5" s="20"/>
      <c r="AQQ5" s="20"/>
      <c r="AQR5" s="20"/>
      <c r="AQS5" s="20"/>
      <c r="AQT5" s="20"/>
      <c r="AQU5" s="20"/>
      <c r="AQV5" s="20"/>
      <c r="AQW5" s="20"/>
      <c r="AQX5" s="20"/>
      <c r="AQY5" s="20"/>
      <c r="AQZ5" s="20"/>
      <c r="ARA5" s="20"/>
      <c r="ARB5" s="20"/>
      <c r="ARC5" s="20"/>
      <c r="ARD5" s="20"/>
      <c r="ARE5" s="20"/>
      <c r="ARF5" s="20"/>
      <c r="ARG5" s="20"/>
      <c r="ARH5" s="20"/>
      <c r="ARI5" s="20"/>
      <c r="ARJ5" s="20"/>
      <c r="ARK5" s="20"/>
      <c r="ARL5" s="20"/>
      <c r="ARM5" s="20"/>
      <c r="ARN5" s="20"/>
      <c r="ARO5" s="20"/>
      <c r="ARP5" s="20"/>
      <c r="ARQ5" s="20"/>
      <c r="ARR5" s="20"/>
      <c r="ARS5" s="20"/>
      <c r="ART5" s="20"/>
      <c r="ARU5" s="20"/>
      <c r="ARV5" s="20"/>
      <c r="ARW5" s="20"/>
      <c r="ARX5" s="20"/>
      <c r="ARY5" s="20"/>
      <c r="ARZ5" s="20"/>
      <c r="ASA5" s="20"/>
      <c r="ASB5" s="20"/>
      <c r="ASC5" s="20"/>
      <c r="ASD5" s="20"/>
      <c r="ASE5" s="20"/>
      <c r="ASF5" s="20"/>
      <c r="ASG5" s="20"/>
      <c r="ASH5" s="20"/>
      <c r="ASI5" s="20"/>
      <c r="ASJ5" s="20"/>
      <c r="ASK5" s="20"/>
      <c r="ASL5" s="20"/>
      <c r="ASM5" s="20"/>
      <c r="ASN5" s="20"/>
      <c r="ASO5" s="20"/>
      <c r="ASP5" s="20"/>
      <c r="ASQ5" s="20"/>
      <c r="ASR5" s="20"/>
      <c r="ASS5" s="20"/>
      <c r="AST5" s="20"/>
      <c r="ASU5" s="20"/>
      <c r="ASV5" s="20"/>
      <c r="ASW5" s="20"/>
      <c r="ASX5" s="20"/>
      <c r="ASY5" s="20"/>
      <c r="ASZ5" s="20"/>
      <c r="ATA5" s="20"/>
      <c r="ATB5" s="20"/>
      <c r="ATC5" s="20"/>
      <c r="ATD5" s="20"/>
      <c r="ATE5" s="20"/>
      <c r="ATF5" s="20"/>
      <c r="ATG5" s="20"/>
      <c r="ATH5" s="20"/>
      <c r="ATI5" s="20"/>
      <c r="ATJ5" s="20"/>
      <c r="ATK5" s="20"/>
      <c r="ATL5" s="20"/>
      <c r="ATM5" s="20"/>
      <c r="ATN5" s="20"/>
      <c r="ATO5" s="20"/>
      <c r="ATP5" s="20"/>
      <c r="ATQ5" s="20"/>
      <c r="ATR5" s="20"/>
      <c r="ATS5" s="20"/>
      <c r="ATT5" s="20"/>
      <c r="ATU5" s="20"/>
      <c r="ATV5" s="20"/>
      <c r="ATW5" s="20"/>
      <c r="ATX5" s="20"/>
      <c r="ATY5" s="20"/>
      <c r="ATZ5" s="20"/>
      <c r="AUA5" s="20"/>
      <c r="AUB5" s="20"/>
      <c r="AUC5" s="20"/>
      <c r="AUD5" s="20"/>
      <c r="AUE5" s="20"/>
      <c r="AUF5" s="20"/>
      <c r="AUG5" s="20"/>
      <c r="AUH5" s="20"/>
      <c r="AUI5" s="20"/>
      <c r="AUJ5" s="20"/>
      <c r="AUK5" s="20"/>
      <c r="AUL5" s="20"/>
      <c r="AUM5" s="20"/>
      <c r="AUN5" s="20"/>
      <c r="AUO5" s="20"/>
      <c r="AUP5" s="20"/>
      <c r="AUQ5" s="20"/>
      <c r="AUR5" s="20"/>
      <c r="AUS5" s="20"/>
      <c r="AUT5" s="20"/>
      <c r="AUU5" s="20"/>
      <c r="AUV5" s="20"/>
      <c r="AUW5" s="20"/>
      <c r="AUX5" s="20"/>
      <c r="AUY5" s="20"/>
      <c r="AUZ5" s="20"/>
      <c r="AVA5" s="20"/>
      <c r="AVB5" s="20"/>
      <c r="AVC5" s="20"/>
      <c r="AVD5" s="20"/>
      <c r="AVE5" s="20"/>
      <c r="AVF5" s="20"/>
      <c r="AVG5" s="20"/>
      <c r="AVH5" s="20"/>
      <c r="AVI5" s="20"/>
      <c r="AVJ5" s="20"/>
      <c r="AVK5" s="20"/>
      <c r="AVL5" s="20"/>
      <c r="AVM5" s="20"/>
      <c r="AVN5" s="20"/>
      <c r="AVO5" s="20"/>
      <c r="AVP5" s="20"/>
      <c r="AVQ5" s="20"/>
      <c r="AVR5" s="20"/>
      <c r="AVS5" s="20"/>
      <c r="AVT5" s="20"/>
      <c r="AVU5" s="20"/>
      <c r="AVV5" s="20"/>
      <c r="AVW5" s="20"/>
      <c r="AVX5" s="20"/>
      <c r="AVY5" s="20"/>
      <c r="AVZ5" s="20"/>
      <c r="AWA5" s="20"/>
      <c r="AWB5" s="20"/>
      <c r="AWC5" s="20"/>
      <c r="AWD5" s="20"/>
      <c r="AWE5" s="20"/>
      <c r="AWF5" s="20"/>
      <c r="AWG5" s="20"/>
      <c r="AWH5" s="20"/>
      <c r="AWI5" s="20"/>
      <c r="AWJ5" s="20"/>
      <c r="AWK5" s="20"/>
      <c r="AWL5" s="20"/>
      <c r="AWM5" s="20"/>
      <c r="AWN5" s="20"/>
      <c r="AWO5" s="20"/>
      <c r="AWP5" s="20"/>
      <c r="AWQ5" s="20"/>
      <c r="AWR5" s="20"/>
      <c r="AWS5" s="20"/>
      <c r="AWT5" s="20"/>
      <c r="AWU5" s="20"/>
      <c r="AWV5" s="20"/>
      <c r="AWW5" s="20"/>
      <c r="AWX5" s="20"/>
      <c r="AWY5" s="20"/>
      <c r="AWZ5" s="20"/>
      <c r="AXA5" s="20"/>
      <c r="AXB5" s="20"/>
      <c r="AXC5" s="20"/>
      <c r="AXD5" s="20"/>
      <c r="AXE5" s="20"/>
      <c r="AXF5" s="20"/>
      <c r="AXG5" s="20"/>
      <c r="AXH5" s="20"/>
      <c r="AXI5" s="20"/>
      <c r="AXJ5" s="20"/>
      <c r="AXK5" s="20"/>
      <c r="AXL5" s="20"/>
      <c r="AXM5" s="20"/>
      <c r="AXN5" s="20"/>
      <c r="AXO5" s="20"/>
      <c r="AXP5" s="20"/>
      <c r="AXQ5" s="20"/>
      <c r="AXR5" s="20"/>
      <c r="AXS5" s="20"/>
      <c r="AXT5" s="20"/>
      <c r="AXU5" s="20"/>
      <c r="AXV5" s="20"/>
      <c r="AXW5" s="20"/>
      <c r="AXX5" s="20"/>
      <c r="AXY5" s="20"/>
      <c r="AXZ5" s="20"/>
      <c r="AYA5" s="20"/>
      <c r="AYB5" s="20"/>
      <c r="AYC5" s="20"/>
      <c r="AYD5" s="20"/>
      <c r="AYE5" s="20"/>
      <c r="AYF5" s="20"/>
      <c r="AYG5" s="20"/>
      <c r="AYH5" s="20"/>
      <c r="AYI5" s="20"/>
      <c r="AYJ5" s="20"/>
      <c r="AYK5" s="20"/>
      <c r="AYL5" s="20"/>
      <c r="AYM5" s="20"/>
      <c r="AYN5" s="20"/>
      <c r="AYO5" s="20"/>
      <c r="AYP5" s="20"/>
      <c r="AYQ5" s="20"/>
      <c r="AYR5" s="20"/>
      <c r="AYS5" s="20"/>
      <c r="AYT5" s="20"/>
      <c r="AYU5" s="20"/>
      <c r="AYV5" s="20"/>
      <c r="AYW5" s="20"/>
      <c r="AYX5" s="20"/>
      <c r="AYY5" s="20"/>
      <c r="AYZ5" s="20"/>
      <c r="AZA5" s="20"/>
      <c r="AZB5" s="20"/>
      <c r="AZC5" s="20"/>
      <c r="AZD5" s="20"/>
      <c r="AZE5" s="20"/>
      <c r="AZF5" s="20"/>
      <c r="AZG5" s="20"/>
      <c r="AZH5" s="20"/>
      <c r="AZI5" s="20"/>
      <c r="AZJ5" s="20"/>
      <c r="AZK5" s="20"/>
      <c r="AZL5" s="20"/>
      <c r="AZM5" s="20"/>
      <c r="AZN5" s="20"/>
      <c r="AZO5" s="20"/>
      <c r="AZP5" s="20"/>
      <c r="AZQ5" s="20"/>
      <c r="AZR5" s="20"/>
      <c r="AZS5" s="20"/>
      <c r="AZT5" s="20"/>
      <c r="AZU5" s="20"/>
      <c r="AZV5" s="20"/>
      <c r="AZW5" s="20"/>
      <c r="AZX5" s="20"/>
      <c r="AZY5" s="20"/>
      <c r="AZZ5" s="20"/>
      <c r="BAA5" s="20"/>
      <c r="BAB5" s="20"/>
      <c r="BAC5" s="20"/>
      <c r="BAD5" s="20"/>
      <c r="BAE5" s="20"/>
      <c r="BAF5" s="20"/>
      <c r="BAG5" s="20"/>
      <c r="BAH5" s="20"/>
      <c r="BAI5" s="20"/>
      <c r="BAJ5" s="20"/>
      <c r="BAK5" s="20"/>
      <c r="BAL5" s="20"/>
      <c r="BAM5" s="20"/>
      <c r="BAN5" s="20"/>
      <c r="BAO5" s="20"/>
      <c r="BAP5" s="20"/>
      <c r="BAQ5" s="20"/>
      <c r="BAR5" s="20"/>
      <c r="BAS5" s="20"/>
      <c r="BAT5" s="20"/>
      <c r="BAU5" s="20"/>
      <c r="BAV5" s="20"/>
      <c r="BAW5" s="20"/>
      <c r="BAX5" s="20"/>
      <c r="BAY5" s="20"/>
      <c r="BAZ5" s="20"/>
      <c r="BBA5" s="20"/>
      <c r="BBB5" s="20"/>
      <c r="BBC5" s="20"/>
      <c r="BBD5" s="20"/>
      <c r="BBE5" s="20"/>
      <c r="BBF5" s="20"/>
      <c r="BBG5" s="20"/>
      <c r="BBH5" s="20"/>
      <c r="BBI5" s="20"/>
      <c r="BBJ5" s="20"/>
      <c r="BBK5" s="20"/>
      <c r="BBL5" s="20"/>
      <c r="BBM5" s="20"/>
      <c r="BBN5" s="20"/>
      <c r="BBO5" s="20"/>
      <c r="BBP5" s="20"/>
      <c r="BBQ5" s="20"/>
      <c r="BBR5" s="20"/>
      <c r="BBS5" s="20"/>
      <c r="BBT5" s="20"/>
      <c r="BBU5" s="20"/>
      <c r="BBV5" s="20"/>
      <c r="BBW5" s="20"/>
      <c r="BBX5" s="20"/>
      <c r="BBY5" s="20"/>
      <c r="BBZ5" s="20"/>
      <c r="BCA5" s="20"/>
      <c r="BCB5" s="20"/>
      <c r="BCC5" s="20"/>
      <c r="BCD5" s="20"/>
      <c r="BCE5" s="20"/>
      <c r="BCF5" s="20"/>
      <c r="BCG5" s="20"/>
      <c r="BCH5" s="20"/>
      <c r="BCI5" s="20"/>
      <c r="BCJ5" s="20"/>
      <c r="BCK5" s="20"/>
      <c r="BCL5" s="20"/>
      <c r="BCM5" s="20"/>
      <c r="BCN5" s="20"/>
      <c r="BCO5" s="20"/>
      <c r="BCP5" s="20"/>
      <c r="BCQ5" s="20"/>
      <c r="BCR5" s="20"/>
      <c r="BCS5" s="20"/>
      <c r="BCT5" s="20"/>
      <c r="BCU5" s="20"/>
      <c r="BCV5" s="20"/>
      <c r="BCW5" s="20"/>
      <c r="BCX5" s="20"/>
      <c r="BCY5" s="20"/>
      <c r="BCZ5" s="20"/>
      <c r="BDA5" s="20"/>
      <c r="BDB5" s="20"/>
      <c r="BDC5" s="20"/>
      <c r="BDD5" s="20"/>
      <c r="BDE5" s="20"/>
      <c r="BDF5" s="20"/>
      <c r="BDG5" s="20"/>
      <c r="BDH5" s="20"/>
      <c r="BDI5" s="20"/>
      <c r="BDJ5" s="20"/>
      <c r="BDK5" s="20"/>
      <c r="BDL5" s="20"/>
      <c r="BDM5" s="20"/>
      <c r="BDN5" s="20"/>
      <c r="BDO5" s="20"/>
      <c r="BDP5" s="20"/>
      <c r="BDQ5" s="20"/>
      <c r="BDR5" s="20"/>
      <c r="BDS5" s="20"/>
      <c r="BDT5" s="20"/>
      <c r="BDU5" s="20"/>
      <c r="BDV5" s="20"/>
      <c r="BDW5" s="20"/>
      <c r="BDX5" s="20"/>
      <c r="BDY5" s="20"/>
      <c r="BDZ5" s="20"/>
      <c r="BEA5" s="20"/>
      <c r="BEB5" s="20"/>
      <c r="BEC5" s="20"/>
      <c r="BED5" s="20"/>
      <c r="BEE5" s="20"/>
      <c r="BEF5" s="20"/>
      <c r="BEG5" s="20"/>
      <c r="BEH5" s="20"/>
      <c r="BEI5" s="20"/>
      <c r="BEJ5" s="20"/>
      <c r="BEK5" s="20"/>
      <c r="BEL5" s="20"/>
      <c r="BEM5" s="20"/>
      <c r="BEN5" s="20"/>
      <c r="BEO5" s="20"/>
      <c r="BEP5" s="20"/>
      <c r="BEQ5" s="20"/>
      <c r="BER5" s="20"/>
      <c r="BES5" s="20"/>
      <c r="BET5" s="20"/>
      <c r="BEU5" s="20"/>
      <c r="BEV5" s="20"/>
      <c r="BEW5" s="20"/>
      <c r="BEX5" s="20"/>
      <c r="BEY5" s="20"/>
      <c r="BEZ5" s="20"/>
      <c r="BFA5" s="20"/>
      <c r="BFB5" s="20"/>
      <c r="BFC5" s="20"/>
      <c r="BFD5" s="20"/>
      <c r="BFE5" s="20"/>
      <c r="BFF5" s="20"/>
      <c r="BFG5" s="20"/>
      <c r="BFH5" s="20"/>
      <c r="BFI5" s="20"/>
      <c r="BFJ5" s="20"/>
      <c r="BFK5" s="20"/>
      <c r="BFL5" s="20"/>
      <c r="BFM5" s="20"/>
      <c r="BFN5" s="20"/>
      <c r="BFO5" s="20"/>
      <c r="BFP5" s="20"/>
      <c r="BFQ5" s="20"/>
      <c r="BFR5" s="20"/>
      <c r="BFS5" s="20"/>
      <c r="BFT5" s="20"/>
      <c r="BFU5" s="20"/>
      <c r="BFV5" s="20"/>
      <c r="BFW5" s="20"/>
      <c r="BFX5" s="20"/>
      <c r="BFY5" s="20"/>
      <c r="BFZ5" s="20"/>
      <c r="BGA5" s="20"/>
      <c r="BGB5" s="20"/>
      <c r="BGC5" s="20"/>
      <c r="BGD5" s="20"/>
      <c r="BGE5" s="20"/>
      <c r="BGF5" s="20"/>
      <c r="BGG5" s="20"/>
      <c r="BGH5" s="20"/>
      <c r="BGI5" s="20"/>
      <c r="BGJ5" s="20"/>
      <c r="BGK5" s="20"/>
      <c r="BGL5" s="20"/>
      <c r="BGM5" s="20"/>
      <c r="BGN5" s="20"/>
      <c r="BGO5" s="20"/>
      <c r="BGP5" s="20"/>
      <c r="BGQ5" s="20"/>
      <c r="BGR5" s="20"/>
      <c r="BGS5" s="20"/>
      <c r="BGT5" s="20"/>
      <c r="BGU5" s="20"/>
      <c r="BGV5" s="20"/>
      <c r="BGW5" s="20"/>
      <c r="BGX5" s="20"/>
      <c r="BGY5" s="20"/>
      <c r="BGZ5" s="20"/>
      <c r="BHA5" s="20"/>
      <c r="BHB5" s="20"/>
      <c r="BHC5" s="20"/>
      <c r="BHD5" s="20"/>
      <c r="BHE5" s="20"/>
      <c r="BHF5" s="20"/>
      <c r="BHG5" s="20"/>
      <c r="BHH5" s="20"/>
      <c r="BHI5" s="20"/>
      <c r="BHJ5" s="20"/>
      <c r="BHK5" s="20"/>
      <c r="BHL5" s="20"/>
      <c r="BHM5" s="20"/>
      <c r="BHN5" s="20"/>
      <c r="BHO5" s="20"/>
      <c r="BHP5" s="20"/>
      <c r="BHQ5" s="20"/>
      <c r="BHR5" s="20"/>
      <c r="BHS5" s="20"/>
      <c r="BHT5" s="20"/>
      <c r="BHU5" s="20"/>
      <c r="BHV5" s="20"/>
      <c r="BHW5" s="20"/>
      <c r="BHX5" s="20"/>
      <c r="BHY5" s="20"/>
      <c r="BHZ5" s="20"/>
      <c r="BIA5" s="20"/>
      <c r="BIB5" s="20"/>
      <c r="BIC5" s="20"/>
      <c r="BID5" s="20"/>
      <c r="BIE5" s="20"/>
      <c r="BIF5" s="20"/>
      <c r="BIG5" s="20"/>
      <c r="BIH5" s="20"/>
      <c r="BII5" s="20"/>
      <c r="BIJ5" s="20"/>
      <c r="BIK5" s="20"/>
      <c r="BIL5" s="20"/>
      <c r="BIM5" s="20"/>
      <c r="BIN5" s="20"/>
      <c r="BIO5" s="20"/>
      <c r="BIP5" s="20"/>
      <c r="BIQ5" s="20"/>
      <c r="BIR5" s="20"/>
      <c r="BIS5" s="20"/>
      <c r="BIT5" s="20"/>
      <c r="BIU5" s="20"/>
      <c r="BIV5" s="20"/>
      <c r="BIW5" s="20"/>
      <c r="BIX5" s="20"/>
      <c r="BIY5" s="20"/>
      <c r="BIZ5" s="20"/>
      <c r="BJA5" s="20"/>
      <c r="BJB5" s="20"/>
      <c r="BJC5" s="20"/>
      <c r="BJD5" s="20"/>
      <c r="BJE5" s="20"/>
      <c r="BJF5" s="20"/>
      <c r="BJG5" s="20"/>
      <c r="BJH5" s="20"/>
      <c r="BJI5" s="20"/>
      <c r="BJJ5" s="20"/>
      <c r="BJK5" s="20"/>
      <c r="BJL5" s="20"/>
      <c r="BJM5" s="20"/>
      <c r="BJN5" s="20"/>
      <c r="BJO5" s="20"/>
      <c r="BJP5" s="20"/>
      <c r="BJQ5" s="20"/>
      <c r="BJR5" s="20"/>
      <c r="BJS5" s="20"/>
      <c r="BJT5" s="20"/>
      <c r="BJU5" s="20"/>
      <c r="BJV5" s="20"/>
      <c r="BJW5" s="20"/>
      <c r="BJX5" s="20"/>
      <c r="BJY5" s="20"/>
      <c r="BJZ5" s="20"/>
      <c r="BKA5" s="20"/>
      <c r="BKB5" s="20"/>
      <c r="BKC5" s="20"/>
      <c r="BKD5" s="20"/>
      <c r="BKE5" s="20"/>
      <c r="BKF5" s="20"/>
      <c r="BKG5" s="20"/>
      <c r="BKH5" s="20"/>
      <c r="BKI5" s="20"/>
      <c r="BKJ5" s="20"/>
      <c r="BKK5" s="20"/>
      <c r="BKL5" s="20"/>
      <c r="BKM5" s="20"/>
      <c r="BKN5" s="20"/>
      <c r="BKO5" s="20"/>
      <c r="BKP5" s="20"/>
      <c r="BKQ5" s="20"/>
      <c r="BKR5" s="20"/>
      <c r="BKS5" s="20"/>
      <c r="BKT5" s="20"/>
      <c r="BKU5" s="20"/>
      <c r="BKV5" s="20"/>
      <c r="BKW5" s="20"/>
      <c r="BKX5" s="20"/>
      <c r="BKY5" s="20"/>
      <c r="BKZ5" s="20"/>
      <c r="BLA5" s="20"/>
      <c r="BLB5" s="20"/>
      <c r="BLC5" s="20"/>
      <c r="BLD5" s="20"/>
      <c r="BLE5" s="20"/>
      <c r="BLF5" s="20"/>
      <c r="BLG5" s="20"/>
      <c r="BLH5" s="20"/>
      <c r="BLI5" s="20"/>
      <c r="BLJ5" s="20"/>
      <c r="BLK5" s="20"/>
      <c r="BLL5" s="20"/>
      <c r="BLM5" s="20"/>
      <c r="BLN5" s="20"/>
      <c r="BLO5" s="20"/>
      <c r="BLP5" s="20"/>
      <c r="BLQ5" s="20"/>
      <c r="BLR5" s="20"/>
      <c r="BLS5" s="20"/>
      <c r="BLT5" s="20"/>
      <c r="BLU5" s="20"/>
      <c r="BLV5" s="20"/>
      <c r="BLW5" s="20"/>
      <c r="BLX5" s="20"/>
      <c r="BLY5" s="20"/>
      <c r="BLZ5" s="20"/>
      <c r="BMA5" s="20"/>
      <c r="BMB5" s="20"/>
      <c r="BMC5" s="20"/>
      <c r="BMD5" s="20"/>
      <c r="BME5" s="20"/>
      <c r="BMF5" s="20"/>
      <c r="BMG5" s="20"/>
      <c r="BMH5" s="20"/>
      <c r="BMI5" s="20"/>
      <c r="BMJ5" s="20"/>
      <c r="BMK5" s="20"/>
      <c r="BML5" s="20"/>
      <c r="BMM5" s="20"/>
      <c r="BMN5" s="20"/>
      <c r="BMO5" s="20"/>
      <c r="BMP5" s="20"/>
      <c r="BMQ5" s="20"/>
      <c r="BMR5" s="20"/>
      <c r="BMS5" s="20"/>
      <c r="BMT5" s="20"/>
      <c r="BMU5" s="20"/>
      <c r="BMV5" s="20"/>
      <c r="BMW5" s="20"/>
      <c r="BMX5" s="20"/>
      <c r="BMY5" s="20"/>
      <c r="BMZ5" s="20"/>
      <c r="BNA5" s="20"/>
      <c r="BNB5" s="20"/>
      <c r="BNC5" s="20"/>
      <c r="BND5" s="20"/>
      <c r="BNE5" s="20"/>
      <c r="BNF5" s="20"/>
      <c r="BNG5" s="20"/>
      <c r="BNH5" s="20"/>
      <c r="BNI5" s="20"/>
      <c r="BNJ5" s="20"/>
      <c r="BNK5" s="20"/>
      <c r="BNL5" s="20"/>
      <c r="BNM5" s="20"/>
      <c r="BNN5" s="20"/>
      <c r="BNO5" s="20"/>
      <c r="BNP5" s="20"/>
      <c r="BNQ5" s="20"/>
      <c r="BNR5" s="20"/>
      <c r="BNS5" s="20"/>
      <c r="BNT5" s="20"/>
      <c r="BNU5" s="20"/>
      <c r="BNV5" s="20"/>
      <c r="BNW5" s="20"/>
      <c r="BNX5" s="20"/>
      <c r="BNY5" s="20"/>
      <c r="BNZ5" s="20"/>
      <c r="BOA5" s="20"/>
      <c r="BOB5" s="20"/>
      <c r="BOC5" s="20"/>
      <c r="BOD5" s="20"/>
      <c r="BOE5" s="20"/>
      <c r="BOF5" s="20"/>
      <c r="BOG5" s="20"/>
      <c r="BOH5" s="20"/>
      <c r="BOI5" s="20"/>
      <c r="BOJ5" s="20"/>
      <c r="BOK5" s="20"/>
      <c r="BOL5" s="20"/>
      <c r="BOM5" s="20"/>
      <c r="BON5" s="20"/>
      <c r="BOO5" s="20"/>
      <c r="BOP5" s="20"/>
      <c r="BOQ5" s="20"/>
      <c r="BOR5" s="20"/>
      <c r="BOS5" s="20"/>
      <c r="BOT5" s="20"/>
      <c r="BOU5" s="20"/>
      <c r="BOV5" s="20"/>
      <c r="BOW5" s="20"/>
      <c r="BOX5" s="20"/>
      <c r="BOY5" s="20"/>
      <c r="BOZ5" s="20"/>
      <c r="BPA5" s="20"/>
      <c r="BPB5" s="20"/>
      <c r="BPC5" s="20"/>
      <c r="BPD5" s="20"/>
      <c r="BPE5" s="20"/>
      <c r="BPF5" s="20"/>
      <c r="BPG5" s="20"/>
      <c r="BPH5" s="20"/>
      <c r="BPI5" s="20"/>
      <c r="BPJ5" s="20"/>
      <c r="BPK5" s="20"/>
      <c r="BPL5" s="20"/>
      <c r="BPM5" s="20"/>
      <c r="BPN5" s="20"/>
      <c r="BPO5" s="20"/>
      <c r="BPP5" s="20"/>
      <c r="BPQ5" s="20"/>
      <c r="BPR5" s="20"/>
      <c r="BPS5" s="20"/>
      <c r="BPT5" s="20"/>
      <c r="BPU5" s="20"/>
      <c r="BPV5" s="20"/>
      <c r="BPW5" s="20"/>
      <c r="BPX5" s="20"/>
      <c r="BPY5" s="20"/>
      <c r="BPZ5" s="20"/>
      <c r="BQA5" s="20"/>
      <c r="BQB5" s="20"/>
      <c r="BQC5" s="20"/>
      <c r="BQD5" s="20"/>
      <c r="BQE5" s="20"/>
      <c r="BQF5" s="20"/>
      <c r="BQG5" s="20"/>
      <c r="BQH5" s="20"/>
      <c r="BQI5" s="20"/>
      <c r="BQJ5" s="20"/>
      <c r="BQK5" s="20"/>
      <c r="BQL5" s="20"/>
      <c r="BQM5" s="20"/>
      <c r="BQN5" s="20"/>
      <c r="BQO5" s="20"/>
      <c r="BQP5" s="20"/>
      <c r="BQQ5" s="20"/>
      <c r="BQR5" s="20"/>
      <c r="BQS5" s="20"/>
      <c r="BQT5" s="20"/>
      <c r="BQU5" s="20"/>
      <c r="BQV5" s="20"/>
      <c r="BQW5" s="20"/>
      <c r="BQX5" s="20"/>
      <c r="BQY5" s="20"/>
      <c r="BQZ5" s="20"/>
      <c r="BRA5" s="20"/>
      <c r="BRB5" s="20"/>
      <c r="BRC5" s="20"/>
      <c r="BRD5" s="20"/>
      <c r="BRE5" s="20"/>
      <c r="BRF5" s="20"/>
      <c r="BRG5" s="20"/>
      <c r="BRH5" s="20"/>
      <c r="BRI5" s="20"/>
      <c r="BRJ5" s="20"/>
      <c r="BRK5" s="20"/>
      <c r="BRL5" s="20"/>
      <c r="BRM5" s="20"/>
      <c r="BRN5" s="20"/>
      <c r="BRO5" s="20"/>
      <c r="BRP5" s="20"/>
      <c r="BRQ5" s="20"/>
      <c r="BRR5" s="20"/>
      <c r="BRS5" s="20"/>
      <c r="BRT5" s="20"/>
      <c r="BRU5" s="20"/>
      <c r="BRV5" s="20"/>
      <c r="BRW5" s="20"/>
      <c r="BRX5" s="20"/>
      <c r="BRY5" s="20"/>
      <c r="BRZ5" s="20"/>
      <c r="BSA5" s="20"/>
      <c r="BSB5" s="20"/>
      <c r="BSC5" s="20"/>
      <c r="BSD5" s="20"/>
      <c r="BSE5" s="20"/>
      <c r="BSF5" s="20"/>
      <c r="BSG5" s="20"/>
      <c r="BSH5" s="20"/>
      <c r="BSI5" s="20"/>
      <c r="BSJ5" s="20"/>
      <c r="BSK5" s="20"/>
      <c r="BSL5" s="20"/>
      <c r="BSM5" s="20"/>
      <c r="BSN5" s="20"/>
      <c r="BSO5" s="20"/>
      <c r="BSP5" s="20"/>
      <c r="BSQ5" s="20"/>
      <c r="BSR5" s="20"/>
      <c r="BSS5" s="20"/>
      <c r="BST5" s="20"/>
      <c r="BSU5" s="20"/>
      <c r="BSV5" s="20"/>
      <c r="BSW5" s="20"/>
      <c r="BSX5" s="20"/>
      <c r="BSY5" s="20"/>
      <c r="BSZ5" s="20"/>
      <c r="BTA5" s="20"/>
      <c r="BTB5" s="20"/>
      <c r="BTC5" s="20"/>
      <c r="BTD5" s="20"/>
      <c r="BTE5" s="20"/>
      <c r="BTF5" s="20"/>
      <c r="BTG5" s="20"/>
      <c r="BTH5" s="20"/>
      <c r="BTI5" s="20"/>
      <c r="BTJ5" s="20"/>
      <c r="BTK5" s="20"/>
      <c r="BTL5" s="20"/>
      <c r="BTM5" s="20"/>
      <c r="BTN5" s="20"/>
      <c r="BTO5" s="20"/>
      <c r="BTP5" s="20"/>
      <c r="BTQ5" s="20"/>
      <c r="BTR5" s="20"/>
      <c r="BTS5" s="20"/>
      <c r="BTT5" s="20"/>
      <c r="BTU5" s="20"/>
      <c r="BTV5" s="20"/>
      <c r="BTW5" s="20"/>
      <c r="BTX5" s="20"/>
      <c r="BTY5" s="20"/>
      <c r="BTZ5" s="20"/>
      <c r="BUA5" s="20"/>
      <c r="BUB5" s="20"/>
      <c r="BUC5" s="20"/>
      <c r="BUD5" s="20"/>
      <c r="BUE5" s="20"/>
      <c r="BUF5" s="20"/>
      <c r="BUG5" s="20"/>
      <c r="BUH5" s="20"/>
      <c r="BUI5" s="20"/>
      <c r="BUJ5" s="20"/>
      <c r="BUK5" s="20"/>
      <c r="BUL5" s="20"/>
      <c r="BUM5" s="20"/>
      <c r="BUN5" s="20"/>
      <c r="BUO5" s="20"/>
      <c r="BUP5" s="20"/>
      <c r="BUQ5" s="20"/>
      <c r="BUR5" s="20"/>
      <c r="BUS5" s="20"/>
      <c r="BUT5" s="20"/>
      <c r="BUU5" s="20"/>
      <c r="BUV5" s="20"/>
      <c r="BUW5" s="20"/>
      <c r="BUX5" s="20"/>
      <c r="BUY5" s="20"/>
      <c r="BUZ5" s="20"/>
      <c r="BVA5" s="20"/>
      <c r="BVB5" s="20"/>
      <c r="BVC5" s="20"/>
      <c r="BVD5" s="20"/>
      <c r="BVE5" s="20"/>
      <c r="BVF5" s="20"/>
      <c r="BVG5" s="20"/>
      <c r="BVH5" s="20"/>
      <c r="BVI5" s="20"/>
      <c r="BVJ5" s="20"/>
      <c r="BVK5" s="20"/>
      <c r="BVL5" s="20"/>
      <c r="BVM5" s="20"/>
      <c r="BVN5" s="20"/>
      <c r="BVO5" s="20"/>
      <c r="BVP5" s="20"/>
      <c r="BVQ5" s="20"/>
      <c r="BVR5" s="20"/>
      <c r="BVS5" s="20"/>
      <c r="BVT5" s="20"/>
      <c r="BVU5" s="20"/>
      <c r="BVV5" s="20"/>
      <c r="BVW5" s="20"/>
      <c r="BVX5" s="20"/>
      <c r="BVY5" s="20"/>
      <c r="BVZ5" s="20"/>
      <c r="BWA5" s="20"/>
      <c r="BWB5" s="20"/>
      <c r="BWC5" s="20"/>
      <c r="BWD5" s="20"/>
      <c r="BWE5" s="20"/>
      <c r="BWF5" s="20"/>
      <c r="BWG5" s="20"/>
      <c r="BWH5" s="20"/>
      <c r="BWI5" s="20"/>
      <c r="BWJ5" s="20"/>
      <c r="BWK5" s="20"/>
      <c r="BWL5" s="20"/>
      <c r="BWM5" s="20"/>
      <c r="BWN5" s="20"/>
      <c r="BWO5" s="20"/>
      <c r="BWP5" s="20"/>
      <c r="BWQ5" s="20"/>
      <c r="BWR5" s="20"/>
      <c r="BWS5" s="20"/>
      <c r="BWT5" s="20"/>
      <c r="BWU5" s="20"/>
      <c r="BWV5" s="20"/>
      <c r="BWW5" s="20"/>
      <c r="BWX5" s="20"/>
      <c r="BWY5" s="20"/>
      <c r="BWZ5" s="20"/>
      <c r="BXA5" s="20"/>
      <c r="BXB5" s="20"/>
      <c r="BXC5" s="20"/>
      <c r="BXD5" s="20"/>
      <c r="BXE5" s="20"/>
      <c r="BXF5" s="20"/>
      <c r="BXG5" s="20"/>
      <c r="BXH5" s="20"/>
      <c r="BXI5" s="20"/>
      <c r="BXJ5" s="20"/>
      <c r="BXK5" s="20"/>
      <c r="BXL5" s="20"/>
      <c r="BXM5" s="20"/>
      <c r="BXN5" s="20"/>
      <c r="BXO5" s="20"/>
      <c r="BXP5" s="20"/>
      <c r="BXQ5" s="20"/>
      <c r="BXR5" s="20"/>
      <c r="BXS5" s="20"/>
      <c r="BXT5" s="20"/>
      <c r="BXU5" s="20"/>
      <c r="BXV5" s="20"/>
      <c r="BXW5" s="20"/>
      <c r="BXX5" s="20"/>
      <c r="BXY5" s="20"/>
      <c r="BXZ5" s="20"/>
      <c r="BYA5" s="20"/>
      <c r="BYB5" s="20"/>
      <c r="BYC5" s="20"/>
      <c r="BYD5" s="20"/>
      <c r="BYE5" s="20"/>
      <c r="BYF5" s="20"/>
      <c r="BYG5" s="20"/>
      <c r="BYH5" s="20"/>
      <c r="BYI5" s="20"/>
      <c r="BYJ5" s="20"/>
      <c r="BYK5" s="20"/>
      <c r="BYL5" s="20"/>
      <c r="BYM5" s="20"/>
      <c r="BYN5" s="20"/>
      <c r="BYO5" s="20"/>
      <c r="BYP5" s="20"/>
      <c r="BYQ5" s="20"/>
      <c r="BYR5" s="20"/>
      <c r="BYS5" s="20"/>
      <c r="BYT5" s="20"/>
      <c r="BYU5" s="20"/>
      <c r="BYV5" s="20"/>
      <c r="BYW5" s="20"/>
      <c r="BYX5" s="20"/>
      <c r="BYY5" s="20"/>
      <c r="BYZ5" s="20"/>
      <c r="BZA5" s="20"/>
      <c r="BZB5" s="20"/>
      <c r="BZC5" s="20"/>
      <c r="BZD5" s="20"/>
      <c r="BZE5" s="20"/>
      <c r="BZF5" s="20"/>
      <c r="BZG5" s="20"/>
      <c r="BZH5" s="20"/>
      <c r="BZI5" s="20"/>
      <c r="BZJ5" s="20"/>
      <c r="BZK5" s="20"/>
      <c r="BZL5" s="20"/>
      <c r="BZM5" s="20"/>
      <c r="BZN5" s="20"/>
      <c r="BZO5" s="20"/>
      <c r="BZP5" s="20"/>
      <c r="BZQ5" s="20"/>
      <c r="BZR5" s="20"/>
      <c r="BZS5" s="20"/>
      <c r="BZT5" s="20"/>
      <c r="BZU5" s="20"/>
      <c r="BZV5" s="20"/>
      <c r="BZW5" s="20"/>
      <c r="BZX5" s="20"/>
      <c r="BZY5" s="20"/>
      <c r="BZZ5" s="20"/>
      <c r="CAA5" s="20"/>
      <c r="CAB5" s="20"/>
      <c r="CAC5" s="20"/>
      <c r="CAD5" s="20"/>
      <c r="CAE5" s="20"/>
      <c r="CAF5" s="20"/>
      <c r="CAG5" s="20"/>
      <c r="CAH5" s="20"/>
      <c r="CAI5" s="20"/>
      <c r="CAJ5" s="20"/>
      <c r="CAK5" s="20"/>
      <c r="CAL5" s="20"/>
      <c r="CAM5" s="20"/>
      <c r="CAN5" s="20"/>
      <c r="CAO5" s="20"/>
      <c r="CAP5" s="20"/>
      <c r="CAQ5" s="20"/>
      <c r="CAR5" s="20"/>
      <c r="CAS5" s="20"/>
      <c r="CAT5" s="20"/>
      <c r="CAU5" s="20"/>
      <c r="CAV5" s="20"/>
      <c r="CAW5" s="20"/>
      <c r="CAX5" s="20"/>
      <c r="CAY5" s="20"/>
      <c r="CAZ5" s="20"/>
      <c r="CBA5" s="20"/>
      <c r="CBB5" s="20"/>
      <c r="CBC5" s="20"/>
      <c r="CBD5" s="20"/>
      <c r="CBE5" s="20"/>
      <c r="CBF5" s="20"/>
      <c r="CBG5" s="20"/>
      <c r="CBH5" s="20"/>
      <c r="CBI5" s="20"/>
      <c r="CBJ5" s="20"/>
      <c r="CBK5" s="20"/>
      <c r="CBL5" s="20"/>
      <c r="CBM5" s="20"/>
      <c r="CBN5" s="20"/>
      <c r="CBO5" s="20"/>
      <c r="CBP5" s="20"/>
      <c r="CBQ5" s="20"/>
      <c r="CBR5" s="20"/>
      <c r="CBS5" s="20"/>
      <c r="CBT5" s="20"/>
      <c r="CBU5" s="20"/>
      <c r="CBV5" s="20"/>
      <c r="CBW5" s="20"/>
      <c r="CBX5" s="20"/>
      <c r="CBY5" s="20"/>
      <c r="CBZ5" s="20"/>
      <c r="CCA5" s="20"/>
      <c r="CCB5" s="20"/>
      <c r="CCC5" s="20"/>
      <c r="CCD5" s="20"/>
      <c r="CCE5" s="20"/>
      <c r="CCF5" s="20"/>
      <c r="CCG5" s="20"/>
      <c r="CCH5" s="20"/>
      <c r="CCI5" s="20"/>
      <c r="CCJ5" s="20"/>
      <c r="CCK5" s="20"/>
      <c r="CCL5" s="20"/>
      <c r="CCM5" s="20"/>
      <c r="CCN5" s="20"/>
      <c r="CCO5" s="20"/>
      <c r="CCP5" s="20"/>
      <c r="CCQ5" s="20"/>
      <c r="CCR5" s="20"/>
      <c r="CCS5" s="20"/>
      <c r="CCT5" s="20"/>
      <c r="CCU5" s="20"/>
      <c r="CCV5" s="20"/>
      <c r="CCW5" s="20"/>
      <c r="CCX5" s="20"/>
      <c r="CCY5" s="20"/>
      <c r="CCZ5" s="20"/>
      <c r="CDA5" s="20"/>
      <c r="CDB5" s="20"/>
      <c r="CDC5" s="20"/>
      <c r="CDD5" s="20"/>
      <c r="CDE5" s="20"/>
      <c r="CDF5" s="20"/>
      <c r="CDG5" s="20"/>
      <c r="CDH5" s="20"/>
      <c r="CDI5" s="20"/>
      <c r="CDJ5" s="20"/>
      <c r="CDK5" s="20"/>
      <c r="CDL5" s="20"/>
      <c r="CDM5" s="20"/>
      <c r="CDN5" s="20"/>
      <c r="CDO5" s="20"/>
      <c r="CDP5" s="20"/>
      <c r="CDQ5" s="20"/>
      <c r="CDR5" s="20"/>
      <c r="CDS5" s="20"/>
      <c r="CDT5" s="20"/>
      <c r="CDU5" s="20"/>
      <c r="CDV5" s="20"/>
      <c r="CDW5" s="20"/>
      <c r="CDX5" s="20"/>
      <c r="CDY5" s="20"/>
      <c r="CDZ5" s="20"/>
      <c r="CEA5" s="20"/>
      <c r="CEB5" s="20"/>
      <c r="CEC5" s="20"/>
      <c r="CED5" s="20"/>
      <c r="CEE5" s="20"/>
      <c r="CEF5" s="20"/>
      <c r="CEG5" s="20"/>
      <c r="CEH5" s="20"/>
      <c r="CEI5" s="20"/>
      <c r="CEJ5" s="20"/>
      <c r="CEK5" s="20"/>
      <c r="CEL5" s="20"/>
      <c r="CEM5" s="20"/>
      <c r="CEN5" s="20"/>
      <c r="CEO5" s="20"/>
      <c r="CEP5" s="20"/>
      <c r="CEQ5" s="20"/>
      <c r="CER5" s="20"/>
      <c r="CES5" s="20"/>
      <c r="CET5" s="20"/>
      <c r="CEU5" s="20"/>
      <c r="CEV5" s="20"/>
      <c r="CEW5" s="20"/>
      <c r="CEX5" s="20"/>
      <c r="CEY5" s="20"/>
      <c r="CEZ5" s="20"/>
      <c r="CFA5" s="20"/>
      <c r="CFB5" s="20"/>
      <c r="CFC5" s="20"/>
      <c r="CFD5" s="20"/>
      <c r="CFE5" s="20"/>
      <c r="CFF5" s="20"/>
      <c r="CFG5" s="20"/>
      <c r="CFH5" s="20"/>
      <c r="CFI5" s="20"/>
      <c r="CFJ5" s="20"/>
      <c r="CFK5" s="20"/>
      <c r="CFL5" s="20"/>
      <c r="CFM5" s="20"/>
      <c r="CFN5" s="20"/>
      <c r="CFO5" s="20"/>
      <c r="CFP5" s="20"/>
      <c r="CFQ5" s="20"/>
      <c r="CFR5" s="20"/>
      <c r="CFS5" s="20"/>
      <c r="CFT5" s="20"/>
      <c r="CFU5" s="20"/>
      <c r="CFV5" s="20"/>
      <c r="CFW5" s="20"/>
      <c r="CFX5" s="20"/>
      <c r="CFY5" s="20"/>
      <c r="CFZ5" s="20"/>
      <c r="CGA5" s="20"/>
      <c r="CGB5" s="20"/>
      <c r="CGC5" s="20"/>
      <c r="CGD5" s="20"/>
      <c r="CGE5" s="20"/>
      <c r="CGF5" s="20"/>
      <c r="CGG5" s="20"/>
      <c r="CGH5" s="20"/>
      <c r="CGI5" s="20"/>
      <c r="CGJ5" s="20"/>
      <c r="CGK5" s="20"/>
      <c r="CGL5" s="20"/>
      <c r="CGM5" s="20"/>
      <c r="CGN5" s="20"/>
      <c r="CGO5" s="20"/>
      <c r="CGP5" s="20"/>
      <c r="CGQ5" s="20"/>
      <c r="CGR5" s="20"/>
      <c r="CGS5" s="20"/>
      <c r="CGT5" s="20"/>
      <c r="CGU5" s="20"/>
      <c r="CGV5" s="20"/>
      <c r="CGW5" s="20"/>
      <c r="CGX5" s="20"/>
      <c r="CGY5" s="20"/>
      <c r="CGZ5" s="20"/>
      <c r="CHA5" s="20"/>
      <c r="CHB5" s="20"/>
      <c r="CHC5" s="20"/>
      <c r="CHD5" s="20"/>
      <c r="CHE5" s="20"/>
      <c r="CHF5" s="20"/>
      <c r="CHG5" s="20"/>
      <c r="CHH5" s="20"/>
      <c r="CHI5" s="20"/>
      <c r="CHJ5" s="20"/>
      <c r="CHK5" s="20"/>
      <c r="CHL5" s="20"/>
      <c r="CHM5" s="20"/>
      <c r="CHN5" s="20"/>
      <c r="CHO5" s="20"/>
      <c r="CHP5" s="20"/>
      <c r="CHQ5" s="20"/>
      <c r="CHR5" s="20"/>
      <c r="CHS5" s="20"/>
      <c r="CHT5" s="20"/>
      <c r="CHU5" s="20"/>
      <c r="CHV5" s="20"/>
      <c r="CHW5" s="20"/>
      <c r="CHX5" s="20"/>
      <c r="CHY5" s="20"/>
      <c r="CHZ5" s="20"/>
      <c r="CIA5" s="20"/>
      <c r="CIB5" s="20"/>
      <c r="CIC5" s="20"/>
      <c r="CID5" s="20"/>
    </row>
    <row r="6" spans="1:2266" ht="48" customHeight="1" thickBot="1">
      <c r="A6" s="291"/>
      <c r="B6" s="302"/>
      <c r="C6" s="5" t="s">
        <v>40</v>
      </c>
      <c r="D6" s="53" t="s">
        <v>119</v>
      </c>
      <c r="E6" s="53" t="s">
        <v>120</v>
      </c>
      <c r="F6" s="305"/>
      <c r="G6" s="55">
        <v>44196</v>
      </c>
      <c r="H6" s="80" t="s">
        <v>502</v>
      </c>
      <c r="I6" s="133">
        <f>AVERAGE(0)</f>
        <v>0</v>
      </c>
      <c r="J6" s="162" t="s">
        <v>543</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c r="JS6" s="20"/>
      <c r="JT6" s="20"/>
      <c r="JU6" s="20"/>
      <c r="JV6" s="20"/>
      <c r="JW6" s="20"/>
      <c r="JX6" s="20"/>
      <c r="JY6" s="20"/>
      <c r="JZ6" s="20"/>
      <c r="KA6" s="20"/>
      <c r="KB6" s="20"/>
      <c r="KC6" s="20"/>
      <c r="KD6" s="20"/>
      <c r="KE6" s="20"/>
      <c r="KF6" s="20"/>
      <c r="KG6" s="20"/>
      <c r="KH6" s="20"/>
      <c r="KI6" s="20"/>
      <c r="KJ6" s="20"/>
      <c r="KK6" s="20"/>
      <c r="KL6" s="20"/>
      <c r="KM6" s="20"/>
      <c r="KN6" s="20"/>
      <c r="KO6" s="20"/>
      <c r="KP6" s="20"/>
      <c r="KQ6" s="20"/>
      <c r="KR6" s="20"/>
      <c r="KS6" s="20"/>
      <c r="KT6" s="20"/>
      <c r="KU6" s="20"/>
      <c r="KV6" s="20"/>
      <c r="KW6" s="20"/>
      <c r="KX6" s="20"/>
      <c r="KY6" s="20"/>
      <c r="KZ6" s="20"/>
      <c r="LA6" s="20"/>
      <c r="LB6" s="20"/>
      <c r="LC6" s="20"/>
      <c r="LD6" s="20"/>
      <c r="LE6" s="20"/>
      <c r="LF6" s="20"/>
      <c r="LG6" s="20"/>
      <c r="LH6" s="20"/>
      <c r="LI6" s="20"/>
      <c r="LJ6" s="20"/>
      <c r="LK6" s="20"/>
      <c r="LL6" s="20"/>
      <c r="LM6" s="20"/>
      <c r="LN6" s="20"/>
      <c r="LO6" s="20"/>
      <c r="LP6" s="20"/>
      <c r="LQ6" s="20"/>
      <c r="LR6" s="20"/>
      <c r="LS6" s="20"/>
      <c r="LT6" s="20"/>
      <c r="LU6" s="20"/>
      <c r="LV6" s="20"/>
      <c r="LW6" s="20"/>
      <c r="LX6" s="20"/>
      <c r="LY6" s="20"/>
      <c r="LZ6" s="20"/>
      <c r="MA6" s="20"/>
      <c r="MB6" s="20"/>
      <c r="MC6" s="20"/>
      <c r="MD6" s="20"/>
      <c r="ME6" s="20"/>
      <c r="MF6" s="20"/>
      <c r="MG6" s="20"/>
      <c r="MH6" s="20"/>
      <c r="MI6" s="20"/>
      <c r="MJ6" s="20"/>
      <c r="MK6" s="20"/>
      <c r="ML6" s="20"/>
      <c r="MM6" s="20"/>
      <c r="MN6" s="20"/>
      <c r="MO6" s="20"/>
      <c r="MP6" s="20"/>
      <c r="MQ6" s="20"/>
      <c r="MR6" s="20"/>
      <c r="MS6" s="20"/>
      <c r="MT6" s="20"/>
      <c r="MU6" s="20"/>
      <c r="MV6" s="20"/>
      <c r="MW6" s="20"/>
      <c r="MX6" s="20"/>
      <c r="MY6" s="20"/>
      <c r="MZ6" s="20"/>
      <c r="NA6" s="20"/>
      <c r="NB6" s="20"/>
      <c r="NC6" s="20"/>
      <c r="ND6" s="20"/>
      <c r="NE6" s="20"/>
      <c r="NF6" s="20"/>
      <c r="NG6" s="20"/>
      <c r="NH6" s="20"/>
      <c r="NI6" s="20"/>
      <c r="NJ6" s="20"/>
      <c r="NK6" s="20"/>
      <c r="NL6" s="20"/>
      <c r="NM6" s="20"/>
      <c r="NN6" s="20"/>
      <c r="NO6" s="20"/>
      <c r="NP6" s="20"/>
      <c r="NQ6" s="20"/>
      <c r="NR6" s="20"/>
      <c r="NS6" s="20"/>
      <c r="NT6" s="20"/>
      <c r="NU6" s="20"/>
      <c r="NV6" s="20"/>
      <c r="NW6" s="20"/>
      <c r="NX6" s="20"/>
      <c r="NY6" s="20"/>
      <c r="NZ6" s="20"/>
      <c r="OA6" s="20"/>
      <c r="OB6" s="20"/>
      <c r="OC6" s="20"/>
      <c r="OD6" s="20"/>
      <c r="OE6" s="20"/>
      <c r="OF6" s="20"/>
      <c r="OG6" s="20"/>
      <c r="OH6" s="20"/>
      <c r="OI6" s="20"/>
      <c r="OJ6" s="20"/>
      <c r="OK6" s="20"/>
      <c r="OL6" s="20"/>
      <c r="OM6" s="20"/>
      <c r="ON6" s="20"/>
      <c r="OO6" s="20"/>
      <c r="OP6" s="20"/>
      <c r="OQ6" s="20"/>
      <c r="OR6" s="20"/>
      <c r="OS6" s="20"/>
      <c r="OT6" s="20"/>
      <c r="OU6" s="20"/>
      <c r="OV6" s="20"/>
      <c r="OW6" s="20"/>
      <c r="OX6" s="20"/>
      <c r="OY6" s="20"/>
      <c r="OZ6" s="20"/>
      <c r="PA6" s="20"/>
      <c r="PB6" s="20"/>
      <c r="PC6" s="20"/>
      <c r="PD6" s="20"/>
      <c r="PE6" s="20"/>
      <c r="PF6" s="20"/>
      <c r="PG6" s="20"/>
      <c r="PH6" s="20"/>
      <c r="PI6" s="20"/>
      <c r="PJ6" s="20"/>
      <c r="PK6" s="20"/>
      <c r="PL6" s="20"/>
      <c r="PM6" s="20"/>
      <c r="PN6" s="20"/>
      <c r="PO6" s="20"/>
      <c r="PP6" s="20"/>
      <c r="PQ6" s="20"/>
      <c r="PR6" s="20"/>
      <c r="PS6" s="20"/>
      <c r="PT6" s="20"/>
      <c r="PU6" s="20"/>
      <c r="PV6" s="20"/>
      <c r="PW6" s="20"/>
      <c r="PX6" s="20"/>
      <c r="PY6" s="20"/>
      <c r="PZ6" s="20"/>
      <c r="QA6" s="20"/>
      <c r="QB6" s="20"/>
      <c r="QC6" s="20"/>
      <c r="QD6" s="20"/>
      <c r="QE6" s="20"/>
      <c r="QF6" s="20"/>
      <c r="QG6" s="20"/>
      <c r="QH6" s="20"/>
      <c r="QI6" s="20"/>
      <c r="QJ6" s="20"/>
      <c r="QK6" s="20"/>
      <c r="QL6" s="20"/>
      <c r="QM6" s="20"/>
      <c r="QN6" s="20"/>
      <c r="QO6" s="20"/>
      <c r="QP6" s="20"/>
      <c r="QQ6" s="20"/>
      <c r="QR6" s="20"/>
      <c r="QS6" s="20"/>
      <c r="QT6" s="20"/>
      <c r="QU6" s="20"/>
      <c r="QV6" s="20"/>
      <c r="QW6" s="20"/>
      <c r="QX6" s="20"/>
      <c r="QY6" s="20"/>
      <c r="QZ6" s="20"/>
      <c r="RA6" s="20"/>
      <c r="RB6" s="20"/>
      <c r="RC6" s="20"/>
      <c r="RD6" s="20"/>
      <c r="RE6" s="20"/>
      <c r="RF6" s="20"/>
      <c r="RG6" s="20"/>
      <c r="RH6" s="20"/>
      <c r="RI6" s="20"/>
      <c r="RJ6" s="20"/>
      <c r="RK6" s="20"/>
      <c r="RL6" s="20"/>
      <c r="RM6" s="20"/>
      <c r="RN6" s="20"/>
      <c r="RO6" s="20"/>
      <c r="RP6" s="20"/>
      <c r="RQ6" s="20"/>
      <c r="RR6" s="20"/>
      <c r="RS6" s="20"/>
      <c r="RT6" s="20"/>
      <c r="RU6" s="20"/>
      <c r="RV6" s="20"/>
      <c r="RW6" s="20"/>
      <c r="RX6" s="20"/>
      <c r="RY6" s="20"/>
      <c r="RZ6" s="20"/>
      <c r="SA6" s="20"/>
      <c r="SB6" s="20"/>
      <c r="SC6" s="20"/>
      <c r="SD6" s="20"/>
      <c r="SE6" s="20"/>
      <c r="SF6" s="20"/>
      <c r="SG6" s="20"/>
      <c r="SH6" s="20"/>
      <c r="SI6" s="20"/>
      <c r="SJ6" s="20"/>
      <c r="SK6" s="20"/>
      <c r="SL6" s="20"/>
      <c r="SM6" s="20"/>
      <c r="SN6" s="20"/>
      <c r="SO6" s="20"/>
      <c r="SP6" s="20"/>
      <c r="SQ6" s="20"/>
      <c r="SR6" s="20"/>
      <c r="SS6" s="20"/>
      <c r="ST6" s="20"/>
      <c r="SU6" s="20"/>
      <c r="SV6" s="20"/>
      <c r="SW6" s="20"/>
      <c r="SX6" s="20"/>
      <c r="SY6" s="20"/>
      <c r="SZ6" s="20"/>
      <c r="TA6" s="20"/>
      <c r="TB6" s="20"/>
      <c r="TC6" s="20"/>
      <c r="TD6" s="20"/>
      <c r="TE6" s="20"/>
      <c r="TF6" s="20"/>
      <c r="TG6" s="20"/>
      <c r="TH6" s="20"/>
      <c r="TI6" s="20"/>
      <c r="TJ6" s="20"/>
      <c r="TK6" s="20"/>
      <c r="TL6" s="20"/>
      <c r="TM6" s="20"/>
      <c r="TN6" s="20"/>
      <c r="TO6" s="20"/>
      <c r="TP6" s="20"/>
      <c r="TQ6" s="20"/>
      <c r="TR6" s="20"/>
      <c r="TS6" s="20"/>
      <c r="TT6" s="20"/>
      <c r="TU6" s="20"/>
      <c r="TV6" s="20"/>
      <c r="TW6" s="20"/>
      <c r="TX6" s="20"/>
      <c r="TY6" s="20"/>
      <c r="TZ6" s="20"/>
      <c r="UA6" s="20"/>
      <c r="UB6" s="20"/>
      <c r="UC6" s="20"/>
      <c r="UD6" s="20"/>
      <c r="UE6" s="20"/>
      <c r="UF6" s="20"/>
      <c r="UG6" s="20"/>
      <c r="UH6" s="20"/>
      <c r="UI6" s="20"/>
      <c r="UJ6" s="20"/>
      <c r="UK6" s="20"/>
      <c r="UL6" s="20"/>
      <c r="UM6" s="20"/>
      <c r="UN6" s="20"/>
      <c r="UO6" s="20"/>
      <c r="UP6" s="20"/>
      <c r="UQ6" s="20"/>
      <c r="UR6" s="20"/>
      <c r="US6" s="20"/>
      <c r="UT6" s="20"/>
      <c r="UU6" s="20"/>
      <c r="UV6" s="20"/>
      <c r="UW6" s="20"/>
      <c r="UX6" s="20"/>
      <c r="UY6" s="20"/>
      <c r="UZ6" s="20"/>
      <c r="VA6" s="20"/>
      <c r="VB6" s="20"/>
      <c r="VC6" s="20"/>
      <c r="VD6" s="20"/>
      <c r="VE6" s="20"/>
      <c r="VF6" s="20"/>
      <c r="VG6" s="20"/>
      <c r="VH6" s="20"/>
      <c r="VI6" s="20"/>
      <c r="VJ6" s="20"/>
      <c r="VK6" s="20"/>
      <c r="VL6" s="20"/>
      <c r="VM6" s="20"/>
      <c r="VN6" s="20"/>
      <c r="VO6" s="20"/>
      <c r="VP6" s="20"/>
      <c r="VQ6" s="20"/>
      <c r="VR6" s="20"/>
      <c r="VS6" s="20"/>
      <c r="VT6" s="20"/>
      <c r="VU6" s="20"/>
      <c r="VV6" s="20"/>
      <c r="VW6" s="20"/>
      <c r="VX6" s="20"/>
      <c r="VY6" s="20"/>
      <c r="VZ6" s="20"/>
      <c r="WA6" s="20"/>
      <c r="WB6" s="20"/>
      <c r="WC6" s="20"/>
      <c r="WD6" s="20"/>
      <c r="WE6" s="20"/>
      <c r="WF6" s="20"/>
      <c r="WG6" s="20"/>
      <c r="WH6" s="20"/>
      <c r="WI6" s="20"/>
      <c r="WJ6" s="20"/>
      <c r="WK6" s="20"/>
      <c r="WL6" s="20"/>
      <c r="WM6" s="20"/>
      <c r="WN6" s="20"/>
      <c r="WO6" s="20"/>
      <c r="WP6" s="20"/>
      <c r="WQ6" s="20"/>
      <c r="WR6" s="20"/>
      <c r="WS6" s="20"/>
      <c r="WT6" s="20"/>
      <c r="WU6" s="20"/>
      <c r="WV6" s="20"/>
      <c r="WW6" s="20"/>
      <c r="WX6" s="20"/>
      <c r="WY6" s="20"/>
      <c r="WZ6" s="20"/>
      <c r="XA6" s="20"/>
      <c r="XB6" s="20"/>
      <c r="XC6" s="20"/>
      <c r="XD6" s="20"/>
      <c r="XE6" s="20"/>
      <c r="XF6" s="20"/>
      <c r="XG6" s="20"/>
      <c r="XH6" s="20"/>
      <c r="XI6" s="20"/>
      <c r="XJ6" s="20"/>
      <c r="XK6" s="20"/>
      <c r="XL6" s="20"/>
      <c r="XM6" s="20"/>
      <c r="XN6" s="20"/>
      <c r="XO6" s="20"/>
      <c r="XP6" s="20"/>
      <c r="XQ6" s="20"/>
      <c r="XR6" s="20"/>
      <c r="XS6" s="20"/>
      <c r="XT6" s="20"/>
      <c r="XU6" s="20"/>
      <c r="XV6" s="20"/>
      <c r="XW6" s="20"/>
      <c r="XX6" s="20"/>
      <c r="XY6" s="20"/>
      <c r="XZ6" s="20"/>
      <c r="YA6" s="20"/>
      <c r="YB6" s="20"/>
      <c r="YC6" s="20"/>
      <c r="YD6" s="20"/>
      <c r="YE6" s="20"/>
      <c r="YF6" s="20"/>
      <c r="YG6" s="20"/>
      <c r="YH6" s="20"/>
      <c r="YI6" s="20"/>
      <c r="YJ6" s="20"/>
      <c r="YK6" s="20"/>
      <c r="YL6" s="20"/>
      <c r="YM6" s="20"/>
      <c r="YN6" s="20"/>
      <c r="YO6" s="20"/>
      <c r="YP6" s="20"/>
      <c r="YQ6" s="20"/>
      <c r="YR6" s="20"/>
      <c r="YS6" s="20"/>
      <c r="YT6" s="20"/>
      <c r="YU6" s="20"/>
      <c r="YV6" s="20"/>
      <c r="YW6" s="20"/>
      <c r="YX6" s="20"/>
      <c r="YY6" s="20"/>
      <c r="YZ6" s="20"/>
      <c r="ZA6" s="20"/>
      <c r="ZB6" s="20"/>
      <c r="ZC6" s="20"/>
      <c r="ZD6" s="20"/>
      <c r="ZE6" s="20"/>
      <c r="ZF6" s="20"/>
      <c r="ZG6" s="20"/>
      <c r="ZH6" s="20"/>
      <c r="ZI6" s="20"/>
      <c r="ZJ6" s="20"/>
      <c r="ZK6" s="20"/>
      <c r="ZL6" s="20"/>
      <c r="ZM6" s="20"/>
      <c r="ZN6" s="20"/>
      <c r="ZO6" s="20"/>
      <c r="ZP6" s="20"/>
      <c r="ZQ6" s="20"/>
      <c r="ZR6" s="20"/>
      <c r="ZS6" s="20"/>
      <c r="ZT6" s="20"/>
      <c r="ZU6" s="20"/>
      <c r="ZV6" s="20"/>
      <c r="ZW6" s="20"/>
      <c r="ZX6" s="20"/>
      <c r="ZY6" s="20"/>
      <c r="ZZ6" s="20"/>
      <c r="AAA6" s="20"/>
      <c r="AAB6" s="20"/>
      <c r="AAC6" s="20"/>
      <c r="AAD6" s="20"/>
      <c r="AAE6" s="20"/>
      <c r="AAF6" s="20"/>
      <c r="AAG6" s="20"/>
      <c r="AAH6" s="20"/>
      <c r="AAI6" s="20"/>
      <c r="AAJ6" s="20"/>
      <c r="AAK6" s="20"/>
      <c r="AAL6" s="20"/>
      <c r="AAM6" s="20"/>
      <c r="AAN6" s="20"/>
      <c r="AAO6" s="20"/>
      <c r="AAP6" s="20"/>
      <c r="AAQ6" s="20"/>
      <c r="AAR6" s="20"/>
      <c r="AAS6" s="20"/>
      <c r="AAT6" s="20"/>
      <c r="AAU6" s="20"/>
      <c r="AAV6" s="20"/>
      <c r="AAW6" s="20"/>
      <c r="AAX6" s="20"/>
      <c r="AAY6" s="20"/>
      <c r="AAZ6" s="20"/>
      <c r="ABA6" s="20"/>
      <c r="ABB6" s="20"/>
      <c r="ABC6" s="20"/>
      <c r="ABD6" s="20"/>
      <c r="ABE6" s="20"/>
      <c r="ABF6" s="20"/>
      <c r="ABG6" s="20"/>
      <c r="ABH6" s="20"/>
      <c r="ABI6" s="20"/>
      <c r="ABJ6" s="20"/>
      <c r="ABK6" s="20"/>
      <c r="ABL6" s="20"/>
      <c r="ABM6" s="20"/>
      <c r="ABN6" s="20"/>
      <c r="ABO6" s="20"/>
      <c r="ABP6" s="20"/>
      <c r="ABQ6" s="20"/>
      <c r="ABR6" s="20"/>
      <c r="ABS6" s="20"/>
      <c r="ABT6" s="20"/>
      <c r="ABU6" s="20"/>
      <c r="ABV6" s="20"/>
      <c r="ABW6" s="20"/>
      <c r="ABX6" s="20"/>
      <c r="ABY6" s="20"/>
      <c r="ABZ6" s="20"/>
      <c r="ACA6" s="20"/>
      <c r="ACB6" s="20"/>
      <c r="ACC6" s="20"/>
      <c r="ACD6" s="20"/>
      <c r="ACE6" s="20"/>
      <c r="ACF6" s="20"/>
      <c r="ACG6" s="20"/>
      <c r="ACH6" s="20"/>
      <c r="ACI6" s="20"/>
      <c r="ACJ6" s="20"/>
      <c r="ACK6" s="20"/>
      <c r="ACL6" s="20"/>
      <c r="ACM6" s="20"/>
      <c r="ACN6" s="20"/>
      <c r="ACO6" s="20"/>
      <c r="ACP6" s="20"/>
      <c r="ACQ6" s="20"/>
      <c r="ACR6" s="20"/>
      <c r="ACS6" s="20"/>
      <c r="ACT6" s="20"/>
      <c r="ACU6" s="20"/>
      <c r="ACV6" s="20"/>
      <c r="ACW6" s="20"/>
      <c r="ACX6" s="20"/>
      <c r="ACY6" s="20"/>
      <c r="ACZ6" s="20"/>
      <c r="ADA6" s="20"/>
      <c r="ADB6" s="20"/>
      <c r="ADC6" s="20"/>
      <c r="ADD6" s="20"/>
      <c r="ADE6" s="20"/>
      <c r="ADF6" s="20"/>
      <c r="ADG6" s="20"/>
      <c r="ADH6" s="20"/>
      <c r="ADI6" s="20"/>
      <c r="ADJ6" s="20"/>
      <c r="ADK6" s="20"/>
      <c r="ADL6" s="20"/>
      <c r="ADM6" s="20"/>
      <c r="ADN6" s="20"/>
      <c r="ADO6" s="20"/>
      <c r="ADP6" s="20"/>
      <c r="ADQ6" s="20"/>
      <c r="ADR6" s="20"/>
      <c r="ADS6" s="20"/>
      <c r="ADT6" s="20"/>
      <c r="ADU6" s="20"/>
      <c r="ADV6" s="20"/>
      <c r="ADW6" s="20"/>
      <c r="ADX6" s="20"/>
      <c r="ADY6" s="20"/>
      <c r="ADZ6" s="20"/>
      <c r="AEA6" s="20"/>
      <c r="AEB6" s="20"/>
      <c r="AEC6" s="20"/>
      <c r="AED6" s="20"/>
      <c r="AEE6" s="20"/>
      <c r="AEF6" s="20"/>
      <c r="AEG6" s="20"/>
      <c r="AEH6" s="20"/>
      <c r="AEI6" s="20"/>
      <c r="AEJ6" s="20"/>
      <c r="AEK6" s="20"/>
      <c r="AEL6" s="20"/>
      <c r="AEM6" s="20"/>
      <c r="AEN6" s="20"/>
      <c r="AEO6" s="20"/>
      <c r="AEP6" s="20"/>
      <c r="AEQ6" s="20"/>
      <c r="AER6" s="20"/>
      <c r="AES6" s="20"/>
      <c r="AET6" s="20"/>
      <c r="AEU6" s="20"/>
      <c r="AEV6" s="20"/>
      <c r="AEW6" s="20"/>
      <c r="AEX6" s="20"/>
      <c r="AEY6" s="20"/>
      <c r="AEZ6" s="20"/>
      <c r="AFA6" s="20"/>
      <c r="AFB6" s="20"/>
      <c r="AFC6" s="20"/>
      <c r="AFD6" s="20"/>
      <c r="AFE6" s="20"/>
      <c r="AFF6" s="20"/>
      <c r="AFG6" s="20"/>
      <c r="AFH6" s="20"/>
      <c r="AFI6" s="20"/>
      <c r="AFJ6" s="20"/>
      <c r="AFK6" s="20"/>
      <c r="AFL6" s="20"/>
      <c r="AFM6" s="20"/>
      <c r="AFN6" s="20"/>
      <c r="AFO6" s="20"/>
      <c r="AFP6" s="20"/>
      <c r="AFQ6" s="20"/>
      <c r="AFR6" s="20"/>
      <c r="AFS6" s="20"/>
      <c r="AFT6" s="20"/>
      <c r="AFU6" s="20"/>
      <c r="AFV6" s="20"/>
      <c r="AFW6" s="20"/>
      <c r="AFX6" s="20"/>
      <c r="AFY6" s="20"/>
      <c r="AFZ6" s="20"/>
      <c r="AGA6" s="20"/>
      <c r="AGB6" s="20"/>
      <c r="AGC6" s="20"/>
      <c r="AGD6" s="20"/>
      <c r="AGE6" s="20"/>
      <c r="AGF6" s="20"/>
      <c r="AGG6" s="20"/>
      <c r="AGH6" s="20"/>
      <c r="AGI6" s="20"/>
      <c r="AGJ6" s="20"/>
      <c r="AGK6" s="20"/>
      <c r="AGL6" s="20"/>
      <c r="AGM6" s="20"/>
      <c r="AGN6" s="20"/>
      <c r="AGO6" s="20"/>
      <c r="AGP6" s="20"/>
      <c r="AGQ6" s="20"/>
      <c r="AGR6" s="20"/>
      <c r="AGS6" s="20"/>
      <c r="AGT6" s="20"/>
      <c r="AGU6" s="20"/>
      <c r="AGV6" s="20"/>
      <c r="AGW6" s="20"/>
      <c r="AGX6" s="20"/>
      <c r="AGY6" s="20"/>
      <c r="AGZ6" s="20"/>
      <c r="AHA6" s="20"/>
      <c r="AHB6" s="20"/>
      <c r="AHC6" s="20"/>
      <c r="AHD6" s="20"/>
      <c r="AHE6" s="20"/>
      <c r="AHF6" s="20"/>
      <c r="AHG6" s="20"/>
      <c r="AHH6" s="20"/>
      <c r="AHI6" s="20"/>
      <c r="AHJ6" s="20"/>
      <c r="AHK6" s="20"/>
      <c r="AHL6" s="20"/>
      <c r="AHM6" s="20"/>
      <c r="AHN6" s="20"/>
      <c r="AHO6" s="20"/>
      <c r="AHP6" s="20"/>
      <c r="AHQ6" s="20"/>
      <c r="AHR6" s="20"/>
      <c r="AHS6" s="20"/>
      <c r="AHT6" s="20"/>
      <c r="AHU6" s="20"/>
      <c r="AHV6" s="20"/>
      <c r="AHW6" s="20"/>
      <c r="AHX6" s="20"/>
      <c r="AHY6" s="20"/>
      <c r="AHZ6" s="20"/>
      <c r="AIA6" s="20"/>
      <c r="AIB6" s="20"/>
      <c r="AIC6" s="20"/>
      <c r="AID6" s="20"/>
      <c r="AIE6" s="20"/>
      <c r="AIF6" s="20"/>
      <c r="AIG6" s="20"/>
      <c r="AIH6" s="20"/>
      <c r="AII6" s="20"/>
      <c r="AIJ6" s="20"/>
      <c r="AIK6" s="20"/>
      <c r="AIL6" s="20"/>
      <c r="AIM6" s="20"/>
      <c r="AIN6" s="20"/>
      <c r="AIO6" s="20"/>
      <c r="AIP6" s="20"/>
      <c r="AIQ6" s="20"/>
      <c r="AIR6" s="20"/>
      <c r="AIS6" s="20"/>
      <c r="AIT6" s="20"/>
      <c r="AIU6" s="20"/>
      <c r="AIV6" s="20"/>
      <c r="AIW6" s="20"/>
      <c r="AIX6" s="20"/>
      <c r="AIY6" s="20"/>
      <c r="AIZ6" s="20"/>
      <c r="AJA6" s="20"/>
      <c r="AJB6" s="20"/>
      <c r="AJC6" s="20"/>
      <c r="AJD6" s="20"/>
      <c r="AJE6" s="20"/>
      <c r="AJF6" s="20"/>
      <c r="AJG6" s="20"/>
      <c r="AJH6" s="20"/>
      <c r="AJI6" s="20"/>
      <c r="AJJ6" s="20"/>
      <c r="AJK6" s="20"/>
      <c r="AJL6" s="20"/>
      <c r="AJM6" s="20"/>
      <c r="AJN6" s="20"/>
      <c r="AJO6" s="20"/>
      <c r="AJP6" s="20"/>
      <c r="AJQ6" s="20"/>
      <c r="AJR6" s="20"/>
      <c r="AJS6" s="20"/>
      <c r="AJT6" s="20"/>
      <c r="AJU6" s="20"/>
      <c r="AJV6" s="20"/>
      <c r="AJW6" s="20"/>
      <c r="AJX6" s="20"/>
      <c r="AJY6" s="20"/>
      <c r="AJZ6" s="20"/>
      <c r="AKA6" s="20"/>
      <c r="AKB6" s="20"/>
      <c r="AKC6" s="20"/>
      <c r="AKD6" s="20"/>
      <c r="AKE6" s="20"/>
      <c r="AKF6" s="20"/>
      <c r="AKG6" s="20"/>
      <c r="AKH6" s="20"/>
      <c r="AKI6" s="20"/>
      <c r="AKJ6" s="20"/>
      <c r="AKK6" s="20"/>
      <c r="AKL6" s="20"/>
      <c r="AKM6" s="20"/>
      <c r="AKN6" s="20"/>
      <c r="AKO6" s="20"/>
      <c r="AKP6" s="20"/>
      <c r="AKQ6" s="20"/>
      <c r="AKR6" s="20"/>
      <c r="AKS6" s="20"/>
      <c r="AKT6" s="20"/>
      <c r="AKU6" s="20"/>
      <c r="AKV6" s="20"/>
      <c r="AKW6" s="20"/>
      <c r="AKX6" s="20"/>
      <c r="AKY6" s="20"/>
      <c r="AKZ6" s="20"/>
      <c r="ALA6" s="20"/>
      <c r="ALB6" s="20"/>
      <c r="ALC6" s="20"/>
      <c r="ALD6" s="20"/>
      <c r="ALE6" s="20"/>
      <c r="ALF6" s="20"/>
      <c r="ALG6" s="20"/>
      <c r="ALH6" s="20"/>
      <c r="ALI6" s="20"/>
      <c r="ALJ6" s="20"/>
      <c r="ALK6" s="20"/>
      <c r="ALL6" s="20"/>
      <c r="ALM6" s="20"/>
      <c r="ALN6" s="20"/>
      <c r="ALO6" s="20"/>
      <c r="ALP6" s="20"/>
      <c r="ALQ6" s="20"/>
      <c r="ALR6" s="20"/>
      <c r="ALS6" s="20"/>
      <c r="ALT6" s="20"/>
      <c r="ALU6" s="20"/>
      <c r="ALV6" s="20"/>
      <c r="ALW6" s="20"/>
      <c r="ALX6" s="20"/>
      <c r="ALY6" s="20"/>
      <c r="ALZ6" s="20"/>
      <c r="AMA6" s="20"/>
      <c r="AMB6" s="20"/>
      <c r="AMC6" s="20"/>
      <c r="AMD6" s="20"/>
      <c r="AME6" s="20"/>
      <c r="AMF6" s="20"/>
      <c r="AMG6" s="20"/>
      <c r="AMH6" s="20"/>
      <c r="AMI6" s="20"/>
      <c r="AMJ6" s="20"/>
      <c r="AMK6" s="20"/>
      <c r="AML6" s="20"/>
      <c r="AMM6" s="20"/>
      <c r="AMN6" s="20"/>
      <c r="AMO6" s="20"/>
      <c r="AMP6" s="20"/>
      <c r="AMQ6" s="20"/>
      <c r="AMR6" s="20"/>
      <c r="AMS6" s="20"/>
      <c r="AMT6" s="20"/>
      <c r="AMU6" s="20"/>
      <c r="AMV6" s="20"/>
      <c r="AMW6" s="20"/>
      <c r="AMX6" s="20"/>
      <c r="AMY6" s="20"/>
      <c r="AMZ6" s="20"/>
      <c r="ANA6" s="20"/>
      <c r="ANB6" s="20"/>
      <c r="ANC6" s="20"/>
      <c r="AND6" s="20"/>
      <c r="ANE6" s="20"/>
      <c r="ANF6" s="20"/>
      <c r="ANG6" s="20"/>
      <c r="ANH6" s="20"/>
      <c r="ANI6" s="20"/>
      <c r="ANJ6" s="20"/>
      <c r="ANK6" s="20"/>
      <c r="ANL6" s="20"/>
      <c r="ANM6" s="20"/>
      <c r="ANN6" s="20"/>
      <c r="ANO6" s="20"/>
      <c r="ANP6" s="20"/>
      <c r="ANQ6" s="20"/>
      <c r="ANR6" s="20"/>
      <c r="ANS6" s="20"/>
      <c r="ANT6" s="20"/>
      <c r="ANU6" s="20"/>
      <c r="ANV6" s="20"/>
      <c r="ANW6" s="20"/>
      <c r="ANX6" s="20"/>
      <c r="ANY6" s="20"/>
      <c r="ANZ6" s="20"/>
      <c r="AOA6" s="20"/>
      <c r="AOB6" s="20"/>
      <c r="AOC6" s="20"/>
      <c r="AOD6" s="20"/>
      <c r="AOE6" s="20"/>
      <c r="AOF6" s="20"/>
      <c r="AOG6" s="20"/>
      <c r="AOH6" s="20"/>
      <c r="AOI6" s="20"/>
      <c r="AOJ6" s="20"/>
      <c r="AOK6" s="20"/>
      <c r="AOL6" s="20"/>
      <c r="AOM6" s="20"/>
      <c r="AON6" s="20"/>
      <c r="AOO6" s="20"/>
      <c r="AOP6" s="20"/>
      <c r="AOQ6" s="20"/>
      <c r="AOR6" s="20"/>
      <c r="AOS6" s="20"/>
      <c r="AOT6" s="20"/>
      <c r="AOU6" s="20"/>
      <c r="AOV6" s="20"/>
      <c r="AOW6" s="20"/>
      <c r="AOX6" s="20"/>
      <c r="AOY6" s="20"/>
      <c r="AOZ6" s="20"/>
      <c r="APA6" s="20"/>
      <c r="APB6" s="20"/>
      <c r="APC6" s="20"/>
      <c r="APD6" s="20"/>
      <c r="APE6" s="20"/>
      <c r="APF6" s="20"/>
      <c r="APG6" s="20"/>
      <c r="APH6" s="20"/>
      <c r="API6" s="20"/>
      <c r="APJ6" s="20"/>
      <c r="APK6" s="20"/>
      <c r="APL6" s="20"/>
      <c r="APM6" s="20"/>
      <c r="APN6" s="20"/>
      <c r="APO6" s="20"/>
      <c r="APP6" s="20"/>
      <c r="APQ6" s="20"/>
      <c r="APR6" s="20"/>
      <c r="APS6" s="20"/>
      <c r="APT6" s="20"/>
      <c r="APU6" s="20"/>
      <c r="APV6" s="20"/>
      <c r="APW6" s="20"/>
      <c r="APX6" s="20"/>
      <c r="APY6" s="20"/>
      <c r="APZ6" s="20"/>
      <c r="AQA6" s="20"/>
      <c r="AQB6" s="20"/>
      <c r="AQC6" s="20"/>
      <c r="AQD6" s="20"/>
      <c r="AQE6" s="20"/>
      <c r="AQF6" s="20"/>
      <c r="AQG6" s="20"/>
      <c r="AQH6" s="20"/>
      <c r="AQI6" s="20"/>
      <c r="AQJ6" s="20"/>
      <c r="AQK6" s="20"/>
      <c r="AQL6" s="20"/>
      <c r="AQM6" s="20"/>
      <c r="AQN6" s="20"/>
      <c r="AQO6" s="20"/>
      <c r="AQP6" s="20"/>
      <c r="AQQ6" s="20"/>
      <c r="AQR6" s="20"/>
      <c r="AQS6" s="20"/>
      <c r="AQT6" s="20"/>
      <c r="AQU6" s="20"/>
      <c r="AQV6" s="20"/>
      <c r="AQW6" s="20"/>
      <c r="AQX6" s="20"/>
      <c r="AQY6" s="20"/>
      <c r="AQZ6" s="20"/>
      <c r="ARA6" s="20"/>
      <c r="ARB6" s="20"/>
      <c r="ARC6" s="20"/>
      <c r="ARD6" s="20"/>
      <c r="ARE6" s="20"/>
      <c r="ARF6" s="20"/>
      <c r="ARG6" s="20"/>
      <c r="ARH6" s="20"/>
      <c r="ARI6" s="20"/>
      <c r="ARJ6" s="20"/>
      <c r="ARK6" s="20"/>
      <c r="ARL6" s="20"/>
      <c r="ARM6" s="20"/>
      <c r="ARN6" s="20"/>
      <c r="ARO6" s="20"/>
      <c r="ARP6" s="20"/>
      <c r="ARQ6" s="20"/>
      <c r="ARR6" s="20"/>
      <c r="ARS6" s="20"/>
      <c r="ART6" s="20"/>
      <c r="ARU6" s="20"/>
      <c r="ARV6" s="20"/>
      <c r="ARW6" s="20"/>
      <c r="ARX6" s="20"/>
      <c r="ARY6" s="20"/>
      <c r="ARZ6" s="20"/>
      <c r="ASA6" s="20"/>
      <c r="ASB6" s="20"/>
      <c r="ASC6" s="20"/>
      <c r="ASD6" s="20"/>
      <c r="ASE6" s="20"/>
      <c r="ASF6" s="20"/>
      <c r="ASG6" s="20"/>
      <c r="ASH6" s="20"/>
      <c r="ASI6" s="20"/>
      <c r="ASJ6" s="20"/>
      <c r="ASK6" s="20"/>
      <c r="ASL6" s="20"/>
      <c r="ASM6" s="20"/>
      <c r="ASN6" s="20"/>
      <c r="ASO6" s="20"/>
      <c r="ASP6" s="20"/>
      <c r="ASQ6" s="20"/>
      <c r="ASR6" s="20"/>
      <c r="ASS6" s="20"/>
      <c r="AST6" s="20"/>
      <c r="ASU6" s="20"/>
      <c r="ASV6" s="20"/>
      <c r="ASW6" s="20"/>
      <c r="ASX6" s="20"/>
      <c r="ASY6" s="20"/>
      <c r="ASZ6" s="20"/>
      <c r="ATA6" s="20"/>
      <c r="ATB6" s="20"/>
      <c r="ATC6" s="20"/>
      <c r="ATD6" s="20"/>
      <c r="ATE6" s="20"/>
      <c r="ATF6" s="20"/>
      <c r="ATG6" s="20"/>
      <c r="ATH6" s="20"/>
      <c r="ATI6" s="20"/>
      <c r="ATJ6" s="20"/>
      <c r="ATK6" s="20"/>
      <c r="ATL6" s="20"/>
      <c r="ATM6" s="20"/>
      <c r="ATN6" s="20"/>
      <c r="ATO6" s="20"/>
      <c r="ATP6" s="20"/>
      <c r="ATQ6" s="20"/>
      <c r="ATR6" s="20"/>
      <c r="ATS6" s="20"/>
      <c r="ATT6" s="20"/>
      <c r="ATU6" s="20"/>
      <c r="ATV6" s="20"/>
      <c r="ATW6" s="20"/>
      <c r="ATX6" s="20"/>
      <c r="ATY6" s="20"/>
      <c r="ATZ6" s="20"/>
      <c r="AUA6" s="20"/>
      <c r="AUB6" s="20"/>
      <c r="AUC6" s="20"/>
      <c r="AUD6" s="20"/>
      <c r="AUE6" s="20"/>
      <c r="AUF6" s="20"/>
      <c r="AUG6" s="20"/>
      <c r="AUH6" s="20"/>
      <c r="AUI6" s="20"/>
      <c r="AUJ6" s="20"/>
      <c r="AUK6" s="20"/>
      <c r="AUL6" s="20"/>
      <c r="AUM6" s="20"/>
      <c r="AUN6" s="20"/>
      <c r="AUO6" s="20"/>
      <c r="AUP6" s="20"/>
      <c r="AUQ6" s="20"/>
      <c r="AUR6" s="20"/>
      <c r="AUS6" s="20"/>
      <c r="AUT6" s="20"/>
      <c r="AUU6" s="20"/>
      <c r="AUV6" s="20"/>
      <c r="AUW6" s="20"/>
      <c r="AUX6" s="20"/>
      <c r="AUY6" s="20"/>
      <c r="AUZ6" s="20"/>
      <c r="AVA6" s="20"/>
      <c r="AVB6" s="20"/>
      <c r="AVC6" s="20"/>
      <c r="AVD6" s="20"/>
      <c r="AVE6" s="20"/>
      <c r="AVF6" s="20"/>
      <c r="AVG6" s="20"/>
      <c r="AVH6" s="20"/>
      <c r="AVI6" s="20"/>
      <c r="AVJ6" s="20"/>
      <c r="AVK6" s="20"/>
      <c r="AVL6" s="20"/>
      <c r="AVM6" s="20"/>
      <c r="AVN6" s="20"/>
      <c r="AVO6" s="20"/>
      <c r="AVP6" s="20"/>
      <c r="AVQ6" s="20"/>
      <c r="AVR6" s="20"/>
      <c r="AVS6" s="20"/>
      <c r="AVT6" s="20"/>
      <c r="AVU6" s="20"/>
      <c r="AVV6" s="20"/>
      <c r="AVW6" s="20"/>
      <c r="AVX6" s="20"/>
      <c r="AVY6" s="20"/>
      <c r="AVZ6" s="20"/>
      <c r="AWA6" s="20"/>
      <c r="AWB6" s="20"/>
      <c r="AWC6" s="20"/>
      <c r="AWD6" s="20"/>
      <c r="AWE6" s="20"/>
      <c r="AWF6" s="20"/>
      <c r="AWG6" s="20"/>
      <c r="AWH6" s="20"/>
      <c r="AWI6" s="20"/>
      <c r="AWJ6" s="20"/>
      <c r="AWK6" s="20"/>
      <c r="AWL6" s="20"/>
      <c r="AWM6" s="20"/>
      <c r="AWN6" s="20"/>
      <c r="AWO6" s="20"/>
      <c r="AWP6" s="20"/>
      <c r="AWQ6" s="20"/>
      <c r="AWR6" s="20"/>
      <c r="AWS6" s="20"/>
      <c r="AWT6" s="20"/>
      <c r="AWU6" s="20"/>
      <c r="AWV6" s="20"/>
      <c r="AWW6" s="20"/>
      <c r="AWX6" s="20"/>
      <c r="AWY6" s="20"/>
      <c r="AWZ6" s="20"/>
      <c r="AXA6" s="20"/>
      <c r="AXB6" s="20"/>
      <c r="AXC6" s="20"/>
      <c r="AXD6" s="20"/>
      <c r="AXE6" s="20"/>
      <c r="AXF6" s="20"/>
      <c r="AXG6" s="20"/>
      <c r="AXH6" s="20"/>
      <c r="AXI6" s="20"/>
      <c r="AXJ6" s="20"/>
      <c r="AXK6" s="20"/>
      <c r="AXL6" s="20"/>
      <c r="AXM6" s="20"/>
      <c r="AXN6" s="20"/>
      <c r="AXO6" s="20"/>
      <c r="AXP6" s="20"/>
      <c r="AXQ6" s="20"/>
      <c r="AXR6" s="20"/>
      <c r="AXS6" s="20"/>
      <c r="AXT6" s="20"/>
      <c r="AXU6" s="20"/>
      <c r="AXV6" s="20"/>
      <c r="AXW6" s="20"/>
      <c r="AXX6" s="20"/>
      <c r="AXY6" s="20"/>
      <c r="AXZ6" s="20"/>
      <c r="AYA6" s="20"/>
      <c r="AYB6" s="20"/>
      <c r="AYC6" s="20"/>
      <c r="AYD6" s="20"/>
      <c r="AYE6" s="20"/>
      <c r="AYF6" s="20"/>
      <c r="AYG6" s="20"/>
      <c r="AYH6" s="20"/>
      <c r="AYI6" s="20"/>
      <c r="AYJ6" s="20"/>
      <c r="AYK6" s="20"/>
      <c r="AYL6" s="20"/>
      <c r="AYM6" s="20"/>
      <c r="AYN6" s="20"/>
      <c r="AYO6" s="20"/>
      <c r="AYP6" s="20"/>
      <c r="AYQ6" s="20"/>
      <c r="AYR6" s="20"/>
      <c r="AYS6" s="20"/>
      <c r="AYT6" s="20"/>
      <c r="AYU6" s="20"/>
      <c r="AYV6" s="20"/>
      <c r="AYW6" s="20"/>
      <c r="AYX6" s="20"/>
      <c r="AYY6" s="20"/>
      <c r="AYZ6" s="20"/>
      <c r="AZA6" s="20"/>
      <c r="AZB6" s="20"/>
      <c r="AZC6" s="20"/>
      <c r="AZD6" s="20"/>
      <c r="AZE6" s="20"/>
      <c r="AZF6" s="20"/>
      <c r="AZG6" s="20"/>
      <c r="AZH6" s="20"/>
      <c r="AZI6" s="20"/>
      <c r="AZJ6" s="20"/>
      <c r="AZK6" s="20"/>
      <c r="AZL6" s="20"/>
      <c r="AZM6" s="20"/>
      <c r="AZN6" s="20"/>
      <c r="AZO6" s="20"/>
      <c r="AZP6" s="20"/>
      <c r="AZQ6" s="20"/>
      <c r="AZR6" s="20"/>
      <c r="AZS6" s="20"/>
      <c r="AZT6" s="20"/>
      <c r="AZU6" s="20"/>
      <c r="AZV6" s="20"/>
      <c r="AZW6" s="20"/>
      <c r="AZX6" s="20"/>
      <c r="AZY6" s="20"/>
      <c r="AZZ6" s="20"/>
      <c r="BAA6" s="20"/>
      <c r="BAB6" s="20"/>
      <c r="BAC6" s="20"/>
      <c r="BAD6" s="20"/>
      <c r="BAE6" s="20"/>
      <c r="BAF6" s="20"/>
      <c r="BAG6" s="20"/>
      <c r="BAH6" s="20"/>
      <c r="BAI6" s="20"/>
      <c r="BAJ6" s="20"/>
      <c r="BAK6" s="20"/>
      <c r="BAL6" s="20"/>
      <c r="BAM6" s="20"/>
      <c r="BAN6" s="20"/>
      <c r="BAO6" s="20"/>
      <c r="BAP6" s="20"/>
      <c r="BAQ6" s="20"/>
      <c r="BAR6" s="20"/>
      <c r="BAS6" s="20"/>
      <c r="BAT6" s="20"/>
      <c r="BAU6" s="20"/>
      <c r="BAV6" s="20"/>
      <c r="BAW6" s="20"/>
      <c r="BAX6" s="20"/>
      <c r="BAY6" s="20"/>
      <c r="BAZ6" s="20"/>
      <c r="BBA6" s="20"/>
      <c r="BBB6" s="20"/>
      <c r="BBC6" s="20"/>
      <c r="BBD6" s="20"/>
      <c r="BBE6" s="20"/>
      <c r="BBF6" s="20"/>
      <c r="BBG6" s="20"/>
      <c r="BBH6" s="20"/>
      <c r="BBI6" s="20"/>
      <c r="BBJ6" s="20"/>
      <c r="BBK6" s="20"/>
      <c r="BBL6" s="20"/>
      <c r="BBM6" s="20"/>
      <c r="BBN6" s="20"/>
      <c r="BBO6" s="20"/>
      <c r="BBP6" s="20"/>
      <c r="BBQ6" s="20"/>
      <c r="BBR6" s="20"/>
      <c r="BBS6" s="20"/>
      <c r="BBT6" s="20"/>
      <c r="BBU6" s="20"/>
      <c r="BBV6" s="20"/>
      <c r="BBW6" s="20"/>
      <c r="BBX6" s="20"/>
      <c r="BBY6" s="20"/>
      <c r="BBZ6" s="20"/>
      <c r="BCA6" s="20"/>
      <c r="BCB6" s="20"/>
      <c r="BCC6" s="20"/>
      <c r="BCD6" s="20"/>
      <c r="BCE6" s="20"/>
      <c r="BCF6" s="20"/>
      <c r="BCG6" s="20"/>
      <c r="BCH6" s="20"/>
      <c r="BCI6" s="20"/>
      <c r="BCJ6" s="20"/>
      <c r="BCK6" s="20"/>
      <c r="BCL6" s="20"/>
      <c r="BCM6" s="20"/>
      <c r="BCN6" s="20"/>
      <c r="BCO6" s="20"/>
      <c r="BCP6" s="20"/>
      <c r="BCQ6" s="20"/>
      <c r="BCR6" s="20"/>
      <c r="BCS6" s="20"/>
      <c r="BCT6" s="20"/>
      <c r="BCU6" s="20"/>
      <c r="BCV6" s="20"/>
      <c r="BCW6" s="20"/>
      <c r="BCX6" s="20"/>
      <c r="BCY6" s="20"/>
      <c r="BCZ6" s="20"/>
      <c r="BDA6" s="20"/>
      <c r="BDB6" s="20"/>
      <c r="BDC6" s="20"/>
      <c r="BDD6" s="20"/>
      <c r="BDE6" s="20"/>
      <c r="BDF6" s="20"/>
      <c r="BDG6" s="20"/>
      <c r="BDH6" s="20"/>
      <c r="BDI6" s="20"/>
      <c r="BDJ6" s="20"/>
      <c r="BDK6" s="20"/>
      <c r="BDL6" s="20"/>
      <c r="BDM6" s="20"/>
      <c r="BDN6" s="20"/>
      <c r="BDO6" s="20"/>
      <c r="BDP6" s="20"/>
      <c r="BDQ6" s="20"/>
      <c r="BDR6" s="20"/>
      <c r="BDS6" s="20"/>
      <c r="BDT6" s="20"/>
      <c r="BDU6" s="20"/>
      <c r="BDV6" s="20"/>
      <c r="BDW6" s="20"/>
      <c r="BDX6" s="20"/>
      <c r="BDY6" s="20"/>
      <c r="BDZ6" s="20"/>
      <c r="BEA6" s="20"/>
      <c r="BEB6" s="20"/>
      <c r="BEC6" s="20"/>
      <c r="BED6" s="20"/>
      <c r="BEE6" s="20"/>
      <c r="BEF6" s="20"/>
      <c r="BEG6" s="20"/>
      <c r="BEH6" s="20"/>
      <c r="BEI6" s="20"/>
      <c r="BEJ6" s="20"/>
      <c r="BEK6" s="20"/>
      <c r="BEL6" s="20"/>
      <c r="BEM6" s="20"/>
      <c r="BEN6" s="20"/>
      <c r="BEO6" s="20"/>
      <c r="BEP6" s="20"/>
      <c r="BEQ6" s="20"/>
      <c r="BER6" s="20"/>
      <c r="BES6" s="20"/>
      <c r="BET6" s="20"/>
      <c r="BEU6" s="20"/>
      <c r="BEV6" s="20"/>
      <c r="BEW6" s="20"/>
      <c r="BEX6" s="20"/>
      <c r="BEY6" s="20"/>
      <c r="BEZ6" s="20"/>
      <c r="BFA6" s="20"/>
      <c r="BFB6" s="20"/>
      <c r="BFC6" s="20"/>
      <c r="BFD6" s="20"/>
      <c r="BFE6" s="20"/>
      <c r="BFF6" s="20"/>
      <c r="BFG6" s="20"/>
      <c r="BFH6" s="20"/>
      <c r="BFI6" s="20"/>
      <c r="BFJ6" s="20"/>
      <c r="BFK6" s="20"/>
      <c r="BFL6" s="20"/>
      <c r="BFM6" s="20"/>
      <c r="BFN6" s="20"/>
      <c r="BFO6" s="20"/>
      <c r="BFP6" s="20"/>
      <c r="BFQ6" s="20"/>
      <c r="BFR6" s="20"/>
      <c r="BFS6" s="20"/>
      <c r="BFT6" s="20"/>
      <c r="BFU6" s="20"/>
      <c r="BFV6" s="20"/>
      <c r="BFW6" s="20"/>
      <c r="BFX6" s="20"/>
      <c r="BFY6" s="20"/>
      <c r="BFZ6" s="20"/>
      <c r="BGA6" s="20"/>
      <c r="BGB6" s="20"/>
      <c r="BGC6" s="20"/>
      <c r="BGD6" s="20"/>
      <c r="BGE6" s="20"/>
      <c r="BGF6" s="20"/>
      <c r="BGG6" s="20"/>
      <c r="BGH6" s="20"/>
      <c r="BGI6" s="20"/>
      <c r="BGJ6" s="20"/>
      <c r="BGK6" s="20"/>
      <c r="BGL6" s="20"/>
      <c r="BGM6" s="20"/>
      <c r="BGN6" s="20"/>
      <c r="BGO6" s="20"/>
      <c r="BGP6" s="20"/>
      <c r="BGQ6" s="20"/>
      <c r="BGR6" s="20"/>
      <c r="BGS6" s="20"/>
      <c r="BGT6" s="20"/>
      <c r="BGU6" s="20"/>
      <c r="BGV6" s="20"/>
      <c r="BGW6" s="20"/>
      <c r="BGX6" s="20"/>
      <c r="BGY6" s="20"/>
      <c r="BGZ6" s="20"/>
      <c r="BHA6" s="20"/>
      <c r="BHB6" s="20"/>
      <c r="BHC6" s="20"/>
      <c r="BHD6" s="20"/>
      <c r="BHE6" s="20"/>
      <c r="BHF6" s="20"/>
      <c r="BHG6" s="20"/>
      <c r="BHH6" s="20"/>
      <c r="BHI6" s="20"/>
      <c r="BHJ6" s="20"/>
      <c r="BHK6" s="20"/>
      <c r="BHL6" s="20"/>
      <c r="BHM6" s="20"/>
      <c r="BHN6" s="20"/>
      <c r="BHO6" s="20"/>
      <c r="BHP6" s="20"/>
      <c r="BHQ6" s="20"/>
      <c r="BHR6" s="20"/>
      <c r="BHS6" s="20"/>
      <c r="BHT6" s="20"/>
      <c r="BHU6" s="20"/>
      <c r="BHV6" s="20"/>
      <c r="BHW6" s="20"/>
      <c r="BHX6" s="20"/>
      <c r="BHY6" s="20"/>
      <c r="BHZ6" s="20"/>
      <c r="BIA6" s="20"/>
      <c r="BIB6" s="20"/>
      <c r="BIC6" s="20"/>
      <c r="BID6" s="20"/>
      <c r="BIE6" s="20"/>
      <c r="BIF6" s="20"/>
      <c r="BIG6" s="20"/>
      <c r="BIH6" s="20"/>
      <c r="BII6" s="20"/>
      <c r="BIJ6" s="20"/>
      <c r="BIK6" s="20"/>
      <c r="BIL6" s="20"/>
      <c r="BIM6" s="20"/>
      <c r="BIN6" s="20"/>
      <c r="BIO6" s="20"/>
      <c r="BIP6" s="20"/>
      <c r="BIQ6" s="20"/>
      <c r="BIR6" s="20"/>
      <c r="BIS6" s="20"/>
      <c r="BIT6" s="20"/>
      <c r="BIU6" s="20"/>
      <c r="BIV6" s="20"/>
      <c r="BIW6" s="20"/>
      <c r="BIX6" s="20"/>
      <c r="BIY6" s="20"/>
      <c r="BIZ6" s="20"/>
      <c r="BJA6" s="20"/>
      <c r="BJB6" s="20"/>
      <c r="BJC6" s="20"/>
      <c r="BJD6" s="20"/>
      <c r="BJE6" s="20"/>
      <c r="BJF6" s="20"/>
      <c r="BJG6" s="20"/>
      <c r="BJH6" s="20"/>
      <c r="BJI6" s="20"/>
      <c r="BJJ6" s="20"/>
      <c r="BJK6" s="20"/>
      <c r="BJL6" s="20"/>
      <c r="BJM6" s="20"/>
      <c r="BJN6" s="20"/>
      <c r="BJO6" s="20"/>
      <c r="BJP6" s="20"/>
      <c r="BJQ6" s="20"/>
      <c r="BJR6" s="20"/>
      <c r="BJS6" s="20"/>
      <c r="BJT6" s="20"/>
      <c r="BJU6" s="20"/>
      <c r="BJV6" s="20"/>
      <c r="BJW6" s="20"/>
      <c r="BJX6" s="20"/>
      <c r="BJY6" s="20"/>
      <c r="BJZ6" s="20"/>
      <c r="BKA6" s="20"/>
      <c r="BKB6" s="20"/>
      <c r="BKC6" s="20"/>
      <c r="BKD6" s="20"/>
      <c r="BKE6" s="20"/>
      <c r="BKF6" s="20"/>
      <c r="BKG6" s="20"/>
      <c r="BKH6" s="20"/>
      <c r="BKI6" s="20"/>
      <c r="BKJ6" s="20"/>
      <c r="BKK6" s="20"/>
      <c r="BKL6" s="20"/>
      <c r="BKM6" s="20"/>
      <c r="BKN6" s="20"/>
      <c r="BKO6" s="20"/>
      <c r="BKP6" s="20"/>
      <c r="BKQ6" s="20"/>
      <c r="BKR6" s="20"/>
      <c r="BKS6" s="20"/>
      <c r="BKT6" s="20"/>
      <c r="BKU6" s="20"/>
      <c r="BKV6" s="20"/>
      <c r="BKW6" s="20"/>
      <c r="BKX6" s="20"/>
      <c r="BKY6" s="20"/>
      <c r="BKZ6" s="20"/>
      <c r="BLA6" s="20"/>
      <c r="BLB6" s="20"/>
      <c r="BLC6" s="20"/>
      <c r="BLD6" s="20"/>
      <c r="BLE6" s="20"/>
      <c r="BLF6" s="20"/>
      <c r="BLG6" s="20"/>
      <c r="BLH6" s="20"/>
      <c r="BLI6" s="20"/>
      <c r="BLJ6" s="20"/>
      <c r="BLK6" s="20"/>
      <c r="BLL6" s="20"/>
      <c r="BLM6" s="20"/>
      <c r="BLN6" s="20"/>
      <c r="BLO6" s="20"/>
      <c r="BLP6" s="20"/>
      <c r="BLQ6" s="20"/>
      <c r="BLR6" s="20"/>
      <c r="BLS6" s="20"/>
      <c r="BLT6" s="20"/>
      <c r="BLU6" s="20"/>
      <c r="BLV6" s="20"/>
      <c r="BLW6" s="20"/>
      <c r="BLX6" s="20"/>
      <c r="BLY6" s="20"/>
      <c r="BLZ6" s="20"/>
      <c r="BMA6" s="20"/>
      <c r="BMB6" s="20"/>
      <c r="BMC6" s="20"/>
      <c r="BMD6" s="20"/>
      <c r="BME6" s="20"/>
      <c r="BMF6" s="20"/>
      <c r="BMG6" s="20"/>
      <c r="BMH6" s="20"/>
      <c r="BMI6" s="20"/>
      <c r="BMJ6" s="20"/>
      <c r="BMK6" s="20"/>
      <c r="BML6" s="20"/>
      <c r="BMM6" s="20"/>
      <c r="BMN6" s="20"/>
      <c r="BMO6" s="20"/>
      <c r="BMP6" s="20"/>
      <c r="BMQ6" s="20"/>
      <c r="BMR6" s="20"/>
      <c r="BMS6" s="20"/>
      <c r="BMT6" s="20"/>
      <c r="BMU6" s="20"/>
      <c r="BMV6" s="20"/>
      <c r="BMW6" s="20"/>
      <c r="BMX6" s="20"/>
      <c r="BMY6" s="20"/>
      <c r="BMZ6" s="20"/>
      <c r="BNA6" s="20"/>
      <c r="BNB6" s="20"/>
      <c r="BNC6" s="20"/>
      <c r="BND6" s="20"/>
      <c r="BNE6" s="20"/>
      <c r="BNF6" s="20"/>
      <c r="BNG6" s="20"/>
      <c r="BNH6" s="20"/>
      <c r="BNI6" s="20"/>
      <c r="BNJ6" s="20"/>
      <c r="BNK6" s="20"/>
      <c r="BNL6" s="20"/>
      <c r="BNM6" s="20"/>
      <c r="BNN6" s="20"/>
      <c r="BNO6" s="20"/>
      <c r="BNP6" s="20"/>
      <c r="BNQ6" s="20"/>
      <c r="BNR6" s="20"/>
      <c r="BNS6" s="20"/>
      <c r="BNT6" s="20"/>
      <c r="BNU6" s="20"/>
      <c r="BNV6" s="20"/>
      <c r="BNW6" s="20"/>
      <c r="BNX6" s="20"/>
      <c r="BNY6" s="20"/>
      <c r="BNZ6" s="20"/>
      <c r="BOA6" s="20"/>
      <c r="BOB6" s="20"/>
      <c r="BOC6" s="20"/>
      <c r="BOD6" s="20"/>
      <c r="BOE6" s="20"/>
      <c r="BOF6" s="20"/>
      <c r="BOG6" s="20"/>
      <c r="BOH6" s="20"/>
      <c r="BOI6" s="20"/>
      <c r="BOJ6" s="20"/>
      <c r="BOK6" s="20"/>
      <c r="BOL6" s="20"/>
      <c r="BOM6" s="20"/>
      <c r="BON6" s="20"/>
      <c r="BOO6" s="20"/>
      <c r="BOP6" s="20"/>
      <c r="BOQ6" s="20"/>
      <c r="BOR6" s="20"/>
      <c r="BOS6" s="20"/>
      <c r="BOT6" s="20"/>
      <c r="BOU6" s="20"/>
      <c r="BOV6" s="20"/>
      <c r="BOW6" s="20"/>
      <c r="BOX6" s="20"/>
      <c r="BOY6" s="20"/>
      <c r="BOZ6" s="20"/>
      <c r="BPA6" s="20"/>
      <c r="BPB6" s="20"/>
      <c r="BPC6" s="20"/>
      <c r="BPD6" s="20"/>
      <c r="BPE6" s="20"/>
      <c r="BPF6" s="20"/>
      <c r="BPG6" s="20"/>
      <c r="BPH6" s="20"/>
      <c r="BPI6" s="20"/>
      <c r="BPJ6" s="20"/>
      <c r="BPK6" s="20"/>
      <c r="BPL6" s="20"/>
      <c r="BPM6" s="20"/>
      <c r="BPN6" s="20"/>
      <c r="BPO6" s="20"/>
      <c r="BPP6" s="20"/>
      <c r="BPQ6" s="20"/>
      <c r="BPR6" s="20"/>
      <c r="BPS6" s="20"/>
      <c r="BPT6" s="20"/>
      <c r="BPU6" s="20"/>
      <c r="BPV6" s="20"/>
      <c r="BPW6" s="20"/>
      <c r="BPX6" s="20"/>
      <c r="BPY6" s="20"/>
      <c r="BPZ6" s="20"/>
      <c r="BQA6" s="20"/>
      <c r="BQB6" s="20"/>
      <c r="BQC6" s="20"/>
      <c r="BQD6" s="20"/>
      <c r="BQE6" s="20"/>
      <c r="BQF6" s="20"/>
      <c r="BQG6" s="20"/>
      <c r="BQH6" s="20"/>
      <c r="BQI6" s="20"/>
      <c r="BQJ6" s="20"/>
      <c r="BQK6" s="20"/>
      <c r="BQL6" s="20"/>
      <c r="BQM6" s="20"/>
      <c r="BQN6" s="20"/>
      <c r="BQO6" s="20"/>
      <c r="BQP6" s="20"/>
      <c r="BQQ6" s="20"/>
      <c r="BQR6" s="20"/>
      <c r="BQS6" s="20"/>
      <c r="BQT6" s="20"/>
      <c r="BQU6" s="20"/>
      <c r="BQV6" s="20"/>
      <c r="BQW6" s="20"/>
      <c r="BQX6" s="20"/>
      <c r="BQY6" s="20"/>
      <c r="BQZ6" s="20"/>
      <c r="BRA6" s="20"/>
      <c r="BRB6" s="20"/>
      <c r="BRC6" s="20"/>
      <c r="BRD6" s="20"/>
      <c r="BRE6" s="20"/>
      <c r="BRF6" s="20"/>
      <c r="BRG6" s="20"/>
      <c r="BRH6" s="20"/>
      <c r="BRI6" s="20"/>
      <c r="BRJ6" s="20"/>
      <c r="BRK6" s="20"/>
      <c r="BRL6" s="20"/>
      <c r="BRM6" s="20"/>
      <c r="BRN6" s="20"/>
      <c r="BRO6" s="20"/>
      <c r="BRP6" s="20"/>
      <c r="BRQ6" s="20"/>
      <c r="BRR6" s="20"/>
      <c r="BRS6" s="20"/>
      <c r="BRT6" s="20"/>
      <c r="BRU6" s="20"/>
      <c r="BRV6" s="20"/>
      <c r="BRW6" s="20"/>
      <c r="BRX6" s="20"/>
      <c r="BRY6" s="20"/>
      <c r="BRZ6" s="20"/>
      <c r="BSA6" s="20"/>
      <c r="BSB6" s="20"/>
      <c r="BSC6" s="20"/>
      <c r="BSD6" s="20"/>
      <c r="BSE6" s="20"/>
      <c r="BSF6" s="20"/>
      <c r="BSG6" s="20"/>
      <c r="BSH6" s="20"/>
      <c r="BSI6" s="20"/>
      <c r="BSJ6" s="20"/>
      <c r="BSK6" s="20"/>
      <c r="BSL6" s="20"/>
      <c r="BSM6" s="20"/>
      <c r="BSN6" s="20"/>
      <c r="BSO6" s="20"/>
      <c r="BSP6" s="20"/>
      <c r="BSQ6" s="20"/>
      <c r="BSR6" s="20"/>
      <c r="BSS6" s="20"/>
      <c r="BST6" s="20"/>
      <c r="BSU6" s="20"/>
      <c r="BSV6" s="20"/>
      <c r="BSW6" s="20"/>
      <c r="BSX6" s="20"/>
      <c r="BSY6" s="20"/>
      <c r="BSZ6" s="20"/>
      <c r="BTA6" s="20"/>
      <c r="BTB6" s="20"/>
      <c r="BTC6" s="20"/>
      <c r="BTD6" s="20"/>
      <c r="BTE6" s="20"/>
      <c r="BTF6" s="20"/>
      <c r="BTG6" s="20"/>
      <c r="BTH6" s="20"/>
      <c r="BTI6" s="20"/>
      <c r="BTJ6" s="20"/>
      <c r="BTK6" s="20"/>
      <c r="BTL6" s="20"/>
      <c r="BTM6" s="20"/>
      <c r="BTN6" s="20"/>
      <c r="BTO6" s="20"/>
      <c r="BTP6" s="20"/>
      <c r="BTQ6" s="20"/>
      <c r="BTR6" s="20"/>
      <c r="BTS6" s="20"/>
      <c r="BTT6" s="20"/>
      <c r="BTU6" s="20"/>
      <c r="BTV6" s="20"/>
      <c r="BTW6" s="20"/>
      <c r="BTX6" s="20"/>
      <c r="BTY6" s="20"/>
      <c r="BTZ6" s="20"/>
      <c r="BUA6" s="20"/>
      <c r="BUB6" s="20"/>
      <c r="BUC6" s="20"/>
      <c r="BUD6" s="20"/>
      <c r="BUE6" s="20"/>
      <c r="BUF6" s="20"/>
      <c r="BUG6" s="20"/>
      <c r="BUH6" s="20"/>
      <c r="BUI6" s="20"/>
      <c r="BUJ6" s="20"/>
      <c r="BUK6" s="20"/>
      <c r="BUL6" s="20"/>
      <c r="BUM6" s="20"/>
      <c r="BUN6" s="20"/>
      <c r="BUO6" s="20"/>
      <c r="BUP6" s="20"/>
      <c r="BUQ6" s="20"/>
      <c r="BUR6" s="20"/>
      <c r="BUS6" s="20"/>
      <c r="BUT6" s="20"/>
      <c r="BUU6" s="20"/>
      <c r="BUV6" s="20"/>
      <c r="BUW6" s="20"/>
      <c r="BUX6" s="20"/>
      <c r="BUY6" s="20"/>
      <c r="BUZ6" s="20"/>
      <c r="BVA6" s="20"/>
      <c r="BVB6" s="20"/>
      <c r="BVC6" s="20"/>
      <c r="BVD6" s="20"/>
      <c r="BVE6" s="20"/>
      <c r="BVF6" s="20"/>
      <c r="BVG6" s="20"/>
      <c r="BVH6" s="20"/>
      <c r="BVI6" s="20"/>
      <c r="BVJ6" s="20"/>
      <c r="BVK6" s="20"/>
      <c r="BVL6" s="20"/>
      <c r="BVM6" s="20"/>
      <c r="BVN6" s="20"/>
      <c r="BVO6" s="20"/>
      <c r="BVP6" s="20"/>
      <c r="BVQ6" s="20"/>
      <c r="BVR6" s="20"/>
      <c r="BVS6" s="20"/>
      <c r="BVT6" s="20"/>
      <c r="BVU6" s="20"/>
      <c r="BVV6" s="20"/>
      <c r="BVW6" s="20"/>
      <c r="BVX6" s="20"/>
      <c r="BVY6" s="20"/>
      <c r="BVZ6" s="20"/>
      <c r="BWA6" s="20"/>
      <c r="BWB6" s="20"/>
      <c r="BWC6" s="20"/>
      <c r="BWD6" s="20"/>
      <c r="BWE6" s="20"/>
      <c r="BWF6" s="20"/>
      <c r="BWG6" s="20"/>
      <c r="BWH6" s="20"/>
      <c r="BWI6" s="20"/>
      <c r="BWJ6" s="20"/>
      <c r="BWK6" s="20"/>
      <c r="BWL6" s="20"/>
      <c r="BWM6" s="20"/>
      <c r="BWN6" s="20"/>
      <c r="BWO6" s="20"/>
      <c r="BWP6" s="20"/>
      <c r="BWQ6" s="20"/>
      <c r="BWR6" s="20"/>
      <c r="BWS6" s="20"/>
      <c r="BWT6" s="20"/>
      <c r="BWU6" s="20"/>
      <c r="BWV6" s="20"/>
      <c r="BWW6" s="20"/>
      <c r="BWX6" s="20"/>
      <c r="BWY6" s="20"/>
      <c r="BWZ6" s="20"/>
      <c r="BXA6" s="20"/>
      <c r="BXB6" s="20"/>
      <c r="BXC6" s="20"/>
      <c r="BXD6" s="20"/>
      <c r="BXE6" s="20"/>
      <c r="BXF6" s="20"/>
      <c r="BXG6" s="20"/>
      <c r="BXH6" s="20"/>
      <c r="BXI6" s="20"/>
      <c r="BXJ6" s="20"/>
      <c r="BXK6" s="20"/>
      <c r="BXL6" s="20"/>
      <c r="BXM6" s="20"/>
      <c r="BXN6" s="20"/>
      <c r="BXO6" s="20"/>
      <c r="BXP6" s="20"/>
      <c r="BXQ6" s="20"/>
      <c r="BXR6" s="20"/>
      <c r="BXS6" s="20"/>
      <c r="BXT6" s="20"/>
      <c r="BXU6" s="20"/>
      <c r="BXV6" s="20"/>
      <c r="BXW6" s="20"/>
      <c r="BXX6" s="20"/>
      <c r="BXY6" s="20"/>
      <c r="BXZ6" s="20"/>
      <c r="BYA6" s="20"/>
      <c r="BYB6" s="20"/>
      <c r="BYC6" s="20"/>
      <c r="BYD6" s="20"/>
      <c r="BYE6" s="20"/>
      <c r="BYF6" s="20"/>
      <c r="BYG6" s="20"/>
      <c r="BYH6" s="20"/>
      <c r="BYI6" s="20"/>
      <c r="BYJ6" s="20"/>
      <c r="BYK6" s="20"/>
      <c r="BYL6" s="20"/>
      <c r="BYM6" s="20"/>
      <c r="BYN6" s="20"/>
      <c r="BYO6" s="20"/>
      <c r="BYP6" s="20"/>
      <c r="BYQ6" s="20"/>
      <c r="BYR6" s="20"/>
      <c r="BYS6" s="20"/>
      <c r="BYT6" s="20"/>
      <c r="BYU6" s="20"/>
      <c r="BYV6" s="20"/>
      <c r="BYW6" s="20"/>
      <c r="BYX6" s="20"/>
      <c r="BYY6" s="20"/>
      <c r="BYZ6" s="20"/>
      <c r="BZA6" s="20"/>
      <c r="BZB6" s="20"/>
      <c r="BZC6" s="20"/>
      <c r="BZD6" s="20"/>
      <c r="BZE6" s="20"/>
      <c r="BZF6" s="20"/>
      <c r="BZG6" s="20"/>
      <c r="BZH6" s="20"/>
      <c r="BZI6" s="20"/>
      <c r="BZJ6" s="20"/>
      <c r="BZK6" s="20"/>
      <c r="BZL6" s="20"/>
      <c r="BZM6" s="20"/>
      <c r="BZN6" s="20"/>
      <c r="BZO6" s="20"/>
      <c r="BZP6" s="20"/>
      <c r="BZQ6" s="20"/>
      <c r="BZR6" s="20"/>
      <c r="BZS6" s="20"/>
      <c r="BZT6" s="20"/>
      <c r="BZU6" s="20"/>
      <c r="BZV6" s="20"/>
      <c r="BZW6" s="20"/>
      <c r="BZX6" s="20"/>
      <c r="BZY6" s="20"/>
      <c r="BZZ6" s="20"/>
      <c r="CAA6" s="20"/>
      <c r="CAB6" s="20"/>
      <c r="CAC6" s="20"/>
      <c r="CAD6" s="20"/>
      <c r="CAE6" s="20"/>
      <c r="CAF6" s="20"/>
      <c r="CAG6" s="20"/>
      <c r="CAH6" s="20"/>
      <c r="CAI6" s="20"/>
      <c r="CAJ6" s="20"/>
      <c r="CAK6" s="20"/>
      <c r="CAL6" s="20"/>
      <c r="CAM6" s="20"/>
      <c r="CAN6" s="20"/>
      <c r="CAO6" s="20"/>
      <c r="CAP6" s="20"/>
      <c r="CAQ6" s="20"/>
      <c r="CAR6" s="20"/>
      <c r="CAS6" s="20"/>
      <c r="CAT6" s="20"/>
      <c r="CAU6" s="20"/>
      <c r="CAV6" s="20"/>
      <c r="CAW6" s="20"/>
      <c r="CAX6" s="20"/>
      <c r="CAY6" s="20"/>
      <c r="CAZ6" s="20"/>
      <c r="CBA6" s="20"/>
      <c r="CBB6" s="20"/>
      <c r="CBC6" s="20"/>
      <c r="CBD6" s="20"/>
      <c r="CBE6" s="20"/>
      <c r="CBF6" s="20"/>
      <c r="CBG6" s="20"/>
      <c r="CBH6" s="20"/>
      <c r="CBI6" s="20"/>
      <c r="CBJ6" s="20"/>
      <c r="CBK6" s="20"/>
      <c r="CBL6" s="20"/>
      <c r="CBM6" s="20"/>
      <c r="CBN6" s="20"/>
      <c r="CBO6" s="20"/>
      <c r="CBP6" s="20"/>
      <c r="CBQ6" s="20"/>
      <c r="CBR6" s="20"/>
      <c r="CBS6" s="20"/>
      <c r="CBT6" s="20"/>
      <c r="CBU6" s="20"/>
      <c r="CBV6" s="20"/>
      <c r="CBW6" s="20"/>
      <c r="CBX6" s="20"/>
      <c r="CBY6" s="20"/>
      <c r="CBZ6" s="20"/>
      <c r="CCA6" s="20"/>
      <c r="CCB6" s="20"/>
      <c r="CCC6" s="20"/>
      <c r="CCD6" s="20"/>
      <c r="CCE6" s="20"/>
      <c r="CCF6" s="20"/>
      <c r="CCG6" s="20"/>
      <c r="CCH6" s="20"/>
      <c r="CCI6" s="20"/>
      <c r="CCJ6" s="20"/>
      <c r="CCK6" s="20"/>
      <c r="CCL6" s="20"/>
      <c r="CCM6" s="20"/>
      <c r="CCN6" s="20"/>
      <c r="CCO6" s="20"/>
      <c r="CCP6" s="20"/>
      <c r="CCQ6" s="20"/>
      <c r="CCR6" s="20"/>
      <c r="CCS6" s="20"/>
      <c r="CCT6" s="20"/>
      <c r="CCU6" s="20"/>
      <c r="CCV6" s="20"/>
      <c r="CCW6" s="20"/>
      <c r="CCX6" s="20"/>
      <c r="CCY6" s="20"/>
      <c r="CCZ6" s="20"/>
      <c r="CDA6" s="20"/>
      <c r="CDB6" s="20"/>
      <c r="CDC6" s="20"/>
      <c r="CDD6" s="20"/>
      <c r="CDE6" s="20"/>
      <c r="CDF6" s="20"/>
      <c r="CDG6" s="20"/>
      <c r="CDH6" s="20"/>
      <c r="CDI6" s="20"/>
      <c r="CDJ6" s="20"/>
      <c r="CDK6" s="20"/>
      <c r="CDL6" s="20"/>
      <c r="CDM6" s="20"/>
      <c r="CDN6" s="20"/>
      <c r="CDO6" s="20"/>
      <c r="CDP6" s="20"/>
      <c r="CDQ6" s="20"/>
      <c r="CDR6" s="20"/>
      <c r="CDS6" s="20"/>
      <c r="CDT6" s="20"/>
      <c r="CDU6" s="20"/>
      <c r="CDV6" s="20"/>
      <c r="CDW6" s="20"/>
      <c r="CDX6" s="20"/>
      <c r="CDY6" s="20"/>
      <c r="CDZ6" s="20"/>
      <c r="CEA6" s="20"/>
      <c r="CEB6" s="20"/>
      <c r="CEC6" s="20"/>
      <c r="CED6" s="20"/>
      <c r="CEE6" s="20"/>
      <c r="CEF6" s="20"/>
      <c r="CEG6" s="20"/>
      <c r="CEH6" s="20"/>
      <c r="CEI6" s="20"/>
      <c r="CEJ6" s="20"/>
      <c r="CEK6" s="20"/>
      <c r="CEL6" s="20"/>
      <c r="CEM6" s="20"/>
      <c r="CEN6" s="20"/>
      <c r="CEO6" s="20"/>
      <c r="CEP6" s="20"/>
      <c r="CEQ6" s="20"/>
      <c r="CER6" s="20"/>
      <c r="CES6" s="20"/>
      <c r="CET6" s="20"/>
      <c r="CEU6" s="20"/>
      <c r="CEV6" s="20"/>
      <c r="CEW6" s="20"/>
      <c r="CEX6" s="20"/>
      <c r="CEY6" s="20"/>
      <c r="CEZ6" s="20"/>
      <c r="CFA6" s="20"/>
      <c r="CFB6" s="20"/>
      <c r="CFC6" s="20"/>
      <c r="CFD6" s="20"/>
      <c r="CFE6" s="20"/>
      <c r="CFF6" s="20"/>
      <c r="CFG6" s="20"/>
      <c r="CFH6" s="20"/>
      <c r="CFI6" s="20"/>
      <c r="CFJ6" s="20"/>
      <c r="CFK6" s="20"/>
      <c r="CFL6" s="20"/>
      <c r="CFM6" s="20"/>
      <c r="CFN6" s="20"/>
      <c r="CFO6" s="20"/>
      <c r="CFP6" s="20"/>
      <c r="CFQ6" s="20"/>
      <c r="CFR6" s="20"/>
      <c r="CFS6" s="20"/>
      <c r="CFT6" s="20"/>
      <c r="CFU6" s="20"/>
      <c r="CFV6" s="20"/>
      <c r="CFW6" s="20"/>
      <c r="CFX6" s="20"/>
      <c r="CFY6" s="20"/>
      <c r="CFZ6" s="20"/>
      <c r="CGA6" s="20"/>
      <c r="CGB6" s="20"/>
      <c r="CGC6" s="20"/>
      <c r="CGD6" s="20"/>
      <c r="CGE6" s="20"/>
      <c r="CGF6" s="20"/>
      <c r="CGG6" s="20"/>
      <c r="CGH6" s="20"/>
      <c r="CGI6" s="20"/>
      <c r="CGJ6" s="20"/>
      <c r="CGK6" s="20"/>
      <c r="CGL6" s="20"/>
      <c r="CGM6" s="20"/>
      <c r="CGN6" s="20"/>
      <c r="CGO6" s="20"/>
      <c r="CGP6" s="20"/>
      <c r="CGQ6" s="20"/>
      <c r="CGR6" s="20"/>
      <c r="CGS6" s="20"/>
      <c r="CGT6" s="20"/>
      <c r="CGU6" s="20"/>
      <c r="CGV6" s="20"/>
      <c r="CGW6" s="20"/>
      <c r="CGX6" s="20"/>
      <c r="CGY6" s="20"/>
      <c r="CGZ6" s="20"/>
      <c r="CHA6" s="20"/>
      <c r="CHB6" s="20"/>
      <c r="CHC6" s="20"/>
      <c r="CHD6" s="20"/>
      <c r="CHE6" s="20"/>
      <c r="CHF6" s="20"/>
      <c r="CHG6" s="20"/>
      <c r="CHH6" s="20"/>
      <c r="CHI6" s="20"/>
      <c r="CHJ6" s="20"/>
      <c r="CHK6" s="20"/>
      <c r="CHL6" s="20"/>
      <c r="CHM6" s="20"/>
      <c r="CHN6" s="20"/>
      <c r="CHO6" s="20"/>
      <c r="CHP6" s="20"/>
      <c r="CHQ6" s="20"/>
      <c r="CHR6" s="20"/>
      <c r="CHS6" s="20"/>
      <c r="CHT6" s="20"/>
      <c r="CHU6" s="20"/>
      <c r="CHV6" s="20"/>
      <c r="CHW6" s="20"/>
      <c r="CHX6" s="20"/>
      <c r="CHY6" s="20"/>
      <c r="CHZ6" s="20"/>
      <c r="CIA6" s="20"/>
      <c r="CIB6" s="20"/>
      <c r="CIC6" s="20"/>
      <c r="CID6" s="20"/>
    </row>
    <row r="7" spans="1:2266" s="20" customFormat="1" ht="141" customHeight="1" thickBot="1">
      <c r="B7" s="303"/>
      <c r="C7" s="80" t="s">
        <v>41</v>
      </c>
      <c r="D7" s="80" t="s">
        <v>86</v>
      </c>
      <c r="E7" s="114" t="s">
        <v>87</v>
      </c>
      <c r="F7" s="114" t="s">
        <v>209</v>
      </c>
      <c r="G7" s="119">
        <v>44196</v>
      </c>
      <c r="H7" s="120" t="s">
        <v>585</v>
      </c>
      <c r="I7" s="134">
        <f>AVERAGE(0.5,1)</f>
        <v>0.75</v>
      </c>
      <c r="J7" s="162" t="s">
        <v>546</v>
      </c>
    </row>
    <row r="8" spans="1:2266" s="20" customFormat="1" ht="17.25" customHeight="1" thickBot="1">
      <c r="E8" s="290" t="s">
        <v>542</v>
      </c>
      <c r="F8" s="201"/>
      <c r="G8" s="201"/>
      <c r="H8" s="202"/>
      <c r="I8" s="121">
        <f>AVERAGE(I5,I7)*0.33</f>
        <v>0.13200000000000001</v>
      </c>
    </row>
    <row r="9" spans="1:2266" s="20" customFormat="1"/>
    <row r="10" spans="1:2266" s="20" customFormat="1"/>
    <row r="11" spans="1:2266" s="20" customFormat="1"/>
    <row r="12" spans="1:2266" s="20" customFormat="1"/>
    <row r="13" spans="1:2266" s="20" customFormat="1"/>
    <row r="14" spans="1:2266" s="20" customFormat="1"/>
    <row r="15" spans="1:2266" s="20" customFormat="1"/>
    <row r="16" spans="1:2266" s="20" customFormat="1"/>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sheetData>
  <sheetProtection algorithmName="SHA-512" hashValue="LgUb/sBgkCspx4S4vUKyWLgJYvyyaH27Grxywr0bEgSlUYXAjonH4MAiaoQsJvfCTesrDcNuL+Vu8OHJ4w4OZA==" saltValue="O0TV5nk3uQe8wL4p/NN2+w==" spinCount="100000" sheet="1" formatCells="0" formatColumns="0" formatRows="0" insertColumns="0" insertRows="0" insertHyperlinks="0" deleteColumns="0" deleteRows="0" sort="0" autoFilter="0" pivotTables="0"/>
  <mergeCells count="8">
    <mergeCell ref="E8:H8"/>
    <mergeCell ref="A1:A6"/>
    <mergeCell ref="B1:G1"/>
    <mergeCell ref="B2:I2"/>
    <mergeCell ref="B3:I3"/>
    <mergeCell ref="C4:D4"/>
    <mergeCell ref="B5:B7"/>
    <mergeCell ref="F5:F6"/>
  </mergeCells>
  <pageMargins left="0.70866141732283472" right="0.70866141732283472" top="0.74803149606299213" bottom="0.74803149606299213" header="0.31496062992125984" footer="0.31496062992125984"/>
  <pageSetup paperSize="122" scale="7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2"/>
  <sheetViews>
    <sheetView zoomScale="70" zoomScaleNormal="70" workbookViewId="0">
      <pane xSplit="7" ySplit="3" topLeftCell="H4" activePane="bottomRight" state="frozen"/>
      <selection pane="topRight" activeCell="H1" sqref="H1"/>
      <selection pane="bottomLeft" activeCell="A4" sqref="A4"/>
      <selection pane="bottomRight" activeCell="V1" sqref="V1:W1048576"/>
    </sheetView>
  </sheetViews>
  <sheetFormatPr baseColWidth="10" defaultRowHeight="14.4"/>
  <cols>
    <col min="1" max="1" width="8" customWidth="1"/>
    <col min="2" max="2" width="28.21875" hidden="1" customWidth="1"/>
    <col min="3" max="3" width="46.44140625" customWidth="1"/>
    <col min="4" max="4" width="14.21875" hidden="1" customWidth="1"/>
    <col min="5" max="5" width="18" hidden="1" customWidth="1"/>
    <col min="6" max="6" width="20.77734375" customWidth="1"/>
    <col min="7" max="7" width="14.5546875" hidden="1" customWidth="1"/>
    <col min="8" max="8" width="14.5546875" customWidth="1"/>
    <col min="9" max="9" width="21.77734375" hidden="1" customWidth="1"/>
    <col min="10" max="10" width="14.77734375" hidden="1" customWidth="1"/>
    <col min="11" max="11" width="18.21875" hidden="1" customWidth="1"/>
    <col min="12" max="12" width="14.77734375" hidden="1" customWidth="1"/>
    <col min="13" max="13" width="26.77734375" hidden="1" customWidth="1"/>
    <col min="14" max="14" width="16.77734375" hidden="1" customWidth="1"/>
    <col min="15" max="15" width="35.21875" hidden="1" customWidth="1"/>
    <col min="16" max="16" width="30" hidden="1" customWidth="1"/>
    <col min="17" max="17" width="20.44140625" hidden="1" customWidth="1"/>
    <col min="18" max="18" width="19" hidden="1" customWidth="1"/>
    <col min="19" max="19" width="40.77734375" hidden="1" customWidth="1"/>
    <col min="20" max="20" width="22.21875" hidden="1" customWidth="1"/>
    <col min="21" max="21" width="41.77734375" hidden="1" customWidth="1"/>
    <col min="22" max="22" width="40.77734375" hidden="1" customWidth="1"/>
    <col min="23" max="23" width="33.21875" hidden="1" customWidth="1"/>
  </cols>
  <sheetData>
    <row r="1" spans="1:23" ht="24" customHeight="1" thickBot="1">
      <c r="A1" s="309" t="s">
        <v>476</v>
      </c>
      <c r="B1" s="310"/>
      <c r="C1" s="310"/>
      <c r="D1" s="310"/>
      <c r="E1" s="310"/>
      <c r="F1" s="310"/>
      <c r="G1" s="310"/>
      <c r="H1" s="310"/>
      <c r="I1" s="310"/>
      <c r="J1" s="310"/>
      <c r="K1" s="310"/>
      <c r="L1" s="310"/>
      <c r="M1" s="310"/>
      <c r="N1" s="310"/>
      <c r="O1" s="310"/>
      <c r="P1" s="310"/>
      <c r="Q1" s="310"/>
      <c r="R1" s="310"/>
      <c r="S1" s="310"/>
      <c r="T1" s="310"/>
      <c r="U1" s="311" t="s">
        <v>347</v>
      </c>
      <c r="V1" s="311" t="s">
        <v>348</v>
      </c>
      <c r="W1" s="311" t="s">
        <v>349</v>
      </c>
    </row>
    <row r="2" spans="1:23" ht="15.75" customHeight="1">
      <c r="A2" s="314" t="s">
        <v>350</v>
      </c>
      <c r="B2" s="316" t="s">
        <v>351</v>
      </c>
      <c r="C2" s="318" t="s">
        <v>352</v>
      </c>
      <c r="D2" s="318" t="s">
        <v>353</v>
      </c>
      <c r="E2" s="318" t="s">
        <v>354</v>
      </c>
      <c r="F2" s="318" t="s">
        <v>6</v>
      </c>
      <c r="G2" s="318" t="s">
        <v>355</v>
      </c>
      <c r="H2" s="318" t="s">
        <v>356</v>
      </c>
      <c r="I2" s="318" t="s">
        <v>357</v>
      </c>
      <c r="J2" s="318" t="s">
        <v>358</v>
      </c>
      <c r="K2" s="318" t="s">
        <v>359</v>
      </c>
      <c r="L2" s="318" t="s">
        <v>360</v>
      </c>
      <c r="M2" s="318" t="s">
        <v>361</v>
      </c>
      <c r="N2" s="318" t="s">
        <v>362</v>
      </c>
      <c r="O2" s="318"/>
      <c r="P2" s="318" t="s">
        <v>363</v>
      </c>
      <c r="Q2" s="318" t="s">
        <v>364</v>
      </c>
      <c r="R2" s="318" t="s">
        <v>365</v>
      </c>
      <c r="S2" s="318"/>
      <c r="T2" s="320" t="s">
        <v>366</v>
      </c>
      <c r="U2" s="312"/>
      <c r="V2" s="312"/>
      <c r="W2" s="312"/>
    </row>
    <row r="3" spans="1:23" ht="33.75" customHeight="1" thickBot="1">
      <c r="A3" s="315" t="s">
        <v>352</v>
      </c>
      <c r="B3" s="317"/>
      <c r="C3" s="319" t="s">
        <v>352</v>
      </c>
      <c r="D3" s="319" t="s">
        <v>356</v>
      </c>
      <c r="E3" s="319" t="s">
        <v>352</v>
      </c>
      <c r="F3" s="319" t="s">
        <v>356</v>
      </c>
      <c r="G3" s="319" t="s">
        <v>356</v>
      </c>
      <c r="H3" s="319" t="s">
        <v>356</v>
      </c>
      <c r="I3" s="319" t="s">
        <v>367</v>
      </c>
      <c r="J3" s="319" t="s">
        <v>368</v>
      </c>
      <c r="K3" s="319" t="s">
        <v>369</v>
      </c>
      <c r="L3" s="319" t="s">
        <v>361</v>
      </c>
      <c r="M3" s="319" t="s">
        <v>361</v>
      </c>
      <c r="N3" s="98" t="s">
        <v>370</v>
      </c>
      <c r="O3" s="98" t="s">
        <v>371</v>
      </c>
      <c r="P3" s="319" t="s">
        <v>363</v>
      </c>
      <c r="Q3" s="319" t="s">
        <v>364</v>
      </c>
      <c r="R3" s="98" t="s">
        <v>372</v>
      </c>
      <c r="S3" s="98" t="s">
        <v>373</v>
      </c>
      <c r="T3" s="321"/>
      <c r="U3" s="313"/>
      <c r="V3" s="313"/>
      <c r="W3" s="313"/>
    </row>
    <row r="4" spans="1:23">
      <c r="A4" s="343">
        <v>1</v>
      </c>
      <c r="B4" s="326" t="s">
        <v>374</v>
      </c>
      <c r="C4" s="347" t="s">
        <v>375</v>
      </c>
      <c r="D4" s="350" t="s">
        <v>376</v>
      </c>
      <c r="E4" s="350" t="s">
        <v>479</v>
      </c>
      <c r="F4" s="334" t="s">
        <v>377</v>
      </c>
      <c r="G4" s="334" t="s">
        <v>345</v>
      </c>
      <c r="H4" s="337">
        <v>43860</v>
      </c>
      <c r="I4" s="334" t="s">
        <v>378</v>
      </c>
      <c r="J4" s="334" t="s">
        <v>379</v>
      </c>
      <c r="K4" s="334" t="s">
        <v>380</v>
      </c>
      <c r="L4" s="340">
        <v>100</v>
      </c>
      <c r="M4" s="306" t="s">
        <v>381</v>
      </c>
      <c r="N4" s="334" t="s">
        <v>382</v>
      </c>
      <c r="O4" s="306" t="s">
        <v>383</v>
      </c>
      <c r="P4" s="334" t="s">
        <v>384</v>
      </c>
      <c r="Q4" s="334" t="s">
        <v>385</v>
      </c>
      <c r="R4" s="322">
        <v>0</v>
      </c>
      <c r="S4" s="306" t="s">
        <v>386</v>
      </c>
      <c r="T4" s="351" t="s">
        <v>387</v>
      </c>
      <c r="U4" s="354" t="s">
        <v>468</v>
      </c>
      <c r="V4" s="354" t="s">
        <v>468</v>
      </c>
      <c r="W4" s="354" t="s">
        <v>468</v>
      </c>
    </row>
    <row r="5" spans="1:23">
      <c r="A5" s="344"/>
      <c r="B5" s="327"/>
      <c r="C5" s="348"/>
      <c r="D5" s="332"/>
      <c r="E5" s="332"/>
      <c r="F5" s="335"/>
      <c r="G5" s="335" t="s">
        <v>388</v>
      </c>
      <c r="H5" s="338"/>
      <c r="I5" s="335" t="s">
        <v>389</v>
      </c>
      <c r="J5" s="335"/>
      <c r="K5" s="335"/>
      <c r="L5" s="341">
        <v>100</v>
      </c>
      <c r="M5" s="307"/>
      <c r="N5" s="335"/>
      <c r="O5" s="307" t="s">
        <v>390</v>
      </c>
      <c r="P5" s="335" t="s">
        <v>384</v>
      </c>
      <c r="Q5" s="335" t="s">
        <v>391</v>
      </c>
      <c r="R5" s="323"/>
      <c r="S5" s="307" t="s">
        <v>392</v>
      </c>
      <c r="T5" s="352" t="s">
        <v>387</v>
      </c>
      <c r="U5" s="355"/>
      <c r="V5" s="355"/>
      <c r="W5" s="355"/>
    </row>
    <row r="6" spans="1:23">
      <c r="A6" s="344"/>
      <c r="B6" s="327"/>
      <c r="C6" s="348"/>
      <c r="D6" s="332"/>
      <c r="E6" s="332"/>
      <c r="F6" s="335"/>
      <c r="G6" s="335"/>
      <c r="H6" s="338"/>
      <c r="I6" s="335"/>
      <c r="J6" s="335"/>
      <c r="K6" s="335"/>
      <c r="L6" s="341"/>
      <c r="M6" s="307"/>
      <c r="N6" s="335"/>
      <c r="O6" s="307"/>
      <c r="P6" s="335"/>
      <c r="Q6" s="335"/>
      <c r="R6" s="323"/>
      <c r="S6" s="307"/>
      <c r="T6" s="352"/>
      <c r="U6" s="355"/>
      <c r="V6" s="355"/>
      <c r="W6" s="355"/>
    </row>
    <row r="7" spans="1:23" ht="15" thickBot="1">
      <c r="A7" s="345"/>
      <c r="B7" s="346"/>
      <c r="C7" s="349"/>
      <c r="D7" s="333"/>
      <c r="E7" s="333"/>
      <c r="F7" s="336"/>
      <c r="G7" s="336" t="s">
        <v>388</v>
      </c>
      <c r="H7" s="339"/>
      <c r="I7" s="336" t="s">
        <v>389</v>
      </c>
      <c r="J7" s="336"/>
      <c r="K7" s="336"/>
      <c r="L7" s="342">
        <v>100</v>
      </c>
      <c r="M7" s="308"/>
      <c r="N7" s="336"/>
      <c r="O7" s="308" t="s">
        <v>390</v>
      </c>
      <c r="P7" s="336" t="s">
        <v>384</v>
      </c>
      <c r="Q7" s="336" t="s">
        <v>391</v>
      </c>
      <c r="R7" s="324"/>
      <c r="S7" s="308" t="s">
        <v>392</v>
      </c>
      <c r="T7" s="353" t="s">
        <v>387</v>
      </c>
      <c r="U7" s="356"/>
      <c r="V7" s="356"/>
      <c r="W7" s="356"/>
    </row>
    <row r="8" spans="1:23" ht="15" customHeight="1">
      <c r="A8" s="325">
        <v>2</v>
      </c>
      <c r="B8" s="326" t="s">
        <v>374</v>
      </c>
      <c r="C8" s="329" t="s">
        <v>393</v>
      </c>
      <c r="D8" s="330" t="s">
        <v>376</v>
      </c>
      <c r="E8" s="331" t="s">
        <v>480</v>
      </c>
      <c r="F8" s="362" t="s">
        <v>377</v>
      </c>
      <c r="G8" s="362" t="s">
        <v>345</v>
      </c>
      <c r="H8" s="363">
        <v>43860</v>
      </c>
      <c r="I8" s="362" t="s">
        <v>378</v>
      </c>
      <c r="J8" s="362" t="s">
        <v>379</v>
      </c>
      <c r="K8" s="362" t="s">
        <v>380</v>
      </c>
      <c r="L8" s="361">
        <v>100</v>
      </c>
      <c r="M8" s="358" t="s">
        <v>394</v>
      </c>
      <c r="N8" s="362" t="s">
        <v>382</v>
      </c>
      <c r="O8" s="358" t="s">
        <v>395</v>
      </c>
      <c r="P8" s="362" t="s">
        <v>384</v>
      </c>
      <c r="Q8" s="362" t="s">
        <v>385</v>
      </c>
      <c r="R8" s="357">
        <v>0</v>
      </c>
      <c r="S8" s="358" t="s">
        <v>396</v>
      </c>
      <c r="T8" s="359" t="s">
        <v>387</v>
      </c>
      <c r="U8" s="354" t="s">
        <v>468</v>
      </c>
      <c r="V8" s="354" t="s">
        <v>468</v>
      </c>
      <c r="W8" s="354" t="s">
        <v>515</v>
      </c>
    </row>
    <row r="9" spans="1:23" ht="15" customHeight="1">
      <c r="A9" s="325"/>
      <c r="B9" s="327"/>
      <c r="C9" s="329"/>
      <c r="D9" s="330"/>
      <c r="E9" s="332"/>
      <c r="F9" s="362"/>
      <c r="G9" s="362" t="s">
        <v>388</v>
      </c>
      <c r="H9" s="362"/>
      <c r="I9" s="362" t="s">
        <v>389</v>
      </c>
      <c r="J9" s="362" t="s">
        <v>379</v>
      </c>
      <c r="K9" s="362" t="s">
        <v>380</v>
      </c>
      <c r="L9" s="361">
        <v>100</v>
      </c>
      <c r="M9" s="358"/>
      <c r="N9" s="362"/>
      <c r="O9" s="358" t="s">
        <v>390</v>
      </c>
      <c r="P9" s="362" t="s">
        <v>384</v>
      </c>
      <c r="Q9" s="362" t="s">
        <v>391</v>
      </c>
      <c r="R9" s="357"/>
      <c r="S9" s="358" t="s">
        <v>392</v>
      </c>
      <c r="T9" s="359" t="s">
        <v>387</v>
      </c>
      <c r="U9" s="355"/>
      <c r="V9" s="355"/>
      <c r="W9" s="355"/>
    </row>
    <row r="10" spans="1:23">
      <c r="A10" s="325"/>
      <c r="B10" s="327"/>
      <c r="C10" s="329"/>
      <c r="D10" s="330"/>
      <c r="E10" s="332"/>
      <c r="F10" s="362"/>
      <c r="G10" s="362"/>
      <c r="H10" s="362"/>
      <c r="I10" s="362"/>
      <c r="J10" s="362"/>
      <c r="K10" s="362"/>
      <c r="L10" s="361"/>
      <c r="M10" s="358"/>
      <c r="N10" s="362"/>
      <c r="O10" s="358"/>
      <c r="P10" s="362"/>
      <c r="Q10" s="362"/>
      <c r="R10" s="357"/>
      <c r="S10" s="358"/>
      <c r="T10" s="359"/>
      <c r="U10" s="355"/>
      <c r="V10" s="355"/>
      <c r="W10" s="355"/>
    </row>
    <row r="11" spans="1:23" ht="15.75" customHeight="1" thickBot="1">
      <c r="A11" s="325"/>
      <c r="B11" s="328"/>
      <c r="C11" s="329"/>
      <c r="D11" s="330"/>
      <c r="E11" s="333"/>
      <c r="F11" s="362"/>
      <c r="G11" s="362" t="s">
        <v>388</v>
      </c>
      <c r="H11" s="362"/>
      <c r="I11" s="362" t="s">
        <v>389</v>
      </c>
      <c r="J11" s="362" t="s">
        <v>379</v>
      </c>
      <c r="K11" s="362" t="s">
        <v>380</v>
      </c>
      <c r="L11" s="361">
        <v>100</v>
      </c>
      <c r="M11" s="358"/>
      <c r="N11" s="362"/>
      <c r="O11" s="358" t="s">
        <v>390</v>
      </c>
      <c r="P11" s="362" t="s">
        <v>384</v>
      </c>
      <c r="Q11" s="362" t="s">
        <v>391</v>
      </c>
      <c r="R11" s="357"/>
      <c r="S11" s="358" t="s">
        <v>392</v>
      </c>
      <c r="T11" s="359" t="s">
        <v>387</v>
      </c>
      <c r="U11" s="360"/>
      <c r="V11" s="360"/>
      <c r="W11" s="360"/>
    </row>
    <row r="12" spans="1:23" ht="18" customHeight="1">
      <c r="A12" s="325">
        <v>3</v>
      </c>
      <c r="B12" s="326" t="s">
        <v>397</v>
      </c>
      <c r="C12" s="329" t="s">
        <v>337</v>
      </c>
      <c r="D12" s="330" t="s">
        <v>398</v>
      </c>
      <c r="E12" s="330" t="s">
        <v>481</v>
      </c>
      <c r="F12" s="362" t="s">
        <v>399</v>
      </c>
      <c r="G12" s="362" t="s">
        <v>345</v>
      </c>
      <c r="H12" s="363">
        <v>44196</v>
      </c>
      <c r="I12" s="362" t="s">
        <v>378</v>
      </c>
      <c r="J12" s="365" t="s">
        <v>400</v>
      </c>
      <c r="K12" s="365" t="s">
        <v>401</v>
      </c>
      <c r="L12" s="361">
        <v>120</v>
      </c>
      <c r="M12" s="370" t="s">
        <v>402</v>
      </c>
      <c r="N12" s="362" t="s">
        <v>403</v>
      </c>
      <c r="O12" s="358" t="s">
        <v>404</v>
      </c>
      <c r="P12" s="362" t="s">
        <v>405</v>
      </c>
      <c r="Q12" s="362" t="s">
        <v>406</v>
      </c>
      <c r="R12" s="357" t="s">
        <v>407</v>
      </c>
      <c r="S12" s="358"/>
      <c r="T12" s="359"/>
      <c r="U12" s="364" t="s">
        <v>469</v>
      </c>
      <c r="V12" s="364" t="s">
        <v>469</v>
      </c>
      <c r="W12" s="364" t="s">
        <v>469</v>
      </c>
    </row>
    <row r="13" spans="1:23" ht="18" customHeight="1">
      <c r="A13" s="325"/>
      <c r="B13" s="327"/>
      <c r="C13" s="329"/>
      <c r="D13" s="330"/>
      <c r="E13" s="330"/>
      <c r="F13" s="362"/>
      <c r="G13" s="362"/>
      <c r="H13" s="362"/>
      <c r="I13" s="362" t="s">
        <v>389</v>
      </c>
      <c r="J13" s="365"/>
      <c r="K13" s="365"/>
      <c r="L13" s="361"/>
      <c r="M13" s="370"/>
      <c r="N13" s="362"/>
      <c r="O13" s="358"/>
      <c r="P13" s="362"/>
      <c r="Q13" s="362"/>
      <c r="R13" s="357"/>
      <c r="S13" s="358"/>
      <c r="T13" s="359"/>
      <c r="U13" s="364"/>
      <c r="V13" s="364"/>
      <c r="W13" s="364"/>
    </row>
    <row r="14" spans="1:23" ht="18" customHeight="1">
      <c r="A14" s="325"/>
      <c r="B14" s="327"/>
      <c r="C14" s="329"/>
      <c r="D14" s="330"/>
      <c r="E14" s="330"/>
      <c r="F14" s="362"/>
      <c r="G14" s="362"/>
      <c r="H14" s="362"/>
      <c r="I14" s="362"/>
      <c r="J14" s="365"/>
      <c r="K14" s="365"/>
      <c r="L14" s="361"/>
      <c r="M14" s="370"/>
      <c r="N14" s="362"/>
      <c r="O14" s="358"/>
      <c r="P14" s="362"/>
      <c r="Q14" s="362"/>
      <c r="R14" s="357"/>
      <c r="S14" s="358"/>
      <c r="T14" s="359"/>
      <c r="U14" s="364"/>
      <c r="V14" s="364"/>
      <c r="W14" s="364"/>
    </row>
    <row r="15" spans="1:23" ht="18" customHeight="1" thickBot="1">
      <c r="A15" s="325"/>
      <c r="B15" s="328"/>
      <c r="C15" s="329"/>
      <c r="D15" s="330"/>
      <c r="E15" s="330"/>
      <c r="F15" s="362"/>
      <c r="G15" s="362"/>
      <c r="H15" s="362"/>
      <c r="I15" s="362" t="s">
        <v>389</v>
      </c>
      <c r="J15" s="365"/>
      <c r="K15" s="365"/>
      <c r="L15" s="361"/>
      <c r="M15" s="370"/>
      <c r="N15" s="362"/>
      <c r="O15" s="358"/>
      <c r="P15" s="362"/>
      <c r="Q15" s="362"/>
      <c r="R15" s="357"/>
      <c r="S15" s="358"/>
      <c r="T15" s="359"/>
      <c r="U15" s="364"/>
      <c r="V15" s="364"/>
      <c r="W15" s="364"/>
    </row>
    <row r="16" spans="1:23" ht="15" customHeight="1">
      <c r="A16" s="372">
        <v>7</v>
      </c>
      <c r="B16" s="326" t="s">
        <v>397</v>
      </c>
      <c r="C16" s="373" t="s">
        <v>408</v>
      </c>
      <c r="D16" s="330" t="s">
        <v>376</v>
      </c>
      <c r="E16" s="330" t="s">
        <v>482</v>
      </c>
      <c r="F16" s="365" t="s">
        <v>409</v>
      </c>
      <c r="G16" s="365" t="s">
        <v>410</v>
      </c>
      <c r="H16" s="366">
        <v>44195</v>
      </c>
      <c r="I16" s="362" t="s">
        <v>411</v>
      </c>
      <c r="J16" s="365" t="s">
        <v>400</v>
      </c>
      <c r="K16" s="365" t="s">
        <v>401</v>
      </c>
      <c r="L16" s="374">
        <v>300</v>
      </c>
      <c r="M16" s="370" t="s">
        <v>412</v>
      </c>
      <c r="N16" s="365" t="s">
        <v>403</v>
      </c>
      <c r="O16" s="370" t="s">
        <v>404</v>
      </c>
      <c r="P16" s="365" t="s">
        <v>405</v>
      </c>
      <c r="Q16" s="365" t="s">
        <v>385</v>
      </c>
      <c r="R16" s="367">
        <v>0</v>
      </c>
      <c r="S16" s="370" t="s">
        <v>413</v>
      </c>
      <c r="T16" s="371" t="s">
        <v>387</v>
      </c>
      <c r="U16" s="354" t="s">
        <v>470</v>
      </c>
      <c r="V16" s="354" t="s">
        <v>470</v>
      </c>
      <c r="W16" s="354" t="s">
        <v>470</v>
      </c>
    </row>
    <row r="17" spans="1:23">
      <c r="A17" s="372"/>
      <c r="B17" s="327"/>
      <c r="C17" s="373"/>
      <c r="D17" s="330"/>
      <c r="E17" s="330"/>
      <c r="F17" s="365"/>
      <c r="G17" s="365"/>
      <c r="H17" s="365"/>
      <c r="I17" s="362"/>
      <c r="J17" s="365"/>
      <c r="K17" s="365"/>
      <c r="L17" s="374"/>
      <c r="M17" s="370"/>
      <c r="N17" s="365"/>
      <c r="O17" s="370"/>
      <c r="P17" s="365"/>
      <c r="Q17" s="365"/>
      <c r="R17" s="368"/>
      <c r="S17" s="370"/>
      <c r="T17" s="371"/>
      <c r="U17" s="355"/>
      <c r="V17" s="355"/>
      <c r="W17" s="355"/>
    </row>
    <row r="18" spans="1:23" ht="15" customHeight="1">
      <c r="A18" s="372"/>
      <c r="B18" s="327"/>
      <c r="C18" s="373"/>
      <c r="D18" s="330"/>
      <c r="E18" s="330"/>
      <c r="F18" s="365"/>
      <c r="G18" s="365"/>
      <c r="H18" s="365"/>
      <c r="I18" s="362" t="s">
        <v>389</v>
      </c>
      <c r="J18" s="365"/>
      <c r="K18" s="365"/>
      <c r="L18" s="374"/>
      <c r="M18" s="370"/>
      <c r="N18" s="365"/>
      <c r="O18" s="370"/>
      <c r="P18" s="365"/>
      <c r="Q18" s="365"/>
      <c r="R18" s="368"/>
      <c r="S18" s="370"/>
      <c r="T18" s="371"/>
      <c r="U18" s="355"/>
      <c r="V18" s="355"/>
      <c r="W18" s="355"/>
    </row>
    <row r="19" spans="1:23" ht="15.75" customHeight="1" thickBot="1">
      <c r="A19" s="372"/>
      <c r="B19" s="328"/>
      <c r="C19" s="373"/>
      <c r="D19" s="330"/>
      <c r="E19" s="330"/>
      <c r="F19" s="365"/>
      <c r="G19" s="365"/>
      <c r="H19" s="365"/>
      <c r="I19" s="362" t="s">
        <v>389</v>
      </c>
      <c r="J19" s="365"/>
      <c r="K19" s="365"/>
      <c r="L19" s="374"/>
      <c r="M19" s="370"/>
      <c r="N19" s="365"/>
      <c r="O19" s="370"/>
      <c r="P19" s="365"/>
      <c r="Q19" s="365"/>
      <c r="R19" s="369"/>
      <c r="S19" s="370"/>
      <c r="T19" s="371"/>
      <c r="U19" s="360"/>
      <c r="V19" s="360"/>
      <c r="W19" s="360"/>
    </row>
    <row r="20" spans="1:23" ht="15" customHeight="1">
      <c r="A20" s="375">
        <v>8</v>
      </c>
      <c r="B20" s="326" t="s">
        <v>397</v>
      </c>
      <c r="C20" s="373" t="s">
        <v>414</v>
      </c>
      <c r="D20" s="330" t="s">
        <v>415</v>
      </c>
      <c r="E20" s="330" t="s">
        <v>482</v>
      </c>
      <c r="F20" s="365" t="s">
        <v>416</v>
      </c>
      <c r="G20" s="365" t="s">
        <v>344</v>
      </c>
      <c r="H20" s="366">
        <v>44195</v>
      </c>
      <c r="I20" s="362" t="s">
        <v>417</v>
      </c>
      <c r="J20" s="365" t="s">
        <v>418</v>
      </c>
      <c r="K20" s="365" t="s">
        <v>419</v>
      </c>
      <c r="L20" s="374">
        <v>200</v>
      </c>
      <c r="M20" s="370" t="s">
        <v>420</v>
      </c>
      <c r="N20" s="365" t="s">
        <v>403</v>
      </c>
      <c r="O20" s="370" t="s">
        <v>421</v>
      </c>
      <c r="P20" s="365" t="s">
        <v>405</v>
      </c>
      <c r="Q20" s="365" t="s">
        <v>385</v>
      </c>
      <c r="R20" s="367">
        <v>0</v>
      </c>
      <c r="S20" s="370" t="s">
        <v>413</v>
      </c>
      <c r="T20" s="371" t="s">
        <v>387</v>
      </c>
      <c r="U20" s="354" t="s">
        <v>471</v>
      </c>
      <c r="V20" s="354" t="s">
        <v>471</v>
      </c>
      <c r="W20" s="354" t="s">
        <v>471</v>
      </c>
    </row>
    <row r="21" spans="1:23" ht="15" customHeight="1">
      <c r="A21" s="375"/>
      <c r="B21" s="327"/>
      <c r="C21" s="373"/>
      <c r="D21" s="330"/>
      <c r="E21" s="330"/>
      <c r="F21" s="365"/>
      <c r="G21" s="365"/>
      <c r="H21" s="365"/>
      <c r="I21" s="362" t="s">
        <v>389</v>
      </c>
      <c r="J21" s="365"/>
      <c r="K21" s="365"/>
      <c r="L21" s="374"/>
      <c r="M21" s="370"/>
      <c r="N21" s="365"/>
      <c r="O21" s="370"/>
      <c r="P21" s="365"/>
      <c r="Q21" s="365"/>
      <c r="R21" s="368"/>
      <c r="S21" s="370"/>
      <c r="T21" s="371"/>
      <c r="U21" s="355"/>
      <c r="V21" s="355"/>
      <c r="W21" s="355"/>
    </row>
    <row r="22" spans="1:23" ht="15" customHeight="1">
      <c r="A22" s="375"/>
      <c r="B22" s="327"/>
      <c r="C22" s="373"/>
      <c r="D22" s="330"/>
      <c r="E22" s="330"/>
      <c r="F22" s="365"/>
      <c r="G22" s="365" t="s">
        <v>388</v>
      </c>
      <c r="H22" s="365"/>
      <c r="I22" s="362"/>
      <c r="J22" s="365"/>
      <c r="K22" s="365"/>
      <c r="L22" s="374"/>
      <c r="M22" s="370"/>
      <c r="N22" s="365"/>
      <c r="O22" s="370"/>
      <c r="P22" s="365"/>
      <c r="Q22" s="365"/>
      <c r="R22" s="368"/>
      <c r="S22" s="370"/>
      <c r="T22" s="371"/>
      <c r="U22" s="355"/>
      <c r="V22" s="355"/>
      <c r="W22" s="355"/>
    </row>
    <row r="23" spans="1:23" ht="15.75" customHeight="1" thickBot="1">
      <c r="A23" s="375"/>
      <c r="B23" s="328"/>
      <c r="C23" s="373"/>
      <c r="D23" s="330"/>
      <c r="E23" s="330"/>
      <c r="F23" s="365"/>
      <c r="G23" s="365" t="s">
        <v>388</v>
      </c>
      <c r="H23" s="365"/>
      <c r="I23" s="362" t="s">
        <v>389</v>
      </c>
      <c r="J23" s="365"/>
      <c r="K23" s="365"/>
      <c r="L23" s="374"/>
      <c r="M23" s="370"/>
      <c r="N23" s="365"/>
      <c r="O23" s="370"/>
      <c r="P23" s="365"/>
      <c r="Q23" s="365"/>
      <c r="R23" s="369"/>
      <c r="S23" s="370"/>
      <c r="T23" s="371"/>
      <c r="U23" s="360"/>
      <c r="V23" s="360"/>
      <c r="W23" s="360"/>
    </row>
    <row r="24" spans="1:23" ht="18.75" customHeight="1">
      <c r="A24" s="325">
        <v>9</v>
      </c>
      <c r="B24" s="326" t="s">
        <v>397</v>
      </c>
      <c r="C24" s="373" t="s">
        <v>487</v>
      </c>
      <c r="D24" s="330" t="s">
        <v>415</v>
      </c>
      <c r="E24" s="330" t="s">
        <v>483</v>
      </c>
      <c r="F24" s="365" t="s">
        <v>416</v>
      </c>
      <c r="G24" s="365" t="s">
        <v>344</v>
      </c>
      <c r="H24" s="366">
        <v>44195</v>
      </c>
      <c r="I24" s="362" t="s">
        <v>417</v>
      </c>
      <c r="J24" s="365" t="s">
        <v>418</v>
      </c>
      <c r="K24" s="365" t="s">
        <v>419</v>
      </c>
      <c r="L24" s="374">
        <v>1000</v>
      </c>
      <c r="M24" s="370" t="s">
        <v>420</v>
      </c>
      <c r="N24" s="365" t="s">
        <v>403</v>
      </c>
      <c r="O24" s="370" t="s">
        <v>421</v>
      </c>
      <c r="P24" s="365" t="s">
        <v>405</v>
      </c>
      <c r="Q24" s="365" t="s">
        <v>385</v>
      </c>
      <c r="R24" s="367">
        <v>0</v>
      </c>
      <c r="S24" s="370" t="s">
        <v>413</v>
      </c>
      <c r="T24" s="371" t="s">
        <v>387</v>
      </c>
      <c r="U24" s="354" t="s">
        <v>471</v>
      </c>
      <c r="V24" s="354" t="s">
        <v>471</v>
      </c>
      <c r="W24" s="354" t="s">
        <v>471</v>
      </c>
    </row>
    <row r="25" spans="1:23" ht="18.75" customHeight="1">
      <c r="A25" s="325"/>
      <c r="B25" s="327"/>
      <c r="C25" s="373"/>
      <c r="D25" s="330"/>
      <c r="E25" s="330"/>
      <c r="F25" s="365"/>
      <c r="G25" s="365"/>
      <c r="H25" s="365"/>
      <c r="I25" s="362" t="s">
        <v>389</v>
      </c>
      <c r="J25" s="365"/>
      <c r="K25" s="365"/>
      <c r="L25" s="374"/>
      <c r="M25" s="370"/>
      <c r="N25" s="365"/>
      <c r="O25" s="370"/>
      <c r="P25" s="365"/>
      <c r="Q25" s="365"/>
      <c r="R25" s="368"/>
      <c r="S25" s="370"/>
      <c r="T25" s="371"/>
      <c r="U25" s="355"/>
      <c r="V25" s="355"/>
      <c r="W25" s="355"/>
    </row>
    <row r="26" spans="1:23" ht="18.75" customHeight="1">
      <c r="A26" s="325"/>
      <c r="B26" s="327"/>
      <c r="C26" s="373"/>
      <c r="D26" s="330"/>
      <c r="E26" s="330"/>
      <c r="F26" s="365"/>
      <c r="G26" s="365"/>
      <c r="H26" s="365"/>
      <c r="I26" s="362"/>
      <c r="J26" s="365"/>
      <c r="K26" s="365"/>
      <c r="L26" s="374"/>
      <c r="M26" s="370"/>
      <c r="N26" s="365"/>
      <c r="O26" s="370"/>
      <c r="P26" s="365"/>
      <c r="Q26" s="365"/>
      <c r="R26" s="368"/>
      <c r="S26" s="370"/>
      <c r="T26" s="371"/>
      <c r="U26" s="355"/>
      <c r="V26" s="355"/>
      <c r="W26" s="355"/>
    </row>
    <row r="27" spans="1:23" ht="18.75" customHeight="1" thickBot="1">
      <c r="A27" s="325"/>
      <c r="B27" s="328"/>
      <c r="C27" s="373"/>
      <c r="D27" s="330"/>
      <c r="E27" s="330"/>
      <c r="F27" s="365"/>
      <c r="G27" s="365"/>
      <c r="H27" s="365"/>
      <c r="I27" s="362" t="s">
        <v>389</v>
      </c>
      <c r="J27" s="365"/>
      <c r="K27" s="365"/>
      <c r="L27" s="374"/>
      <c r="M27" s="370"/>
      <c r="N27" s="365"/>
      <c r="O27" s="370"/>
      <c r="P27" s="365"/>
      <c r="Q27" s="365"/>
      <c r="R27" s="369"/>
      <c r="S27" s="370"/>
      <c r="T27" s="371"/>
      <c r="U27" s="360"/>
      <c r="V27" s="360"/>
      <c r="W27" s="360"/>
    </row>
    <row r="28" spans="1:23" ht="27" customHeight="1">
      <c r="A28" s="372">
        <v>10</v>
      </c>
      <c r="B28" s="326" t="s">
        <v>397</v>
      </c>
      <c r="C28" s="373" t="s">
        <v>488</v>
      </c>
      <c r="D28" s="330" t="s">
        <v>415</v>
      </c>
      <c r="E28" s="330" t="s">
        <v>483</v>
      </c>
      <c r="F28" s="365" t="s">
        <v>416</v>
      </c>
      <c r="G28" s="365" t="s">
        <v>346</v>
      </c>
      <c r="H28" s="366">
        <v>44195</v>
      </c>
      <c r="I28" s="362" t="s">
        <v>417</v>
      </c>
      <c r="J28" s="365" t="s">
        <v>418</v>
      </c>
      <c r="K28" s="365" t="s">
        <v>419</v>
      </c>
      <c r="L28" s="374">
        <v>200</v>
      </c>
      <c r="M28" s="370" t="s">
        <v>420</v>
      </c>
      <c r="N28" s="365" t="s">
        <v>403</v>
      </c>
      <c r="O28" s="370" t="s">
        <v>422</v>
      </c>
      <c r="P28" s="365" t="s">
        <v>405</v>
      </c>
      <c r="Q28" s="365" t="s">
        <v>385</v>
      </c>
      <c r="R28" s="367">
        <v>0</v>
      </c>
      <c r="S28" s="370" t="s">
        <v>413</v>
      </c>
      <c r="T28" s="371" t="s">
        <v>387</v>
      </c>
      <c r="U28" s="354" t="s">
        <v>471</v>
      </c>
      <c r="V28" s="354" t="s">
        <v>471</v>
      </c>
      <c r="W28" s="354" t="s">
        <v>471</v>
      </c>
    </row>
    <row r="29" spans="1:23" ht="27" customHeight="1">
      <c r="A29" s="372"/>
      <c r="B29" s="327"/>
      <c r="C29" s="373"/>
      <c r="D29" s="330"/>
      <c r="E29" s="330"/>
      <c r="F29" s="365"/>
      <c r="G29" s="365"/>
      <c r="H29" s="365"/>
      <c r="I29" s="362" t="s">
        <v>389</v>
      </c>
      <c r="J29" s="365"/>
      <c r="K29" s="365"/>
      <c r="L29" s="374"/>
      <c r="M29" s="370"/>
      <c r="N29" s="365"/>
      <c r="O29" s="370"/>
      <c r="P29" s="365"/>
      <c r="Q29" s="365"/>
      <c r="R29" s="368"/>
      <c r="S29" s="370"/>
      <c r="T29" s="371"/>
      <c r="U29" s="355"/>
      <c r="V29" s="355"/>
      <c r="W29" s="355"/>
    </row>
    <row r="30" spans="1:23" ht="27" customHeight="1">
      <c r="A30" s="372"/>
      <c r="B30" s="327"/>
      <c r="C30" s="373"/>
      <c r="D30" s="330"/>
      <c r="E30" s="330"/>
      <c r="F30" s="365"/>
      <c r="G30" s="365"/>
      <c r="H30" s="365"/>
      <c r="I30" s="362"/>
      <c r="J30" s="365"/>
      <c r="K30" s="365"/>
      <c r="L30" s="374"/>
      <c r="M30" s="370"/>
      <c r="N30" s="365"/>
      <c r="O30" s="370"/>
      <c r="P30" s="365"/>
      <c r="Q30" s="365"/>
      <c r="R30" s="368"/>
      <c r="S30" s="370"/>
      <c r="T30" s="371"/>
      <c r="U30" s="355"/>
      <c r="V30" s="355"/>
      <c r="W30" s="355"/>
    </row>
    <row r="31" spans="1:23" ht="27" customHeight="1" thickBot="1">
      <c r="A31" s="372"/>
      <c r="B31" s="328"/>
      <c r="C31" s="373"/>
      <c r="D31" s="330"/>
      <c r="E31" s="330"/>
      <c r="F31" s="365"/>
      <c r="G31" s="365"/>
      <c r="H31" s="365"/>
      <c r="I31" s="362" t="s">
        <v>389</v>
      </c>
      <c r="J31" s="365"/>
      <c r="K31" s="365"/>
      <c r="L31" s="374"/>
      <c r="M31" s="370"/>
      <c r="N31" s="365"/>
      <c r="O31" s="370"/>
      <c r="P31" s="365"/>
      <c r="Q31" s="365"/>
      <c r="R31" s="369"/>
      <c r="S31" s="370"/>
      <c r="T31" s="371"/>
      <c r="U31" s="360"/>
      <c r="V31" s="360"/>
      <c r="W31" s="360"/>
    </row>
    <row r="32" spans="1:23" ht="21.75" customHeight="1">
      <c r="A32" s="375">
        <v>11</v>
      </c>
      <c r="B32" s="326" t="s">
        <v>397</v>
      </c>
      <c r="C32" s="376" t="s">
        <v>489</v>
      </c>
      <c r="D32" s="330" t="s">
        <v>415</v>
      </c>
      <c r="E32" s="330" t="s">
        <v>484</v>
      </c>
      <c r="F32" s="365" t="s">
        <v>416</v>
      </c>
      <c r="G32" s="365" t="s">
        <v>423</v>
      </c>
      <c r="H32" s="366">
        <v>44195</v>
      </c>
      <c r="I32" s="362" t="s">
        <v>417</v>
      </c>
      <c r="J32" s="365" t="s">
        <v>418</v>
      </c>
      <c r="K32" s="365" t="s">
        <v>419</v>
      </c>
      <c r="L32" s="374">
        <v>200</v>
      </c>
      <c r="M32" s="370" t="s">
        <v>420</v>
      </c>
      <c r="N32" s="365" t="s">
        <v>403</v>
      </c>
      <c r="O32" s="370" t="s">
        <v>422</v>
      </c>
      <c r="P32" s="365" t="s">
        <v>405</v>
      </c>
      <c r="Q32" s="365" t="s">
        <v>385</v>
      </c>
      <c r="R32" s="367">
        <v>0</v>
      </c>
      <c r="S32" s="370" t="s">
        <v>413</v>
      </c>
      <c r="T32" s="371" t="s">
        <v>387</v>
      </c>
      <c r="U32" s="354" t="s">
        <v>471</v>
      </c>
      <c r="V32" s="354" t="s">
        <v>471</v>
      </c>
      <c r="W32" s="354" t="s">
        <v>471</v>
      </c>
    </row>
    <row r="33" spans="1:23" ht="21.75" customHeight="1">
      <c r="A33" s="375"/>
      <c r="B33" s="327"/>
      <c r="C33" s="376"/>
      <c r="D33" s="330"/>
      <c r="E33" s="330"/>
      <c r="F33" s="365"/>
      <c r="G33" s="365"/>
      <c r="H33" s="365"/>
      <c r="I33" s="362" t="s">
        <v>389</v>
      </c>
      <c r="J33" s="365"/>
      <c r="K33" s="365"/>
      <c r="L33" s="374"/>
      <c r="M33" s="370"/>
      <c r="N33" s="365"/>
      <c r="O33" s="370"/>
      <c r="P33" s="365"/>
      <c r="Q33" s="365"/>
      <c r="R33" s="368"/>
      <c r="S33" s="370"/>
      <c r="T33" s="371"/>
      <c r="U33" s="355"/>
      <c r="V33" s="355"/>
      <c r="W33" s="355"/>
    </row>
    <row r="34" spans="1:23" ht="21.75" customHeight="1">
      <c r="A34" s="375"/>
      <c r="B34" s="327"/>
      <c r="C34" s="376"/>
      <c r="D34" s="330"/>
      <c r="E34" s="330"/>
      <c r="F34" s="365"/>
      <c r="G34" s="365"/>
      <c r="H34" s="365"/>
      <c r="I34" s="362"/>
      <c r="J34" s="365"/>
      <c r="K34" s="365"/>
      <c r="L34" s="374"/>
      <c r="M34" s="370"/>
      <c r="N34" s="365"/>
      <c r="O34" s="370"/>
      <c r="P34" s="365"/>
      <c r="Q34" s="365"/>
      <c r="R34" s="368"/>
      <c r="S34" s="370"/>
      <c r="T34" s="371"/>
      <c r="U34" s="355"/>
      <c r="V34" s="355"/>
      <c r="W34" s="355"/>
    </row>
    <row r="35" spans="1:23" ht="21.75" customHeight="1" thickBot="1">
      <c r="A35" s="375"/>
      <c r="B35" s="328"/>
      <c r="C35" s="376"/>
      <c r="D35" s="330"/>
      <c r="E35" s="330"/>
      <c r="F35" s="365"/>
      <c r="G35" s="365"/>
      <c r="H35" s="365"/>
      <c r="I35" s="362" t="s">
        <v>389</v>
      </c>
      <c r="J35" s="365"/>
      <c r="K35" s="365"/>
      <c r="L35" s="374"/>
      <c r="M35" s="370"/>
      <c r="N35" s="365"/>
      <c r="O35" s="370"/>
      <c r="P35" s="365"/>
      <c r="Q35" s="365"/>
      <c r="R35" s="369"/>
      <c r="S35" s="370"/>
      <c r="T35" s="371"/>
      <c r="U35" s="360"/>
      <c r="V35" s="360"/>
      <c r="W35" s="360"/>
    </row>
    <row r="36" spans="1:23" ht="15" customHeight="1">
      <c r="A36" s="325">
        <v>12</v>
      </c>
      <c r="B36" s="326" t="s">
        <v>424</v>
      </c>
      <c r="C36" s="373" t="s">
        <v>425</v>
      </c>
      <c r="D36" s="330" t="s">
        <v>415</v>
      </c>
      <c r="E36" s="330" t="s">
        <v>484</v>
      </c>
      <c r="F36" s="365" t="s">
        <v>426</v>
      </c>
      <c r="G36" s="365" t="s">
        <v>427</v>
      </c>
      <c r="H36" s="366">
        <v>44195</v>
      </c>
      <c r="I36" s="362" t="s">
        <v>378</v>
      </c>
      <c r="J36" s="365" t="s">
        <v>428</v>
      </c>
      <c r="K36" s="365" t="s">
        <v>429</v>
      </c>
      <c r="L36" s="374">
        <v>200</v>
      </c>
      <c r="M36" s="370" t="s">
        <v>420</v>
      </c>
      <c r="N36" s="365" t="s">
        <v>403</v>
      </c>
      <c r="O36" s="370" t="s">
        <v>422</v>
      </c>
      <c r="P36" s="365" t="s">
        <v>405</v>
      </c>
      <c r="Q36" s="365" t="s">
        <v>385</v>
      </c>
      <c r="R36" s="367">
        <v>0</v>
      </c>
      <c r="S36" s="370"/>
      <c r="T36" s="371"/>
      <c r="U36" s="354" t="s">
        <v>472</v>
      </c>
      <c r="V36" s="354" t="s">
        <v>472</v>
      </c>
      <c r="W36" s="354" t="s">
        <v>472</v>
      </c>
    </row>
    <row r="37" spans="1:23" ht="15" customHeight="1">
      <c r="A37" s="325"/>
      <c r="B37" s="327"/>
      <c r="C37" s="373"/>
      <c r="D37" s="330"/>
      <c r="E37" s="330"/>
      <c r="F37" s="365"/>
      <c r="G37" s="365"/>
      <c r="H37" s="365"/>
      <c r="I37" s="362" t="s">
        <v>389</v>
      </c>
      <c r="J37" s="365"/>
      <c r="K37" s="365"/>
      <c r="L37" s="374"/>
      <c r="M37" s="370"/>
      <c r="N37" s="365"/>
      <c r="O37" s="370"/>
      <c r="P37" s="365"/>
      <c r="Q37" s="365"/>
      <c r="R37" s="368"/>
      <c r="S37" s="370"/>
      <c r="T37" s="371"/>
      <c r="U37" s="355"/>
      <c r="V37" s="355"/>
      <c r="W37" s="355"/>
    </row>
    <row r="38" spans="1:23">
      <c r="A38" s="325"/>
      <c r="B38" s="327"/>
      <c r="C38" s="373"/>
      <c r="D38" s="330"/>
      <c r="E38" s="330"/>
      <c r="F38" s="365"/>
      <c r="G38" s="365"/>
      <c r="H38" s="365"/>
      <c r="I38" s="362"/>
      <c r="J38" s="365"/>
      <c r="K38" s="365"/>
      <c r="L38" s="374"/>
      <c r="M38" s="370"/>
      <c r="N38" s="365"/>
      <c r="O38" s="370"/>
      <c r="P38" s="365"/>
      <c r="Q38" s="365"/>
      <c r="R38" s="368"/>
      <c r="S38" s="370"/>
      <c r="T38" s="371"/>
      <c r="U38" s="355"/>
      <c r="V38" s="355"/>
      <c r="W38" s="355"/>
    </row>
    <row r="39" spans="1:23" ht="15.75" customHeight="1" thickBot="1">
      <c r="A39" s="325"/>
      <c r="B39" s="328"/>
      <c r="C39" s="373"/>
      <c r="D39" s="330"/>
      <c r="E39" s="330"/>
      <c r="F39" s="365"/>
      <c r="G39" s="365"/>
      <c r="H39" s="365"/>
      <c r="I39" s="362" t="s">
        <v>389</v>
      </c>
      <c r="J39" s="365"/>
      <c r="K39" s="365"/>
      <c r="L39" s="374"/>
      <c r="M39" s="370"/>
      <c r="N39" s="365"/>
      <c r="O39" s="370"/>
      <c r="P39" s="365"/>
      <c r="Q39" s="365"/>
      <c r="R39" s="369"/>
      <c r="S39" s="370"/>
      <c r="T39" s="371"/>
      <c r="U39" s="360"/>
      <c r="V39" s="360"/>
      <c r="W39" s="360"/>
    </row>
    <row r="40" spans="1:23" ht="20.25" customHeight="1">
      <c r="A40" s="372">
        <v>13</v>
      </c>
      <c r="B40" s="326" t="s">
        <v>424</v>
      </c>
      <c r="C40" s="373" t="s">
        <v>430</v>
      </c>
      <c r="D40" s="330" t="s">
        <v>415</v>
      </c>
      <c r="E40" s="330" t="s">
        <v>484</v>
      </c>
      <c r="F40" s="365" t="s">
        <v>426</v>
      </c>
      <c r="G40" s="365" t="s">
        <v>427</v>
      </c>
      <c r="H40" s="366">
        <v>44195</v>
      </c>
      <c r="I40" s="362" t="s">
        <v>378</v>
      </c>
      <c r="J40" s="365" t="s">
        <v>418</v>
      </c>
      <c r="K40" s="365" t="s">
        <v>431</v>
      </c>
      <c r="L40" s="374">
        <v>200</v>
      </c>
      <c r="M40" s="370" t="s">
        <v>420</v>
      </c>
      <c r="N40" s="365" t="s">
        <v>403</v>
      </c>
      <c r="O40" s="370" t="s">
        <v>422</v>
      </c>
      <c r="P40" s="365" t="s">
        <v>405</v>
      </c>
      <c r="Q40" s="365" t="s">
        <v>385</v>
      </c>
      <c r="R40" s="367">
        <v>0</v>
      </c>
      <c r="S40" s="370"/>
      <c r="T40" s="371"/>
      <c r="U40" s="354" t="s">
        <v>472</v>
      </c>
      <c r="V40" s="354" t="s">
        <v>472</v>
      </c>
      <c r="W40" s="354" t="s">
        <v>472</v>
      </c>
    </row>
    <row r="41" spans="1:23" ht="20.25" customHeight="1">
      <c r="A41" s="372"/>
      <c r="B41" s="327"/>
      <c r="C41" s="373"/>
      <c r="D41" s="330"/>
      <c r="E41" s="330"/>
      <c r="F41" s="365"/>
      <c r="G41" s="365"/>
      <c r="H41" s="365"/>
      <c r="I41" s="362" t="s">
        <v>389</v>
      </c>
      <c r="J41" s="365"/>
      <c r="K41" s="365"/>
      <c r="L41" s="374"/>
      <c r="M41" s="370"/>
      <c r="N41" s="365"/>
      <c r="O41" s="370"/>
      <c r="P41" s="365"/>
      <c r="Q41" s="365"/>
      <c r="R41" s="368"/>
      <c r="S41" s="370"/>
      <c r="T41" s="371"/>
      <c r="U41" s="355"/>
      <c r="V41" s="355"/>
      <c r="W41" s="355"/>
    </row>
    <row r="42" spans="1:23" ht="20.25" customHeight="1">
      <c r="A42" s="372"/>
      <c r="B42" s="327"/>
      <c r="C42" s="373"/>
      <c r="D42" s="330"/>
      <c r="E42" s="330"/>
      <c r="F42" s="365"/>
      <c r="G42" s="365"/>
      <c r="H42" s="365"/>
      <c r="I42" s="362"/>
      <c r="J42" s="365"/>
      <c r="K42" s="365"/>
      <c r="L42" s="374"/>
      <c r="M42" s="370"/>
      <c r="N42" s="365"/>
      <c r="O42" s="370"/>
      <c r="P42" s="365"/>
      <c r="Q42" s="365"/>
      <c r="R42" s="368"/>
      <c r="S42" s="370"/>
      <c r="T42" s="371"/>
      <c r="U42" s="355"/>
      <c r="V42" s="355"/>
      <c r="W42" s="355"/>
    </row>
    <row r="43" spans="1:23" ht="20.25" customHeight="1" thickBot="1">
      <c r="A43" s="372"/>
      <c r="B43" s="328"/>
      <c r="C43" s="373"/>
      <c r="D43" s="330"/>
      <c r="E43" s="330"/>
      <c r="F43" s="365"/>
      <c r="G43" s="365"/>
      <c r="H43" s="365"/>
      <c r="I43" s="362" t="s">
        <v>389</v>
      </c>
      <c r="J43" s="365"/>
      <c r="K43" s="365"/>
      <c r="L43" s="374"/>
      <c r="M43" s="370"/>
      <c r="N43" s="365"/>
      <c r="O43" s="370"/>
      <c r="P43" s="365"/>
      <c r="Q43" s="365"/>
      <c r="R43" s="369"/>
      <c r="S43" s="370"/>
      <c r="T43" s="371"/>
      <c r="U43" s="360"/>
      <c r="V43" s="360"/>
      <c r="W43" s="360"/>
    </row>
    <row r="44" spans="1:23" ht="27.75" customHeight="1">
      <c r="A44" s="375">
        <v>14</v>
      </c>
      <c r="B44" s="326" t="s">
        <v>424</v>
      </c>
      <c r="C44" s="373" t="s">
        <v>432</v>
      </c>
      <c r="D44" s="330" t="s">
        <v>415</v>
      </c>
      <c r="E44" s="330" t="s">
        <v>485</v>
      </c>
      <c r="F44" s="365" t="s">
        <v>433</v>
      </c>
      <c r="G44" s="365" t="s">
        <v>427</v>
      </c>
      <c r="H44" s="366">
        <v>44195</v>
      </c>
      <c r="I44" s="362" t="s">
        <v>434</v>
      </c>
      <c r="J44" s="365" t="s">
        <v>435</v>
      </c>
      <c r="K44" s="365" t="s">
        <v>436</v>
      </c>
      <c r="L44" s="374">
        <v>200</v>
      </c>
      <c r="M44" s="370" t="s">
        <v>420</v>
      </c>
      <c r="N44" s="365" t="s">
        <v>403</v>
      </c>
      <c r="O44" s="370" t="s">
        <v>422</v>
      </c>
      <c r="P44" s="365" t="s">
        <v>405</v>
      </c>
      <c r="Q44" s="365" t="s">
        <v>385</v>
      </c>
      <c r="R44" s="367">
        <v>0</v>
      </c>
      <c r="S44" s="370"/>
      <c r="T44" s="371"/>
      <c r="U44" s="354" t="s">
        <v>471</v>
      </c>
      <c r="V44" s="354" t="s">
        <v>471</v>
      </c>
      <c r="W44" s="354" t="s">
        <v>471</v>
      </c>
    </row>
    <row r="45" spans="1:23" ht="27.75" customHeight="1">
      <c r="A45" s="375"/>
      <c r="B45" s="327"/>
      <c r="C45" s="373"/>
      <c r="D45" s="330"/>
      <c r="E45" s="330"/>
      <c r="F45" s="365"/>
      <c r="G45" s="365"/>
      <c r="H45" s="365"/>
      <c r="I45" s="362" t="s">
        <v>389</v>
      </c>
      <c r="J45" s="365"/>
      <c r="K45" s="365"/>
      <c r="L45" s="374"/>
      <c r="M45" s="370"/>
      <c r="N45" s="365"/>
      <c r="O45" s="370"/>
      <c r="P45" s="365"/>
      <c r="Q45" s="365"/>
      <c r="R45" s="368"/>
      <c r="S45" s="370"/>
      <c r="T45" s="371"/>
      <c r="U45" s="355"/>
      <c r="V45" s="355"/>
      <c r="W45" s="355"/>
    </row>
    <row r="46" spans="1:23" ht="27.75" customHeight="1">
      <c r="A46" s="375"/>
      <c r="B46" s="327"/>
      <c r="C46" s="373"/>
      <c r="D46" s="330"/>
      <c r="E46" s="330"/>
      <c r="F46" s="365"/>
      <c r="G46" s="365"/>
      <c r="H46" s="365"/>
      <c r="I46" s="362"/>
      <c r="J46" s="365" t="s">
        <v>379</v>
      </c>
      <c r="K46" s="365"/>
      <c r="L46" s="374"/>
      <c r="M46" s="370"/>
      <c r="N46" s="365"/>
      <c r="O46" s="370"/>
      <c r="P46" s="365"/>
      <c r="Q46" s="365"/>
      <c r="R46" s="368"/>
      <c r="S46" s="370"/>
      <c r="T46" s="371"/>
      <c r="U46" s="355"/>
      <c r="V46" s="355"/>
      <c r="W46" s="355"/>
    </row>
    <row r="47" spans="1:23" ht="27.75" customHeight="1" thickBot="1">
      <c r="A47" s="375"/>
      <c r="B47" s="328"/>
      <c r="C47" s="373"/>
      <c r="D47" s="330"/>
      <c r="E47" s="330"/>
      <c r="F47" s="365"/>
      <c r="G47" s="365"/>
      <c r="H47" s="365"/>
      <c r="I47" s="362" t="s">
        <v>389</v>
      </c>
      <c r="J47" s="365" t="s">
        <v>379</v>
      </c>
      <c r="K47" s="365"/>
      <c r="L47" s="374"/>
      <c r="M47" s="370"/>
      <c r="N47" s="365"/>
      <c r="O47" s="370"/>
      <c r="P47" s="365"/>
      <c r="Q47" s="365"/>
      <c r="R47" s="369"/>
      <c r="S47" s="370"/>
      <c r="T47" s="371"/>
      <c r="U47" s="360"/>
      <c r="V47" s="360"/>
      <c r="W47" s="360"/>
    </row>
    <row r="48" spans="1:23" ht="18.75" customHeight="1">
      <c r="A48" s="325">
        <v>15</v>
      </c>
      <c r="B48" s="326" t="s">
        <v>397</v>
      </c>
      <c r="C48" s="373" t="s">
        <v>437</v>
      </c>
      <c r="D48" s="330" t="s">
        <v>438</v>
      </c>
      <c r="E48" s="330" t="s">
        <v>485</v>
      </c>
      <c r="F48" s="330" t="s">
        <v>439</v>
      </c>
      <c r="G48" s="330" t="s">
        <v>440</v>
      </c>
      <c r="H48" s="366" t="s">
        <v>441</v>
      </c>
      <c r="I48" s="362" t="s">
        <v>434</v>
      </c>
      <c r="J48" s="330" t="s">
        <v>435</v>
      </c>
      <c r="K48" s="330" t="s">
        <v>436</v>
      </c>
      <c r="L48" s="381">
        <v>200</v>
      </c>
      <c r="M48" s="370" t="s">
        <v>420</v>
      </c>
      <c r="N48" s="330" t="s">
        <v>382</v>
      </c>
      <c r="O48" s="370" t="s">
        <v>422</v>
      </c>
      <c r="P48" s="365" t="s">
        <v>405</v>
      </c>
      <c r="Q48" s="365" t="s">
        <v>385</v>
      </c>
      <c r="R48" s="377">
        <v>0</v>
      </c>
      <c r="S48" s="373"/>
      <c r="T48" s="380"/>
      <c r="U48" s="354" t="s">
        <v>471</v>
      </c>
      <c r="V48" s="354" t="s">
        <v>471</v>
      </c>
      <c r="W48" s="354" t="s">
        <v>471</v>
      </c>
    </row>
    <row r="49" spans="1:23" ht="18.75" customHeight="1">
      <c r="A49" s="325"/>
      <c r="B49" s="327"/>
      <c r="C49" s="373"/>
      <c r="D49" s="330"/>
      <c r="E49" s="330"/>
      <c r="F49" s="330"/>
      <c r="G49" s="330"/>
      <c r="H49" s="365"/>
      <c r="I49" s="362" t="s">
        <v>389</v>
      </c>
      <c r="J49" s="330"/>
      <c r="K49" s="330"/>
      <c r="L49" s="381"/>
      <c r="M49" s="370"/>
      <c r="N49" s="330"/>
      <c r="O49" s="370"/>
      <c r="P49" s="365"/>
      <c r="Q49" s="365"/>
      <c r="R49" s="378"/>
      <c r="S49" s="373"/>
      <c r="T49" s="380"/>
      <c r="U49" s="355"/>
      <c r="V49" s="355"/>
      <c r="W49" s="355"/>
    </row>
    <row r="50" spans="1:23" ht="18.75" customHeight="1">
      <c r="A50" s="325"/>
      <c r="B50" s="327"/>
      <c r="C50" s="373"/>
      <c r="D50" s="330"/>
      <c r="E50" s="330"/>
      <c r="F50" s="330"/>
      <c r="G50" s="330"/>
      <c r="H50" s="365"/>
      <c r="I50" s="362"/>
      <c r="J50" s="330" t="s">
        <v>379</v>
      </c>
      <c r="K50" s="330"/>
      <c r="L50" s="381"/>
      <c r="M50" s="370"/>
      <c r="N50" s="330"/>
      <c r="O50" s="370"/>
      <c r="P50" s="365"/>
      <c r="Q50" s="365"/>
      <c r="R50" s="378"/>
      <c r="S50" s="373"/>
      <c r="T50" s="380"/>
      <c r="U50" s="355"/>
      <c r="V50" s="355"/>
      <c r="W50" s="355"/>
    </row>
    <row r="51" spans="1:23" ht="18.75" customHeight="1" thickBot="1">
      <c r="A51" s="325"/>
      <c r="B51" s="328"/>
      <c r="C51" s="373"/>
      <c r="D51" s="330"/>
      <c r="E51" s="330"/>
      <c r="F51" s="330"/>
      <c r="G51" s="330"/>
      <c r="H51" s="365"/>
      <c r="I51" s="362" t="s">
        <v>389</v>
      </c>
      <c r="J51" s="330" t="s">
        <v>379</v>
      </c>
      <c r="K51" s="330"/>
      <c r="L51" s="381"/>
      <c r="M51" s="370"/>
      <c r="N51" s="330"/>
      <c r="O51" s="370"/>
      <c r="P51" s="365"/>
      <c r="Q51" s="365"/>
      <c r="R51" s="379"/>
      <c r="S51" s="373"/>
      <c r="T51" s="380"/>
      <c r="U51" s="360"/>
      <c r="V51" s="360"/>
      <c r="W51" s="360"/>
    </row>
    <row r="52" spans="1:23" ht="21.75" customHeight="1">
      <c r="A52" s="372">
        <v>16</v>
      </c>
      <c r="B52" s="326" t="s">
        <v>397</v>
      </c>
      <c r="C52" s="373" t="s">
        <v>442</v>
      </c>
      <c r="D52" s="330" t="s">
        <v>415</v>
      </c>
      <c r="E52" s="330" t="s">
        <v>485</v>
      </c>
      <c r="F52" s="330" t="s">
        <v>443</v>
      </c>
      <c r="G52" s="365" t="s">
        <v>427</v>
      </c>
      <c r="H52" s="366" t="s">
        <v>441</v>
      </c>
      <c r="I52" s="362" t="s">
        <v>434</v>
      </c>
      <c r="J52" s="365" t="s">
        <v>435</v>
      </c>
      <c r="K52" s="365" t="s">
        <v>436</v>
      </c>
      <c r="L52" s="374">
        <v>200</v>
      </c>
      <c r="M52" s="370" t="s">
        <v>420</v>
      </c>
      <c r="N52" s="330" t="s">
        <v>382</v>
      </c>
      <c r="O52" s="370" t="s">
        <v>422</v>
      </c>
      <c r="P52" s="365" t="s">
        <v>405</v>
      </c>
      <c r="Q52" s="365" t="s">
        <v>385</v>
      </c>
      <c r="R52" s="367">
        <v>0</v>
      </c>
      <c r="S52" s="370"/>
      <c r="T52" s="371"/>
      <c r="U52" s="354" t="s">
        <v>473</v>
      </c>
      <c r="V52" s="354" t="s">
        <v>473</v>
      </c>
      <c r="W52" s="354" t="s">
        <v>473</v>
      </c>
    </row>
    <row r="53" spans="1:23" ht="21.75" customHeight="1">
      <c r="A53" s="372"/>
      <c r="B53" s="327"/>
      <c r="C53" s="373"/>
      <c r="D53" s="330"/>
      <c r="E53" s="330"/>
      <c r="F53" s="330"/>
      <c r="G53" s="365"/>
      <c r="H53" s="365"/>
      <c r="I53" s="362" t="s">
        <v>389</v>
      </c>
      <c r="J53" s="365"/>
      <c r="K53" s="365"/>
      <c r="L53" s="374"/>
      <c r="M53" s="370"/>
      <c r="N53" s="330"/>
      <c r="O53" s="370"/>
      <c r="P53" s="365"/>
      <c r="Q53" s="365"/>
      <c r="R53" s="368"/>
      <c r="S53" s="370"/>
      <c r="T53" s="371"/>
      <c r="U53" s="355"/>
      <c r="V53" s="355"/>
      <c r="W53" s="355"/>
    </row>
    <row r="54" spans="1:23" ht="21.75" customHeight="1">
      <c r="A54" s="372"/>
      <c r="B54" s="327"/>
      <c r="C54" s="373"/>
      <c r="D54" s="330"/>
      <c r="E54" s="330"/>
      <c r="F54" s="330"/>
      <c r="G54" s="365"/>
      <c r="H54" s="365"/>
      <c r="I54" s="362"/>
      <c r="J54" s="365" t="s">
        <v>379</v>
      </c>
      <c r="K54" s="365"/>
      <c r="L54" s="374"/>
      <c r="M54" s="370"/>
      <c r="N54" s="330"/>
      <c r="O54" s="370"/>
      <c r="P54" s="365"/>
      <c r="Q54" s="365"/>
      <c r="R54" s="368"/>
      <c r="S54" s="370"/>
      <c r="T54" s="371"/>
      <c r="U54" s="355"/>
      <c r="V54" s="355"/>
      <c r="W54" s="355"/>
    </row>
    <row r="55" spans="1:23" ht="21.75" customHeight="1" thickBot="1">
      <c r="A55" s="372"/>
      <c r="B55" s="328"/>
      <c r="C55" s="373"/>
      <c r="D55" s="330"/>
      <c r="E55" s="330"/>
      <c r="F55" s="330"/>
      <c r="G55" s="365"/>
      <c r="H55" s="365"/>
      <c r="I55" s="362" t="s">
        <v>389</v>
      </c>
      <c r="J55" s="365" t="s">
        <v>379</v>
      </c>
      <c r="K55" s="365"/>
      <c r="L55" s="374"/>
      <c r="M55" s="370"/>
      <c r="N55" s="330"/>
      <c r="O55" s="370"/>
      <c r="P55" s="365"/>
      <c r="Q55" s="365"/>
      <c r="R55" s="369"/>
      <c r="S55" s="370"/>
      <c r="T55" s="371"/>
      <c r="U55" s="360"/>
      <c r="V55" s="360"/>
      <c r="W55" s="360"/>
    </row>
    <row r="56" spans="1:23" ht="15" customHeight="1">
      <c r="A56" s="375">
        <v>17</v>
      </c>
      <c r="B56" s="385" t="s">
        <v>444</v>
      </c>
      <c r="C56" s="373" t="s">
        <v>445</v>
      </c>
      <c r="D56" s="330" t="s">
        <v>415</v>
      </c>
      <c r="E56" s="330" t="s">
        <v>485</v>
      </c>
      <c r="F56" s="365" t="s">
        <v>446</v>
      </c>
      <c r="G56" s="365" t="s">
        <v>344</v>
      </c>
      <c r="H56" s="366">
        <v>44195</v>
      </c>
      <c r="I56" s="362" t="s">
        <v>378</v>
      </c>
      <c r="J56" s="365" t="s">
        <v>435</v>
      </c>
      <c r="K56" s="365" t="s">
        <v>447</v>
      </c>
      <c r="L56" s="374">
        <v>200</v>
      </c>
      <c r="M56" s="370" t="s">
        <v>448</v>
      </c>
      <c r="N56" s="365" t="s">
        <v>403</v>
      </c>
      <c r="O56" s="370" t="s">
        <v>449</v>
      </c>
      <c r="P56" s="365" t="s">
        <v>405</v>
      </c>
      <c r="Q56" s="365" t="s">
        <v>385</v>
      </c>
      <c r="R56" s="367">
        <v>0</v>
      </c>
      <c r="S56" s="382"/>
      <c r="T56" s="371"/>
      <c r="U56" s="354" t="s">
        <v>474</v>
      </c>
      <c r="V56" s="354" t="s">
        <v>474</v>
      </c>
      <c r="W56" s="354" t="s">
        <v>474</v>
      </c>
    </row>
    <row r="57" spans="1:23" ht="15" customHeight="1">
      <c r="A57" s="375"/>
      <c r="B57" s="327"/>
      <c r="C57" s="373"/>
      <c r="D57" s="330"/>
      <c r="E57" s="330"/>
      <c r="F57" s="365"/>
      <c r="G57" s="365"/>
      <c r="H57" s="365"/>
      <c r="I57" s="362" t="s">
        <v>389</v>
      </c>
      <c r="J57" s="365"/>
      <c r="K57" s="365"/>
      <c r="L57" s="374"/>
      <c r="M57" s="370"/>
      <c r="N57" s="365"/>
      <c r="O57" s="370"/>
      <c r="P57" s="365"/>
      <c r="Q57" s="365"/>
      <c r="R57" s="368"/>
      <c r="S57" s="383"/>
      <c r="T57" s="371"/>
      <c r="U57" s="355"/>
      <c r="V57" s="355"/>
      <c r="W57" s="355"/>
    </row>
    <row r="58" spans="1:23">
      <c r="A58" s="375"/>
      <c r="B58" s="327"/>
      <c r="C58" s="373"/>
      <c r="D58" s="330"/>
      <c r="E58" s="330"/>
      <c r="F58" s="365"/>
      <c r="G58" s="365"/>
      <c r="H58" s="365"/>
      <c r="I58" s="362"/>
      <c r="J58" s="365" t="s">
        <v>379</v>
      </c>
      <c r="K58" s="365"/>
      <c r="L58" s="374"/>
      <c r="M58" s="370"/>
      <c r="N58" s="365"/>
      <c r="O58" s="370"/>
      <c r="P58" s="365"/>
      <c r="Q58" s="365"/>
      <c r="R58" s="368"/>
      <c r="S58" s="383"/>
      <c r="T58" s="371"/>
      <c r="U58" s="355"/>
      <c r="V58" s="355"/>
      <c r="W58" s="355"/>
    </row>
    <row r="59" spans="1:23" ht="15" customHeight="1" thickBot="1">
      <c r="A59" s="375"/>
      <c r="B59" s="328"/>
      <c r="C59" s="373"/>
      <c r="D59" s="330"/>
      <c r="E59" s="330"/>
      <c r="F59" s="365"/>
      <c r="G59" s="365"/>
      <c r="H59" s="365"/>
      <c r="I59" s="362" t="s">
        <v>389</v>
      </c>
      <c r="J59" s="365" t="s">
        <v>379</v>
      </c>
      <c r="K59" s="365"/>
      <c r="L59" s="374"/>
      <c r="M59" s="370"/>
      <c r="N59" s="365"/>
      <c r="O59" s="370"/>
      <c r="P59" s="365"/>
      <c r="Q59" s="365"/>
      <c r="R59" s="369"/>
      <c r="S59" s="384"/>
      <c r="T59" s="371"/>
      <c r="U59" s="360"/>
      <c r="V59" s="360"/>
      <c r="W59" s="360"/>
    </row>
    <row r="60" spans="1:23" ht="15" customHeight="1">
      <c r="A60" s="386">
        <v>18</v>
      </c>
      <c r="B60" s="385" t="s">
        <v>444</v>
      </c>
      <c r="C60" s="373" t="s">
        <v>450</v>
      </c>
      <c r="D60" s="331" t="s">
        <v>415</v>
      </c>
      <c r="E60" s="330" t="s">
        <v>485</v>
      </c>
      <c r="F60" s="365" t="s">
        <v>451</v>
      </c>
      <c r="G60" s="331" t="s">
        <v>452</v>
      </c>
      <c r="H60" s="366">
        <v>44195</v>
      </c>
      <c r="I60" s="362" t="s">
        <v>378</v>
      </c>
      <c r="J60" s="331" t="s">
        <v>418</v>
      </c>
      <c r="K60" s="331" t="s">
        <v>453</v>
      </c>
      <c r="L60" s="331">
        <v>200</v>
      </c>
      <c r="M60" s="331" t="s">
        <v>454</v>
      </c>
      <c r="N60" s="331" t="s">
        <v>403</v>
      </c>
      <c r="O60" s="331" t="s">
        <v>455</v>
      </c>
      <c r="P60" s="331"/>
      <c r="Q60" s="331"/>
      <c r="R60" s="331">
        <v>0</v>
      </c>
      <c r="S60" s="331"/>
      <c r="T60" s="331"/>
      <c r="U60" s="354" t="s">
        <v>474</v>
      </c>
      <c r="V60" s="354" t="s">
        <v>474</v>
      </c>
      <c r="W60" s="354" t="s">
        <v>474</v>
      </c>
    </row>
    <row r="61" spans="1:23" ht="15" customHeight="1">
      <c r="A61" s="344"/>
      <c r="B61" s="327"/>
      <c r="C61" s="373"/>
      <c r="D61" s="332"/>
      <c r="E61" s="330"/>
      <c r="F61" s="365"/>
      <c r="G61" s="332"/>
      <c r="H61" s="365"/>
      <c r="I61" s="362" t="s">
        <v>389</v>
      </c>
      <c r="J61" s="332"/>
      <c r="K61" s="332"/>
      <c r="L61" s="332"/>
      <c r="M61" s="332"/>
      <c r="N61" s="332"/>
      <c r="O61" s="332"/>
      <c r="P61" s="332"/>
      <c r="Q61" s="332"/>
      <c r="R61" s="332"/>
      <c r="S61" s="332"/>
      <c r="T61" s="332"/>
      <c r="U61" s="355"/>
      <c r="V61" s="355"/>
      <c r="W61" s="355"/>
    </row>
    <row r="62" spans="1:23">
      <c r="A62" s="344"/>
      <c r="B62" s="327"/>
      <c r="C62" s="373"/>
      <c r="D62" s="332"/>
      <c r="E62" s="330"/>
      <c r="F62" s="365"/>
      <c r="G62" s="332"/>
      <c r="H62" s="365"/>
      <c r="I62" s="362"/>
      <c r="J62" s="332"/>
      <c r="K62" s="332"/>
      <c r="L62" s="332"/>
      <c r="M62" s="332"/>
      <c r="N62" s="332"/>
      <c r="O62" s="332"/>
      <c r="P62" s="332"/>
      <c r="Q62" s="332"/>
      <c r="R62" s="332"/>
      <c r="S62" s="332"/>
      <c r="T62" s="332"/>
      <c r="U62" s="355"/>
      <c r="V62" s="355"/>
      <c r="W62" s="355"/>
    </row>
    <row r="63" spans="1:23" ht="15" customHeight="1" thickBot="1">
      <c r="A63" s="345"/>
      <c r="B63" s="328"/>
      <c r="C63" s="373"/>
      <c r="D63" s="333"/>
      <c r="E63" s="330"/>
      <c r="F63" s="365"/>
      <c r="G63" s="333"/>
      <c r="H63" s="365"/>
      <c r="I63" s="362" t="s">
        <v>389</v>
      </c>
      <c r="J63" s="333"/>
      <c r="K63" s="333"/>
      <c r="L63" s="333"/>
      <c r="M63" s="333"/>
      <c r="N63" s="333"/>
      <c r="O63" s="333"/>
      <c r="P63" s="333"/>
      <c r="Q63" s="333"/>
      <c r="R63" s="333"/>
      <c r="S63" s="333"/>
      <c r="T63" s="333"/>
      <c r="U63" s="360"/>
      <c r="V63" s="360"/>
      <c r="W63" s="360"/>
    </row>
    <row r="64" spans="1:23" ht="15" customHeight="1">
      <c r="A64" s="386">
        <v>19</v>
      </c>
      <c r="B64" s="385" t="s">
        <v>444</v>
      </c>
      <c r="C64" s="373" t="s">
        <v>456</v>
      </c>
      <c r="D64" s="331" t="s">
        <v>415</v>
      </c>
      <c r="E64" s="330" t="s">
        <v>485</v>
      </c>
      <c r="F64" s="365" t="s">
        <v>451</v>
      </c>
      <c r="G64" s="331" t="s">
        <v>345</v>
      </c>
      <c r="H64" s="366">
        <v>44195</v>
      </c>
      <c r="I64" s="362" t="s">
        <v>378</v>
      </c>
      <c r="J64" s="331" t="s">
        <v>418</v>
      </c>
      <c r="K64" s="331" t="s">
        <v>457</v>
      </c>
      <c r="L64" s="331">
        <v>100</v>
      </c>
      <c r="M64" s="331" t="s">
        <v>458</v>
      </c>
      <c r="N64" s="331" t="s">
        <v>403</v>
      </c>
      <c r="O64" s="331" t="s">
        <v>459</v>
      </c>
      <c r="P64" s="331"/>
      <c r="Q64" s="331"/>
      <c r="R64" s="331">
        <v>0</v>
      </c>
      <c r="S64" s="331"/>
      <c r="T64" s="331"/>
      <c r="U64" s="354" t="s">
        <v>474</v>
      </c>
      <c r="V64" s="354" t="s">
        <v>474</v>
      </c>
      <c r="W64" s="354" t="s">
        <v>474</v>
      </c>
    </row>
    <row r="65" spans="1:23" ht="15" customHeight="1">
      <c r="A65" s="344"/>
      <c r="B65" s="327"/>
      <c r="C65" s="373"/>
      <c r="D65" s="332"/>
      <c r="E65" s="330"/>
      <c r="F65" s="365"/>
      <c r="G65" s="332"/>
      <c r="H65" s="365"/>
      <c r="I65" s="362" t="s">
        <v>389</v>
      </c>
      <c r="J65" s="332"/>
      <c r="K65" s="332"/>
      <c r="L65" s="332"/>
      <c r="M65" s="332"/>
      <c r="N65" s="332"/>
      <c r="O65" s="332"/>
      <c r="P65" s="332"/>
      <c r="Q65" s="332"/>
      <c r="R65" s="332"/>
      <c r="S65" s="332"/>
      <c r="T65" s="332"/>
      <c r="U65" s="355"/>
      <c r="V65" s="355"/>
      <c r="W65" s="355"/>
    </row>
    <row r="66" spans="1:23">
      <c r="A66" s="344"/>
      <c r="B66" s="327"/>
      <c r="C66" s="373"/>
      <c r="D66" s="332"/>
      <c r="E66" s="330"/>
      <c r="F66" s="365"/>
      <c r="G66" s="332"/>
      <c r="H66" s="365"/>
      <c r="I66" s="362"/>
      <c r="J66" s="332"/>
      <c r="K66" s="332"/>
      <c r="L66" s="332"/>
      <c r="M66" s="332"/>
      <c r="N66" s="332"/>
      <c r="O66" s="332"/>
      <c r="P66" s="332"/>
      <c r="Q66" s="332"/>
      <c r="R66" s="332"/>
      <c r="S66" s="332"/>
      <c r="T66" s="332"/>
      <c r="U66" s="355"/>
      <c r="V66" s="355"/>
      <c r="W66" s="355"/>
    </row>
    <row r="67" spans="1:23" ht="15" customHeight="1">
      <c r="A67" s="345"/>
      <c r="B67" s="328"/>
      <c r="C67" s="373"/>
      <c r="D67" s="333"/>
      <c r="E67" s="330"/>
      <c r="F67" s="365"/>
      <c r="G67" s="333"/>
      <c r="H67" s="365"/>
      <c r="I67" s="362" t="s">
        <v>389</v>
      </c>
      <c r="J67" s="333"/>
      <c r="K67" s="333"/>
      <c r="L67" s="333"/>
      <c r="M67" s="333"/>
      <c r="N67" s="333"/>
      <c r="O67" s="333"/>
      <c r="P67" s="333"/>
      <c r="Q67" s="333"/>
      <c r="R67" s="333"/>
      <c r="S67" s="333"/>
      <c r="T67" s="333"/>
      <c r="U67" s="360"/>
      <c r="V67" s="360"/>
      <c r="W67" s="360"/>
    </row>
    <row r="68" spans="1:23" ht="15" customHeight="1">
      <c r="A68" s="386">
        <v>20</v>
      </c>
      <c r="B68" s="385" t="s">
        <v>397</v>
      </c>
      <c r="C68" s="373" t="s">
        <v>460</v>
      </c>
      <c r="D68" s="330" t="s">
        <v>415</v>
      </c>
      <c r="E68" s="330" t="s">
        <v>486</v>
      </c>
      <c r="F68" s="362" t="s">
        <v>461</v>
      </c>
      <c r="G68" s="331" t="s">
        <v>345</v>
      </c>
      <c r="H68" s="366">
        <v>44195</v>
      </c>
      <c r="I68" s="362" t="s">
        <v>378</v>
      </c>
      <c r="J68" s="362" t="s">
        <v>462</v>
      </c>
      <c r="K68" s="362" t="s">
        <v>463</v>
      </c>
      <c r="L68" s="361">
        <v>200</v>
      </c>
      <c r="M68" s="358" t="s">
        <v>464</v>
      </c>
      <c r="N68" s="362" t="s">
        <v>382</v>
      </c>
      <c r="O68" s="358" t="s">
        <v>465</v>
      </c>
      <c r="P68" s="362" t="s">
        <v>466</v>
      </c>
      <c r="Q68" s="362" t="s">
        <v>467</v>
      </c>
      <c r="R68" s="387">
        <v>0</v>
      </c>
      <c r="S68" s="358"/>
      <c r="T68" s="359"/>
      <c r="U68" s="364" t="s">
        <v>475</v>
      </c>
      <c r="V68" s="364" t="s">
        <v>475</v>
      </c>
      <c r="W68" s="364" t="s">
        <v>475</v>
      </c>
    </row>
    <row r="69" spans="1:23" ht="15" customHeight="1">
      <c r="A69" s="344"/>
      <c r="B69" s="327"/>
      <c r="C69" s="373"/>
      <c r="D69" s="330"/>
      <c r="E69" s="330"/>
      <c r="F69" s="362"/>
      <c r="G69" s="332"/>
      <c r="H69" s="365"/>
      <c r="I69" s="362" t="s">
        <v>389</v>
      </c>
      <c r="J69" s="362" t="s">
        <v>379</v>
      </c>
      <c r="K69" s="362"/>
      <c r="L69" s="361"/>
      <c r="M69" s="358"/>
      <c r="N69" s="362"/>
      <c r="O69" s="358"/>
      <c r="P69" s="362"/>
      <c r="Q69" s="362"/>
      <c r="R69" s="323"/>
      <c r="S69" s="358"/>
      <c r="T69" s="359"/>
      <c r="U69" s="364"/>
      <c r="V69" s="364"/>
      <c r="W69" s="364"/>
    </row>
    <row r="70" spans="1:23">
      <c r="A70" s="344"/>
      <c r="B70" s="327"/>
      <c r="C70" s="373"/>
      <c r="D70" s="330"/>
      <c r="E70" s="330"/>
      <c r="F70" s="362"/>
      <c r="G70" s="332"/>
      <c r="H70" s="365"/>
      <c r="I70" s="362"/>
      <c r="J70" s="362"/>
      <c r="K70" s="362"/>
      <c r="L70" s="361"/>
      <c r="M70" s="358"/>
      <c r="N70" s="362"/>
      <c r="O70" s="358"/>
      <c r="P70" s="362"/>
      <c r="Q70" s="362"/>
      <c r="R70" s="323"/>
      <c r="S70" s="358"/>
      <c r="T70" s="359"/>
      <c r="U70" s="364"/>
      <c r="V70" s="364"/>
      <c r="W70" s="364"/>
    </row>
    <row r="71" spans="1:23" ht="15" customHeight="1">
      <c r="A71" s="345"/>
      <c r="B71" s="328"/>
      <c r="C71" s="373"/>
      <c r="D71" s="330"/>
      <c r="E71" s="330"/>
      <c r="F71" s="362"/>
      <c r="G71" s="333"/>
      <c r="H71" s="365"/>
      <c r="I71" s="362" t="s">
        <v>389</v>
      </c>
      <c r="J71" s="362" t="s">
        <v>379</v>
      </c>
      <c r="K71" s="362"/>
      <c r="L71" s="361"/>
      <c r="M71" s="358"/>
      <c r="N71" s="362"/>
      <c r="O71" s="358"/>
      <c r="P71" s="362"/>
      <c r="Q71" s="362"/>
      <c r="R71" s="324"/>
      <c r="S71" s="358"/>
      <c r="T71" s="359"/>
      <c r="U71" s="364"/>
      <c r="V71" s="364"/>
      <c r="W71" s="364"/>
    </row>
    <row r="72" spans="1:23">
      <c r="A72" s="99"/>
      <c r="B72" s="99"/>
      <c r="C72" s="99"/>
      <c r="D72" s="100"/>
      <c r="E72" s="99"/>
      <c r="F72" s="100"/>
      <c r="G72" s="100"/>
      <c r="H72" s="100"/>
      <c r="I72" s="100"/>
      <c r="J72" s="99"/>
      <c r="K72" s="99"/>
      <c r="L72" s="99"/>
      <c r="M72" s="99"/>
      <c r="N72" s="99"/>
      <c r="O72" s="99"/>
      <c r="P72" s="99"/>
      <c r="Q72" s="99"/>
      <c r="R72" s="99"/>
      <c r="S72" s="99"/>
      <c r="T72" s="99"/>
      <c r="U72" s="99"/>
      <c r="V72" s="99"/>
      <c r="W72" s="99"/>
    </row>
  </sheetData>
  <mergeCells count="413">
    <mergeCell ref="N68:N71"/>
    <mergeCell ref="O68:O71"/>
    <mergeCell ref="P68:P71"/>
    <mergeCell ref="Q68:Q71"/>
    <mergeCell ref="R68:R71"/>
    <mergeCell ref="G68:G71"/>
    <mergeCell ref="H68:H71"/>
    <mergeCell ref="I68:I71"/>
    <mergeCell ref="J68:J71"/>
    <mergeCell ref="K68:K71"/>
    <mergeCell ref="L68:L71"/>
    <mergeCell ref="V68:V71"/>
    <mergeCell ref="W68:W71"/>
    <mergeCell ref="J64:J67"/>
    <mergeCell ref="K64:K67"/>
    <mergeCell ref="A64:A67"/>
    <mergeCell ref="B64:B67"/>
    <mergeCell ref="C64:C67"/>
    <mergeCell ref="D64:D67"/>
    <mergeCell ref="E64:E67"/>
    <mergeCell ref="T64:T67"/>
    <mergeCell ref="U64:U67"/>
    <mergeCell ref="V64:V67"/>
    <mergeCell ref="W64:W67"/>
    <mergeCell ref="Q64:Q67"/>
    <mergeCell ref="A68:A71"/>
    <mergeCell ref="B68:B71"/>
    <mergeCell ref="C68:C71"/>
    <mergeCell ref="D68:D71"/>
    <mergeCell ref="E68:E71"/>
    <mergeCell ref="F68:F71"/>
    <mergeCell ref="S68:S71"/>
    <mergeCell ref="T68:T71"/>
    <mergeCell ref="U68:U71"/>
    <mergeCell ref="M68:M71"/>
    <mergeCell ref="M60:M63"/>
    <mergeCell ref="N60:N63"/>
    <mergeCell ref="O60:O63"/>
    <mergeCell ref="P60:P63"/>
    <mergeCell ref="G60:G63"/>
    <mergeCell ref="H60:H63"/>
    <mergeCell ref="I60:I63"/>
    <mergeCell ref="J60:J63"/>
    <mergeCell ref="K60:K63"/>
    <mergeCell ref="L60:L63"/>
    <mergeCell ref="A60:A63"/>
    <mergeCell ref="L64:L67"/>
    <mergeCell ref="M64:M67"/>
    <mergeCell ref="N64:N67"/>
    <mergeCell ref="O64:O67"/>
    <mergeCell ref="P64:P67"/>
    <mergeCell ref="V60:V63"/>
    <mergeCell ref="W60:W63"/>
    <mergeCell ref="Q60:Q63"/>
    <mergeCell ref="R60:R63"/>
    <mergeCell ref="B60:B63"/>
    <mergeCell ref="C60:C63"/>
    <mergeCell ref="D60:D63"/>
    <mergeCell ref="E60:E63"/>
    <mergeCell ref="F64:F67"/>
    <mergeCell ref="G64:G67"/>
    <mergeCell ref="H64:H67"/>
    <mergeCell ref="I64:I67"/>
    <mergeCell ref="S60:S63"/>
    <mergeCell ref="T60:T63"/>
    <mergeCell ref="U60:U63"/>
    <mergeCell ref="F60:F63"/>
    <mergeCell ref="R64:R67"/>
    <mergeCell ref="S64:S67"/>
    <mergeCell ref="A56:A59"/>
    <mergeCell ref="B56:B59"/>
    <mergeCell ref="C56:C59"/>
    <mergeCell ref="D56:D59"/>
    <mergeCell ref="E56:E59"/>
    <mergeCell ref="M52:M55"/>
    <mergeCell ref="N52:N55"/>
    <mergeCell ref="O52:O55"/>
    <mergeCell ref="P52:P55"/>
    <mergeCell ref="G52:G55"/>
    <mergeCell ref="H52:H55"/>
    <mergeCell ref="I52:I55"/>
    <mergeCell ref="J52:J55"/>
    <mergeCell ref="K52:K55"/>
    <mergeCell ref="L52:L55"/>
    <mergeCell ref="A52:A55"/>
    <mergeCell ref="L56:L59"/>
    <mergeCell ref="M56:M59"/>
    <mergeCell ref="N56:N59"/>
    <mergeCell ref="O56:O59"/>
    <mergeCell ref="P56:P59"/>
    <mergeCell ref="J56:J59"/>
    <mergeCell ref="K56:K59"/>
    <mergeCell ref="V52:V55"/>
    <mergeCell ref="W52:W55"/>
    <mergeCell ref="Q52:Q55"/>
    <mergeCell ref="R52:R55"/>
    <mergeCell ref="B52:B55"/>
    <mergeCell ref="C52:C55"/>
    <mergeCell ref="D52:D55"/>
    <mergeCell ref="E52:E55"/>
    <mergeCell ref="F56:F59"/>
    <mergeCell ref="G56:G59"/>
    <mergeCell ref="H56:H59"/>
    <mergeCell ref="I56:I59"/>
    <mergeCell ref="S52:S55"/>
    <mergeCell ref="T52:T55"/>
    <mergeCell ref="U52:U55"/>
    <mergeCell ref="F52:F55"/>
    <mergeCell ref="R56:R59"/>
    <mergeCell ref="S56:S59"/>
    <mergeCell ref="T56:T59"/>
    <mergeCell ref="U56:U59"/>
    <mergeCell ref="W56:W59"/>
    <mergeCell ref="Q56:Q59"/>
    <mergeCell ref="V56:V59"/>
    <mergeCell ref="A48:A51"/>
    <mergeCell ref="B48:B51"/>
    <mergeCell ref="C48:C51"/>
    <mergeCell ref="D48:D51"/>
    <mergeCell ref="E48:E51"/>
    <mergeCell ref="M44:M47"/>
    <mergeCell ref="N44:N47"/>
    <mergeCell ref="O44:O47"/>
    <mergeCell ref="P44:P47"/>
    <mergeCell ref="G44:G47"/>
    <mergeCell ref="H44:H47"/>
    <mergeCell ref="I44:I47"/>
    <mergeCell ref="J44:J47"/>
    <mergeCell ref="K44:K47"/>
    <mergeCell ref="L44:L47"/>
    <mergeCell ref="A44:A47"/>
    <mergeCell ref="L48:L51"/>
    <mergeCell ref="M48:M51"/>
    <mergeCell ref="N48:N51"/>
    <mergeCell ref="O48:O51"/>
    <mergeCell ref="P48:P51"/>
    <mergeCell ref="J48:J51"/>
    <mergeCell ref="K48:K51"/>
    <mergeCell ref="V44:V47"/>
    <mergeCell ref="W44:W47"/>
    <mergeCell ref="Q44:Q47"/>
    <mergeCell ref="R44:R47"/>
    <mergeCell ref="B44:B47"/>
    <mergeCell ref="C44:C47"/>
    <mergeCell ref="D44:D47"/>
    <mergeCell ref="E44:E47"/>
    <mergeCell ref="F48:F51"/>
    <mergeCell ref="G48:G51"/>
    <mergeCell ref="H48:H51"/>
    <mergeCell ref="I48:I51"/>
    <mergeCell ref="S44:S47"/>
    <mergeCell ref="T44:T47"/>
    <mergeCell ref="U44:U47"/>
    <mergeCell ref="F44:F47"/>
    <mergeCell ref="R48:R51"/>
    <mergeCell ref="S48:S51"/>
    <mergeCell ref="T48:T51"/>
    <mergeCell ref="U48:U51"/>
    <mergeCell ref="W48:W51"/>
    <mergeCell ref="Q48:Q51"/>
    <mergeCell ref="V48:V51"/>
    <mergeCell ref="A40:A43"/>
    <mergeCell ref="B40:B43"/>
    <mergeCell ref="C40:C43"/>
    <mergeCell ref="D40:D43"/>
    <mergeCell ref="E40:E43"/>
    <mergeCell ref="M36:M39"/>
    <mergeCell ref="N36:N39"/>
    <mergeCell ref="O36:O39"/>
    <mergeCell ref="P36:P39"/>
    <mergeCell ref="G36:G39"/>
    <mergeCell ref="H36:H39"/>
    <mergeCell ref="I36:I39"/>
    <mergeCell ref="J36:J39"/>
    <mergeCell ref="K36:K39"/>
    <mergeCell ref="L36:L39"/>
    <mergeCell ref="A36:A39"/>
    <mergeCell ref="L40:L43"/>
    <mergeCell ref="M40:M43"/>
    <mergeCell ref="N40:N43"/>
    <mergeCell ref="O40:O43"/>
    <mergeCell ref="P40:P43"/>
    <mergeCell ref="J40:J43"/>
    <mergeCell ref="K40:K43"/>
    <mergeCell ref="V36:V39"/>
    <mergeCell ref="W36:W39"/>
    <mergeCell ref="Q36:Q39"/>
    <mergeCell ref="R36:R39"/>
    <mergeCell ref="B36:B39"/>
    <mergeCell ref="C36:C39"/>
    <mergeCell ref="D36:D39"/>
    <mergeCell ref="E36:E39"/>
    <mergeCell ref="F40:F43"/>
    <mergeCell ref="G40:G43"/>
    <mergeCell ref="H40:H43"/>
    <mergeCell ref="I40:I43"/>
    <mergeCell ref="S36:S39"/>
    <mergeCell ref="T36:T39"/>
    <mergeCell ref="U36:U39"/>
    <mergeCell ref="F36:F39"/>
    <mergeCell ref="R40:R43"/>
    <mergeCell ref="S40:S43"/>
    <mergeCell ref="T40:T43"/>
    <mergeCell ref="U40:U43"/>
    <mergeCell ref="W40:W43"/>
    <mergeCell ref="Q40:Q43"/>
    <mergeCell ref="V40:V43"/>
    <mergeCell ref="A32:A35"/>
    <mergeCell ref="B32:B35"/>
    <mergeCell ref="C32:C35"/>
    <mergeCell ref="D32:D35"/>
    <mergeCell ref="E32:E35"/>
    <mergeCell ref="M28:M31"/>
    <mergeCell ref="N28:N31"/>
    <mergeCell ref="O28:O31"/>
    <mergeCell ref="P28:P31"/>
    <mergeCell ref="G28:G31"/>
    <mergeCell ref="H28:H31"/>
    <mergeCell ref="I28:I31"/>
    <mergeCell ref="J28:J31"/>
    <mergeCell ref="K28:K31"/>
    <mergeCell ref="L28:L31"/>
    <mergeCell ref="A28:A31"/>
    <mergeCell ref="L32:L35"/>
    <mergeCell ref="M32:M35"/>
    <mergeCell ref="N32:N35"/>
    <mergeCell ref="O32:O35"/>
    <mergeCell ref="P32:P35"/>
    <mergeCell ref="J32:J35"/>
    <mergeCell ref="K32:K35"/>
    <mergeCell ref="V28:V31"/>
    <mergeCell ref="W28:W31"/>
    <mergeCell ref="Q28:Q31"/>
    <mergeCell ref="R28:R31"/>
    <mergeCell ref="B28:B31"/>
    <mergeCell ref="C28:C31"/>
    <mergeCell ref="D28:D31"/>
    <mergeCell ref="E28:E31"/>
    <mergeCell ref="F32:F35"/>
    <mergeCell ref="G32:G35"/>
    <mergeCell ref="H32:H35"/>
    <mergeCell ref="I32:I35"/>
    <mergeCell ref="S28:S31"/>
    <mergeCell ref="T28:T31"/>
    <mergeCell ref="U28:U31"/>
    <mergeCell ref="F28:F31"/>
    <mergeCell ref="R32:R35"/>
    <mergeCell ref="S32:S35"/>
    <mergeCell ref="T32:T35"/>
    <mergeCell ref="U32:U35"/>
    <mergeCell ref="W32:W35"/>
    <mergeCell ref="Q32:Q35"/>
    <mergeCell ref="V32:V35"/>
    <mergeCell ref="A24:A27"/>
    <mergeCell ref="B24:B27"/>
    <mergeCell ref="C24:C27"/>
    <mergeCell ref="D24:D27"/>
    <mergeCell ref="E24:E27"/>
    <mergeCell ref="M20:M23"/>
    <mergeCell ref="N20:N23"/>
    <mergeCell ref="O20:O23"/>
    <mergeCell ref="P20:P23"/>
    <mergeCell ref="G20:G23"/>
    <mergeCell ref="H20:H23"/>
    <mergeCell ref="I20:I23"/>
    <mergeCell ref="J20:J23"/>
    <mergeCell ref="K20:K23"/>
    <mergeCell ref="L20:L23"/>
    <mergeCell ref="A20:A23"/>
    <mergeCell ref="L24:L27"/>
    <mergeCell ref="M24:M27"/>
    <mergeCell ref="N24:N27"/>
    <mergeCell ref="O24:O27"/>
    <mergeCell ref="P24:P27"/>
    <mergeCell ref="J24:J27"/>
    <mergeCell ref="K24:K27"/>
    <mergeCell ref="V20:V23"/>
    <mergeCell ref="W20:W23"/>
    <mergeCell ref="Q20:Q23"/>
    <mergeCell ref="R20:R23"/>
    <mergeCell ref="B20:B23"/>
    <mergeCell ref="C20:C23"/>
    <mergeCell ref="D20:D23"/>
    <mergeCell ref="E20:E23"/>
    <mergeCell ref="F24:F27"/>
    <mergeCell ref="G24:G27"/>
    <mergeCell ref="H24:H27"/>
    <mergeCell ref="I24:I27"/>
    <mergeCell ref="S20:S23"/>
    <mergeCell ref="T20:T23"/>
    <mergeCell ref="U20:U23"/>
    <mergeCell ref="F20:F23"/>
    <mergeCell ref="R24:R27"/>
    <mergeCell ref="S24:S27"/>
    <mergeCell ref="T24:T27"/>
    <mergeCell ref="U24:U27"/>
    <mergeCell ref="W24:W27"/>
    <mergeCell ref="Q24:Q27"/>
    <mergeCell ref="V24:V27"/>
    <mergeCell ref="A16:A19"/>
    <mergeCell ref="B16:B19"/>
    <mergeCell ref="C16:C19"/>
    <mergeCell ref="D16:D19"/>
    <mergeCell ref="E16:E19"/>
    <mergeCell ref="M12:M15"/>
    <mergeCell ref="N12:N15"/>
    <mergeCell ref="O12:O15"/>
    <mergeCell ref="P12:P15"/>
    <mergeCell ref="G12:G15"/>
    <mergeCell ref="H12:H15"/>
    <mergeCell ref="I12:I15"/>
    <mergeCell ref="J12:J15"/>
    <mergeCell ref="K12:K15"/>
    <mergeCell ref="L12:L15"/>
    <mergeCell ref="A12:A15"/>
    <mergeCell ref="L16:L19"/>
    <mergeCell ref="M16:M19"/>
    <mergeCell ref="N16:N19"/>
    <mergeCell ref="O16:O19"/>
    <mergeCell ref="P16:P19"/>
    <mergeCell ref="J16:J19"/>
    <mergeCell ref="K16:K19"/>
    <mergeCell ref="V12:V15"/>
    <mergeCell ref="W12:W15"/>
    <mergeCell ref="Q12:Q15"/>
    <mergeCell ref="R12:R15"/>
    <mergeCell ref="B12:B15"/>
    <mergeCell ref="C12:C15"/>
    <mergeCell ref="D12:D15"/>
    <mergeCell ref="E12:E15"/>
    <mergeCell ref="F16:F19"/>
    <mergeCell ref="G16:G19"/>
    <mergeCell ref="H16:H19"/>
    <mergeCell ref="I16:I19"/>
    <mergeCell ref="S12:S15"/>
    <mergeCell ref="T12:T15"/>
    <mergeCell ref="U12:U15"/>
    <mergeCell ref="F12:F15"/>
    <mergeCell ref="R16:R19"/>
    <mergeCell ref="S16:S19"/>
    <mergeCell ref="T16:T19"/>
    <mergeCell ref="U16:U19"/>
    <mergeCell ref="W16:W19"/>
    <mergeCell ref="Q16:Q19"/>
    <mergeCell ref="V16:V19"/>
    <mergeCell ref="T4:T7"/>
    <mergeCell ref="U4:U7"/>
    <mergeCell ref="F4:F7"/>
    <mergeCell ref="R8:R11"/>
    <mergeCell ref="S8:S11"/>
    <mergeCell ref="T8:T11"/>
    <mergeCell ref="U8:U11"/>
    <mergeCell ref="V4:V7"/>
    <mergeCell ref="W8:W11"/>
    <mergeCell ref="L8:L11"/>
    <mergeCell ref="M8:M11"/>
    <mergeCell ref="N8:N11"/>
    <mergeCell ref="O8:O11"/>
    <mergeCell ref="P8:P11"/>
    <mergeCell ref="Q8:Q11"/>
    <mergeCell ref="V8:V11"/>
    <mergeCell ref="F8:F11"/>
    <mergeCell ref="G8:G11"/>
    <mergeCell ref="H8:H11"/>
    <mergeCell ref="I8:I11"/>
    <mergeCell ref="J8:J11"/>
    <mergeCell ref="K8:K11"/>
    <mergeCell ref="W4:W7"/>
    <mergeCell ref="Q4:Q7"/>
    <mergeCell ref="A8:A11"/>
    <mergeCell ref="B8:B11"/>
    <mergeCell ref="C8:C11"/>
    <mergeCell ref="D8:D11"/>
    <mergeCell ref="E8:E11"/>
    <mergeCell ref="M4:M7"/>
    <mergeCell ref="N4:N7"/>
    <mergeCell ref="O4:O7"/>
    <mergeCell ref="P4:P7"/>
    <mergeCell ref="G4:G7"/>
    <mergeCell ref="H4:H7"/>
    <mergeCell ref="I4:I7"/>
    <mergeCell ref="J4:J7"/>
    <mergeCell ref="K4:K7"/>
    <mergeCell ref="L4:L7"/>
    <mergeCell ref="A4:A7"/>
    <mergeCell ref="B4:B7"/>
    <mergeCell ref="C4:C7"/>
    <mergeCell ref="D4:D7"/>
    <mergeCell ref="E4:E7"/>
    <mergeCell ref="S4:S7"/>
    <mergeCell ref="A1:T1"/>
    <mergeCell ref="U1:U3"/>
    <mergeCell ref="V1:V3"/>
    <mergeCell ref="W1:W3"/>
    <mergeCell ref="A2:A3"/>
    <mergeCell ref="B2:B3"/>
    <mergeCell ref="C2:C3"/>
    <mergeCell ref="D2:D3"/>
    <mergeCell ref="E2:E3"/>
    <mergeCell ref="F2:F3"/>
    <mergeCell ref="M2:M3"/>
    <mergeCell ref="N2:O2"/>
    <mergeCell ref="P2:P3"/>
    <mergeCell ref="Q2:Q3"/>
    <mergeCell ref="R2:S2"/>
    <mergeCell ref="T2:T3"/>
    <mergeCell ref="G2:G3"/>
    <mergeCell ref="H2:H3"/>
    <mergeCell ref="I2:I3"/>
    <mergeCell ref="J2:J3"/>
    <mergeCell ref="K2:K3"/>
    <mergeCell ref="L2:L3"/>
    <mergeCell ref="R4:R7"/>
  </mergeCells>
  <dataValidations count="2">
    <dataValidation type="list" allowBlank="1" showInputMessage="1" showErrorMessage="1" sqref="D4:D71">
      <formula1>"Política, Plan, Programa, Proyecto, Servicio (Convocatorias / Invitaciones / Ventanilla Abierta), Instrumento de CTeI, Informe de Gestión, Informe de Resultados,"</formula1>
    </dataValidation>
    <dataValidation type="list" allowBlank="1" showInputMessage="1" showErrorMessage="1" sqref="N4 N8 N12 N40 N44 N56 N20 N68 N48 N16 N32 N36 N24 N28 N52">
      <formula1>"Diagnóstico, Formulación, Implementación, Evaluación"</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Riesgos corrupcion</vt:lpstr>
      <vt:lpstr>Racionalizacion de tramites_</vt:lpstr>
      <vt:lpstr>Servicio al ciudadano</vt:lpstr>
      <vt:lpstr>Rendición de Cuentas</vt:lpstr>
      <vt:lpstr>Transparencia</vt:lpstr>
      <vt:lpstr>Iniciativas Adici.</vt:lpstr>
      <vt:lpstr>Participación Social y Ciud.</vt:lpstr>
      <vt:lpstr>'Iniciativas Adici.'!Área_de_impresión</vt:lpstr>
      <vt:lpstr>'Racionalizacion de tramites_'!Área_de_impresión</vt:lpstr>
      <vt:lpstr>'Rendición de Cuentas'!Área_de_impresión</vt:lpstr>
      <vt:lpstr>'Riesgos corrupcion'!Área_de_impresión</vt:lpstr>
      <vt:lpstr>'Servicio al ciudadano'!Área_de_impresión</vt:lpstr>
      <vt:lpstr>Transparencia!Área_de_impresión</vt:lpstr>
      <vt:lpstr>'Racionalizacion de tramites_'!Títulos_a_imprimir</vt:lpstr>
      <vt:lpstr>'Rendición de Cuentas'!Títulos_a_imprimir</vt:lpstr>
      <vt:lpstr>'Riesgos corrupcion'!Títulos_a_imprimir</vt:lpstr>
      <vt:lpstr>'Servicio al ciudadano'!Títulos_a_imprimir</vt:lpstr>
      <vt:lpstr>Transparencia!Títulos_a_imprimir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User</cp:lastModifiedBy>
  <cp:lastPrinted>2019-08-01T21:52:12Z</cp:lastPrinted>
  <dcterms:created xsi:type="dcterms:W3CDTF">2016-12-28T14:45:40Z</dcterms:created>
  <dcterms:modified xsi:type="dcterms:W3CDTF">2020-05-15T17:07:37Z</dcterms:modified>
</cp:coreProperties>
</file>