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NNC\2020\IPV6\"/>
    </mc:Choice>
  </mc:AlternateContent>
  <xr:revisionPtr revIDLastSave="0" documentId="13_ncr:1_{0A01A9A3-E80B-4E2D-B039-94225B9C6CFF}" xr6:coauthVersionLast="47" xr6:coauthVersionMax="47" xr10:uidLastSave="{00000000-0000-0000-0000-000000000000}"/>
  <bookViews>
    <workbookView xWindow="-120" yWindow="-120" windowWidth="20730" windowHeight="11160" firstSheet="2" activeTab="5" xr2:uid="{00000000-000D-0000-FFFF-FFFF00000000}"/>
  </bookViews>
  <sheets>
    <sheet name="Direccionamiento VLANS" sheetId="1" r:id="rId1"/>
    <sheet name="Direccionamiento Sedes" sheetId="2" r:id="rId2"/>
    <sheet name="Hoja1" sheetId="11" r:id="rId3"/>
    <sheet name="Servidores Nivel Central" sheetId="3" r:id="rId4"/>
    <sheet name="Serv. Direcciones Territoriales" sheetId="4" r:id="rId5"/>
    <sheet name="VLAN de Administración" sheetId="5" r:id="rId6"/>
    <sheet name="DVR" sheetId="7" r:id="rId7"/>
    <sheet name="Impresoras" sheetId="8" r:id="rId8"/>
    <sheet name="Enlaces Parques Nacionales" sheetId="9" r:id="rId9"/>
    <sheet name="Firewall " sheetId="10" r:id="rId10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E6" i="1"/>
  <c r="G24" i="9"/>
  <c r="G25" i="9"/>
  <c r="G26" i="9"/>
  <c r="G27" i="9"/>
  <c r="G28" i="9"/>
  <c r="G29" i="9"/>
  <c r="G30" i="9"/>
  <c r="G31" i="9"/>
  <c r="G32" i="9"/>
  <c r="G33" i="9"/>
  <c r="G34" i="9"/>
  <c r="G35" i="9"/>
  <c r="G36" i="9"/>
  <c r="G37" i="9"/>
  <c r="G38" i="9"/>
  <c r="G39" i="9"/>
  <c r="G41" i="9"/>
  <c r="G42" i="9"/>
  <c r="G43" i="9"/>
  <c r="G44" i="9"/>
  <c r="G45" i="9"/>
  <c r="G46" i="9"/>
  <c r="G47" i="9"/>
  <c r="G48" i="9"/>
  <c r="G49" i="9"/>
  <c r="G50" i="9"/>
  <c r="G51" i="9"/>
  <c r="G52" i="9"/>
  <c r="G53" i="9"/>
  <c r="G54" i="9"/>
  <c r="G55" i="9"/>
  <c r="G56" i="9"/>
  <c r="G57" i="9"/>
  <c r="G58" i="9"/>
  <c r="G59" i="9"/>
  <c r="G60" i="9"/>
  <c r="G61" i="9"/>
  <c r="G62" i="9"/>
  <c r="G63" i="9"/>
  <c r="G65" i="9"/>
  <c r="G66" i="9"/>
  <c r="G67" i="9"/>
  <c r="G68" i="9"/>
  <c r="G69" i="9"/>
  <c r="G70" i="9"/>
  <c r="G71" i="9"/>
  <c r="G72" i="9"/>
  <c r="G73" i="9"/>
  <c r="G74" i="9"/>
  <c r="G75" i="9"/>
  <c r="G76" i="9"/>
  <c r="G77" i="9"/>
  <c r="G78" i="9"/>
  <c r="G81" i="9"/>
  <c r="G82" i="9"/>
  <c r="G21" i="9"/>
  <c r="G20" i="9"/>
  <c r="G19" i="9"/>
  <c r="G18" i="9"/>
  <c r="G17" i="9"/>
  <c r="G16" i="9"/>
  <c r="G15" i="9"/>
  <c r="G14" i="9"/>
  <c r="G22" i="9"/>
  <c r="G23" i="9"/>
  <c r="E2" i="7"/>
  <c r="F2" i="7" s="1"/>
  <c r="E22" i="3"/>
  <c r="F8" i="3"/>
  <c r="E8" i="3"/>
  <c r="F9" i="4"/>
  <c r="E11" i="4"/>
  <c r="E9" i="4"/>
  <c r="F14" i="11"/>
  <c r="F32" i="5"/>
  <c r="F33" i="5"/>
  <c r="F34" i="5"/>
  <c r="F35" i="5"/>
  <c r="F36" i="5"/>
  <c r="F37" i="5"/>
  <c r="F38" i="5"/>
  <c r="E32" i="5"/>
  <c r="E33" i="5"/>
  <c r="E34" i="5"/>
  <c r="E35" i="5"/>
  <c r="E36" i="5"/>
  <c r="E37" i="5"/>
  <c r="E38" i="5"/>
  <c r="D32" i="5"/>
  <c r="D33" i="5"/>
  <c r="D34" i="5"/>
  <c r="D35" i="5"/>
  <c r="D36" i="5"/>
  <c r="D37" i="5"/>
  <c r="D38" i="5"/>
  <c r="D31" i="5"/>
  <c r="F31" i="5"/>
  <c r="E31" i="5"/>
  <c r="F27" i="5"/>
  <c r="F28" i="5"/>
  <c r="F29" i="5"/>
  <c r="F30" i="5"/>
  <c r="E27" i="5"/>
  <c r="E28" i="5"/>
  <c r="E29" i="5"/>
  <c r="E30" i="5"/>
  <c r="D30" i="5"/>
  <c r="D29" i="5"/>
  <c r="D28" i="5"/>
  <c r="D27" i="5"/>
  <c r="D14" i="10"/>
  <c r="D10" i="10"/>
  <c r="C10" i="10"/>
  <c r="C14" i="10"/>
  <c r="C13" i="10"/>
  <c r="D13" i="10"/>
  <c r="E9" i="10"/>
  <c r="E11" i="10"/>
  <c r="E12" i="10"/>
  <c r="C8" i="10"/>
  <c r="E8" i="10"/>
  <c r="D8" i="10"/>
  <c r="E14" i="10"/>
  <c r="E10" i="10"/>
  <c r="E13" i="10"/>
  <c r="F3" i="8"/>
  <c r="F4" i="8"/>
  <c r="F5" i="8"/>
  <c r="F6" i="8"/>
  <c r="E4" i="8"/>
  <c r="E5" i="8"/>
  <c r="E6" i="8"/>
  <c r="E3" i="8"/>
  <c r="E2" i="8"/>
  <c r="D4" i="8"/>
  <c r="D5" i="8"/>
  <c r="D6" i="8"/>
  <c r="D3" i="8"/>
  <c r="D2" i="8"/>
  <c r="D2" i="7"/>
  <c r="E3" i="7"/>
  <c r="D3" i="7"/>
  <c r="F3" i="7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E22" i="5"/>
  <c r="E10" i="5"/>
  <c r="E11" i="5"/>
  <c r="E12" i="5"/>
  <c r="E13" i="5"/>
  <c r="E14" i="5"/>
  <c r="E15" i="5"/>
  <c r="E16" i="5"/>
  <c r="E17" i="5"/>
  <c r="E18" i="5"/>
  <c r="E19" i="5"/>
  <c r="E20" i="5"/>
  <c r="E21" i="5"/>
  <c r="E3" i="5"/>
  <c r="E4" i="5"/>
  <c r="E5" i="5"/>
  <c r="E6" i="5"/>
  <c r="F6" i="5"/>
  <c r="E7" i="5"/>
  <c r="E8" i="5"/>
  <c r="F8" i="5"/>
  <c r="E9" i="5"/>
  <c r="E2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3" i="5"/>
  <c r="D4" i="5"/>
  <c r="D5" i="5"/>
  <c r="D6" i="5"/>
  <c r="D7" i="5"/>
  <c r="D8" i="5"/>
  <c r="D9" i="5"/>
  <c r="D2" i="5"/>
  <c r="F9" i="5"/>
  <c r="F7" i="5"/>
  <c r="F5" i="5"/>
  <c r="F3" i="5"/>
  <c r="D3" i="4"/>
  <c r="D4" i="4"/>
  <c r="D5" i="4"/>
  <c r="D6" i="4"/>
  <c r="D7" i="4"/>
  <c r="D8" i="4"/>
  <c r="D9" i="4"/>
  <c r="D2" i="4"/>
  <c r="E3" i="4"/>
  <c r="E4" i="4"/>
  <c r="E5" i="4"/>
  <c r="E6" i="4"/>
  <c r="E7" i="4"/>
  <c r="E8" i="4"/>
  <c r="E2" i="4"/>
  <c r="F8" i="4"/>
  <c r="F7" i="4"/>
  <c r="F5" i="4"/>
  <c r="F4" i="4"/>
  <c r="F3" i="4"/>
  <c r="E3" i="3"/>
  <c r="F3" i="3"/>
  <c r="E4" i="3"/>
  <c r="F4" i="3"/>
  <c r="E5" i="3"/>
  <c r="F5" i="3"/>
  <c r="E6" i="3"/>
  <c r="F6" i="3"/>
  <c r="E7" i="3"/>
  <c r="F7" i="3"/>
  <c r="E9" i="3"/>
  <c r="F9" i="3"/>
  <c r="E10" i="3"/>
  <c r="F10" i="3"/>
  <c r="E11" i="3"/>
  <c r="F11" i="3"/>
  <c r="E12" i="3"/>
  <c r="F12" i="3"/>
  <c r="E13" i="3"/>
  <c r="F13" i="3"/>
  <c r="E14" i="3"/>
  <c r="F14" i="3"/>
  <c r="E15" i="3"/>
  <c r="F15" i="3"/>
  <c r="E16" i="3"/>
  <c r="F16" i="3"/>
  <c r="E17" i="3"/>
  <c r="F17" i="3"/>
  <c r="E18" i="3"/>
  <c r="F18" i="3"/>
  <c r="E19" i="3"/>
  <c r="F19" i="3"/>
  <c r="E20" i="3"/>
  <c r="F20" i="3"/>
  <c r="E21" i="3"/>
  <c r="F21" i="3"/>
  <c r="E2" i="3"/>
  <c r="F2" i="3"/>
  <c r="F2" i="8"/>
  <c r="F4" i="5"/>
  <c r="F2" i="5"/>
  <c r="F6" i="4"/>
  <c r="F2" i="4"/>
  <c r="E3" i="2"/>
  <c r="E4" i="2"/>
  <c r="E5" i="2"/>
  <c r="E6" i="2"/>
  <c r="E7" i="2"/>
  <c r="E2" i="2"/>
  <c r="D3" i="2"/>
  <c r="D4" i="2"/>
  <c r="D5" i="2"/>
  <c r="D6" i="2"/>
  <c r="D7" i="2"/>
  <c r="D2" i="2"/>
  <c r="C3" i="2"/>
  <c r="C4" i="2"/>
  <c r="C5" i="2"/>
  <c r="C7" i="2"/>
  <c r="C2" i="2"/>
  <c r="D14" i="1"/>
  <c r="E14" i="1" s="1"/>
  <c r="F14" i="1" s="1"/>
  <c r="D15" i="1"/>
  <c r="E15" i="1" s="1"/>
  <c r="F15" i="1" s="1"/>
  <c r="D13" i="1"/>
  <c r="E13" i="1"/>
  <c r="F13" i="1"/>
  <c r="D4" i="1"/>
  <c r="E4" i="1" s="1"/>
  <c r="F4" i="1" s="1"/>
  <c r="D5" i="1"/>
  <c r="E5" i="1" s="1"/>
  <c r="F5" i="1" s="1"/>
  <c r="D7" i="1"/>
  <c r="E7" i="1"/>
  <c r="F7" i="1" s="1"/>
  <c r="D8" i="1"/>
  <c r="E8" i="1"/>
  <c r="F8" i="1"/>
  <c r="D9" i="1"/>
  <c r="E9" i="1" s="1"/>
  <c r="F9" i="1" s="1"/>
  <c r="D10" i="1"/>
  <c r="E10" i="1" s="1"/>
  <c r="F10" i="1" s="1"/>
  <c r="D11" i="1"/>
  <c r="E11" i="1"/>
  <c r="F11" i="1" s="1"/>
  <c r="D12" i="1"/>
  <c r="E12" i="1"/>
  <c r="F12" i="1"/>
  <c r="D3" i="1"/>
  <c r="E3" i="1"/>
  <c r="F3" i="1"/>
</calcChain>
</file>

<file path=xl/sharedStrings.xml><?xml version="1.0" encoding="utf-8"?>
<sst xmlns="http://schemas.openxmlformats.org/spreadsheetml/2006/main" count="792" uniqueCount="540">
  <si>
    <t>VLAN ID</t>
  </si>
  <si>
    <t>DESCRIPCION VLAN</t>
  </si>
  <si>
    <t>DIRECCIONAMIENTO IPv6 PROPUESTO</t>
  </si>
  <si>
    <t>Administración</t>
  </si>
  <si>
    <t>192.168.10.0/24</t>
  </si>
  <si>
    <t>Telefonía</t>
  </si>
  <si>
    <t>192.168.11.0/24</t>
  </si>
  <si>
    <t>Impresoras</t>
  </si>
  <si>
    <t>192.168.30.0/24</t>
  </si>
  <si>
    <t>Servidores</t>
  </si>
  <si>
    <t>192.168.50.0/24</t>
  </si>
  <si>
    <t>Wifi Corporativa</t>
  </si>
  <si>
    <t>192.168.70.0/24</t>
  </si>
  <si>
    <t>Wifi Invitados</t>
  </si>
  <si>
    <t>192.168.71.0/24</t>
  </si>
  <si>
    <t>Wifi Eventos</t>
  </si>
  <si>
    <t>192.168.72.0/24</t>
  </si>
  <si>
    <t>Wifi libre MinTic</t>
  </si>
  <si>
    <t>192.168.73.0/24</t>
  </si>
  <si>
    <t>Piso 1</t>
  </si>
  <si>
    <t>192.168.44.0/24</t>
  </si>
  <si>
    <t>Piso 2</t>
  </si>
  <si>
    <t>192.168.131.0/24</t>
  </si>
  <si>
    <t>Piso 3</t>
  </si>
  <si>
    <t>192.168.132.0/24</t>
  </si>
  <si>
    <t>Piso 8</t>
  </si>
  <si>
    <t>192.168.134.0/24</t>
  </si>
  <si>
    <t>DIRECCIONAMIENTO IPv4  ACTUAL</t>
  </si>
  <si>
    <t xml:space="preserve">Decimal </t>
  </si>
  <si>
    <t>Hexadecimal</t>
  </si>
  <si>
    <t>Prefijo asignado LACNIC</t>
  </si>
  <si>
    <t>2801:1f:2800::/48</t>
  </si>
  <si>
    <t>Sede</t>
  </si>
  <si>
    <t>Direccionamiento IPv4</t>
  </si>
  <si>
    <t>Direccionamiento IPv6 propuesto</t>
  </si>
  <si>
    <t>Bogotá D.C.\Bogotá D.C.</t>
  </si>
  <si>
    <t>192.168.7.0/255.255.255.128</t>
  </si>
  <si>
    <t>Valle del Cauca\Cali</t>
  </si>
  <si>
    <t>192.168.3.0/255.255.255.128</t>
  </si>
  <si>
    <t>Antioquia\Medellín</t>
  </si>
  <si>
    <t>192.168.6.0/255.255.255.192</t>
  </si>
  <si>
    <t>Santander\Bucaramanga</t>
  </si>
  <si>
    <t>192.168.5.0/255.255.255.224</t>
  </si>
  <si>
    <t>Magdalena\Santa Marta</t>
  </si>
  <si>
    <t>192.168.5.64/255.255.255.224</t>
  </si>
  <si>
    <t>Meta\Villavicencio</t>
  </si>
  <si>
    <t>192.168.8.0/255.255.255.0</t>
  </si>
  <si>
    <t>Decimal</t>
  </si>
  <si>
    <t xml:space="preserve">Hexadecimal </t>
  </si>
  <si>
    <t>Nombre del Servidor</t>
  </si>
  <si>
    <t>Dominio</t>
  </si>
  <si>
    <t>Dirección IP</t>
  </si>
  <si>
    <t>PNNCSRVNCFDC01</t>
  </si>
  <si>
    <t>PNNC.LOCAL</t>
  </si>
  <si>
    <t>192.168.50.2</t>
  </si>
  <si>
    <t>PNNCSRVNCFDC02</t>
  </si>
  <si>
    <t>192.168.50.3</t>
  </si>
  <si>
    <t>PNNCSRVNCFWS01</t>
  </si>
  <si>
    <t>192.168.50.8</t>
  </si>
  <si>
    <t>PNNCSRVNCFFS01</t>
  </si>
  <si>
    <t>192.168.50.9</t>
  </si>
  <si>
    <t>PNNCSRVNCMD01</t>
  </si>
  <si>
    <t>192.168.50.10</t>
  </si>
  <si>
    <t>192.168.50.11</t>
  </si>
  <si>
    <t>PNNCSRVNCFAP01</t>
  </si>
  <si>
    <t>192.168.50.13</t>
  </si>
  <si>
    <t>PNNCSRVNCVLC01</t>
  </si>
  <si>
    <t>192.168.50.16</t>
  </si>
  <si>
    <t>PNSVRERP</t>
  </si>
  <si>
    <t>192.168.50.17</t>
  </si>
  <si>
    <t>PNNCSRVNCVZB01</t>
  </si>
  <si>
    <t>192.168.50.20</t>
  </si>
  <si>
    <t>servidor Windows</t>
  </si>
  <si>
    <t>192.168.50.23</t>
  </si>
  <si>
    <t>PNNCSRVNCVPC01</t>
  </si>
  <si>
    <t>192.168.50.24</t>
  </si>
  <si>
    <t>PNNCSRVNCSV01</t>
  </si>
  <si>
    <t>192.168.50.25</t>
  </si>
  <si>
    <t>PNNCSRVNCSV02</t>
  </si>
  <si>
    <t>192.168.50.26</t>
  </si>
  <si>
    <t>PNNCSRVNCSV03</t>
  </si>
  <si>
    <t>192.168.50.27</t>
  </si>
  <si>
    <t>PNNCSRVNCFUN01</t>
  </si>
  <si>
    <t>192.168.50.28</t>
  </si>
  <si>
    <t>PNNCSRVNCFVM01</t>
  </si>
  <si>
    <t>192.168.50.29</t>
  </si>
  <si>
    <t>PNNCSRVNCFNA01</t>
  </si>
  <si>
    <t>192.168.50.35</t>
  </si>
  <si>
    <t>192.168.50.37</t>
  </si>
  <si>
    <t xml:space="preserve">Prefijo VLAN </t>
  </si>
  <si>
    <t>2801:1f:2800::</t>
  </si>
  <si>
    <t>2801:1f:2800:32::</t>
  </si>
  <si>
    <t>Dirección IPv6 estática</t>
  </si>
  <si>
    <t>PNNSRVDTCAFDC01</t>
  </si>
  <si>
    <t>192.168.2.10</t>
  </si>
  <si>
    <t>PNNSRVDTPAFDC01</t>
  </si>
  <si>
    <t>192.168.3.10</t>
  </si>
  <si>
    <t>PNNSRVDTORFDC01</t>
  </si>
  <si>
    <t>192.168.8.10</t>
  </si>
  <si>
    <t>PNNSRVDTORFFS01</t>
  </si>
  <si>
    <t>192.168.8.9</t>
  </si>
  <si>
    <t>PNNSRVDTANFDC01</t>
  </si>
  <si>
    <t>192.168.4.10</t>
  </si>
  <si>
    <t>PNNSRVDTAOFDC01</t>
  </si>
  <si>
    <t>192.168.6.10</t>
  </si>
  <si>
    <t>PNNCDTAOFFS01</t>
  </si>
  <si>
    <t>192.168.6.9</t>
  </si>
  <si>
    <t>PNNSRVDTAMFDC01</t>
  </si>
  <si>
    <t>192.168.7.10</t>
  </si>
  <si>
    <t>PNNCSRVNCFOS01</t>
  </si>
  <si>
    <t>192.168.10.3</t>
  </si>
  <si>
    <t>SWITCH BROCADWE</t>
  </si>
  <si>
    <t>192.168.10.2</t>
  </si>
  <si>
    <t>SWITCH CORE</t>
  </si>
  <si>
    <t>192.168.10.1</t>
  </si>
  <si>
    <t>SWITCH PISO 1</t>
  </si>
  <si>
    <t>192.168.10.7</t>
  </si>
  <si>
    <t>SWITCH PISO 2</t>
  </si>
  <si>
    <t>192.168.10.6</t>
  </si>
  <si>
    <t>SWITCH PISO 3</t>
  </si>
  <si>
    <t>192.168.10.5</t>
  </si>
  <si>
    <t>SWICTH PISO 8</t>
  </si>
  <si>
    <t>192.168.10.8</t>
  </si>
  <si>
    <t>192.168.10.10</t>
  </si>
  <si>
    <t>TERMINADOR SSL</t>
  </si>
  <si>
    <t>192.168.10.12</t>
  </si>
  <si>
    <t>UNITY - ALMACENAMIENTO EMC</t>
  </si>
  <si>
    <t>192.168.10.13</t>
  </si>
  <si>
    <t>CONTROL DE ACCESO P1</t>
  </si>
  <si>
    <t>192.168.10.15</t>
  </si>
  <si>
    <t>CONTROL DE ACCESO P8</t>
  </si>
  <si>
    <t>192.168.10.16</t>
  </si>
  <si>
    <t>AP-AUDITORIO-PISO 1</t>
  </si>
  <si>
    <t>192.168.10.28</t>
  </si>
  <si>
    <t>AP-NORTE-PISO 2</t>
  </si>
  <si>
    <t>192.168.10.20</t>
  </si>
  <si>
    <t>AP-SUR-PISO 2</t>
  </si>
  <si>
    <t>192.168.10.29</t>
  </si>
  <si>
    <t>AP-OCCIDENTE-PISO 2</t>
  </si>
  <si>
    <t>192.168.10.22</t>
  </si>
  <si>
    <t>AP-SUR-PISO 3</t>
  </si>
  <si>
    <t>192.168.10.26</t>
  </si>
  <si>
    <t>AP-OCCIDENTE-PISO 3</t>
  </si>
  <si>
    <t>192.168.10.24</t>
  </si>
  <si>
    <t>AP-NORTE-PISO 3</t>
  </si>
  <si>
    <t>192.168.10.23</t>
  </si>
  <si>
    <t>AP-OCCIDENTE-PISO 8</t>
  </si>
  <si>
    <t>AP-NORTE-PISO 8</t>
  </si>
  <si>
    <t>192.168.10.27</t>
  </si>
  <si>
    <t>DVR - PNNC- NC-1</t>
  </si>
  <si>
    <t>192.168.0.15</t>
  </si>
  <si>
    <t>DVR - PNNC- NC-2</t>
  </si>
  <si>
    <t>192.168.0.16</t>
  </si>
  <si>
    <t>IMPRESORA PISO 2</t>
  </si>
  <si>
    <t>192.168.30.5</t>
  </si>
  <si>
    <t>IMPRESORA PISO 3</t>
  </si>
  <si>
    <t>192.168.30.4</t>
  </si>
  <si>
    <t>IMPRESORA PISO 8</t>
  </si>
  <si>
    <t>192.168.30.10</t>
  </si>
  <si>
    <t>IMPRESORA PISO1</t>
  </si>
  <si>
    <t>192.168.30.20</t>
  </si>
  <si>
    <t>IMPRESORA PISO2</t>
  </si>
  <si>
    <t>192.168.30.19</t>
  </si>
  <si>
    <t>ITEM ORDEN DE COMPRA</t>
  </si>
  <si>
    <t>ID SERVICIO</t>
  </si>
  <si>
    <t>CIUDAD</t>
  </si>
  <si>
    <t>DIRECCION</t>
  </si>
  <si>
    <t>TIPO DE ULTIMA MILLA</t>
  </si>
  <si>
    <t>DIRECCIONAMIENTO</t>
  </si>
  <si>
    <t>ID000013565</t>
  </si>
  <si>
    <t>CL 74 # 11-81</t>
  </si>
  <si>
    <t>TERRESTRE</t>
  </si>
  <si>
    <t>INTERNET</t>
  </si>
  <si>
    <t>CAV30013567</t>
  </si>
  <si>
    <t>CL 74 # 11- 81</t>
  </si>
  <si>
    <t>DATOS
192.168.70.11 / 255.255.255.248</t>
  </si>
  <si>
    <t>CAV30CI1062138</t>
  </si>
  <si>
    <t>SIIF
172.30.42.10 / 255.255.255.0</t>
  </si>
  <si>
    <t>CAV30CI1014985</t>
  </si>
  <si>
    <t xml:space="preserve">CL 14 # 8 -79 PISO 2 </t>
  </si>
  <si>
    <t>CAV30CI1017351</t>
  </si>
  <si>
    <t>CL 29 Norte # 6N -43 Barrio Santa Monica</t>
  </si>
  <si>
    <t>CAV30CI1017631</t>
  </si>
  <si>
    <t xml:space="preserve">KR 42 47 21 TORRES DE BOMBONA </t>
  </si>
  <si>
    <t>CAV30CI1014988</t>
  </si>
  <si>
    <t>AVENIDA QUEBRADA SECA # 30-12 BUCARAMANGA</t>
  </si>
  <si>
    <t>192.168.4.0/255.255.255.128</t>
  </si>
  <si>
    <t>CAV30013577</t>
  </si>
  <si>
    <t>MAGDALENA\SANTA MARTA</t>
  </si>
  <si>
    <t>192.168.2.0/255.255.255.128</t>
  </si>
  <si>
    <t>CAV30889643</t>
  </si>
  <si>
    <t>CL 39 # 26C-47</t>
  </si>
  <si>
    <t>CAV30CI1062139</t>
  </si>
  <si>
    <t>Cauca\Popayán</t>
  </si>
  <si>
    <t>CR 9 # 25N-06 POPAYÁN, CAUCA</t>
  </si>
  <si>
    <t>192.168.6.192/255.255.255.224</t>
  </si>
  <si>
    <t>CAV30CI989753</t>
  </si>
  <si>
    <t>Vichada\Puerto Carreño</t>
  </si>
  <si>
    <t>PARQUE NACIONAL EL TUPARRO (PUERTO CARREÑO)</t>
  </si>
  <si>
    <t>SATELITAL</t>
  </si>
  <si>
    <t>CAV30CI989756</t>
  </si>
  <si>
    <t>Amazonas\Leticia</t>
  </si>
  <si>
    <t>PARQUE NACIONAL CAHUINARI (AMAZONAS)</t>
  </si>
  <si>
    <t>192.168.212.0/255.255.255.224</t>
  </si>
  <si>
    <t>CAV30CI989759</t>
  </si>
  <si>
    <t>PARQUE NACIONAL RIO PURE (AMAZONAS)</t>
  </si>
  <si>
    <t>192.168.213.0/255.255.255.224</t>
  </si>
  <si>
    <t>CAV30CI989762</t>
  </si>
  <si>
    <t>Caquetá\San jose del Fragua</t>
  </si>
  <si>
    <t>PARQUE NACIONAL ALTO FRAGUA (SAN JOSE DEL GUAVIARE)</t>
  </si>
  <si>
    <t>192.168.214.0/255.255.255.224</t>
  </si>
  <si>
    <t>CAV30CI989767</t>
  </si>
  <si>
    <t>San Andrés y Providencia\Providencia</t>
  </si>
  <si>
    <t>PARQUE NACIONAL OLD PROVIDENCE (ISLA PROVIDENCIA)</t>
  </si>
  <si>
    <t>192.168.215.0/255.255.255.224</t>
  </si>
  <si>
    <t>CAV30CI989772</t>
  </si>
  <si>
    <t>Antioquia\Turbo</t>
  </si>
  <si>
    <t>PARQUE NACIONAL KATIOS TURBO, ANTIOQUIA SAUTATA W 76° 44´ 0,4188" N 8°5´17,690"</t>
  </si>
  <si>
    <t>192.168.217.64/255.255.255.192</t>
  </si>
  <si>
    <t>CAV30CI989773</t>
  </si>
  <si>
    <t>Risaralda\Pereira</t>
  </si>
  <si>
    <t>PARQUE NACIONAL OTUN QUIMABAYA PEREIRA, RISARALDA, CORREGIMIENTO LA FLORIDA</t>
  </si>
  <si>
    <t>192.168.218.0/255.255.255.224</t>
  </si>
  <si>
    <t>CAV30CI989774</t>
  </si>
  <si>
    <t>Guaviare\San José del Guaviare</t>
  </si>
  <si>
    <t>PARQUE NACIONAL SERRANIA DE CHIRIBIQUETE RNN NUKAK (SAN JOSE DEL GUAVIARE)</t>
  </si>
  <si>
    <t>192.168.219.0/255.255.255.224</t>
  </si>
  <si>
    <t>CAV30CI989775</t>
  </si>
  <si>
    <t>Putumayo\Puerto Leguízamo</t>
  </si>
  <si>
    <t>PARQUE NACIONAL LA PAYA (PUERTO LEGUIZAMO)</t>
  </si>
  <si>
    <t>192.168.220.0/255.255.255.224</t>
  </si>
  <si>
    <t>CAV30CI1062140</t>
  </si>
  <si>
    <t>Caquetá\Solano</t>
  </si>
  <si>
    <t>CL 7 # 4-31 BARRIO BELLAVISTA DEL MUNICIPIO N 0°41'57.06" O 75°15'12.28"</t>
  </si>
  <si>
    <t>192.168.219.192/255.255.255.224</t>
  </si>
  <si>
    <t>CAV30CI989777</t>
  </si>
  <si>
    <t>Cundinamarca\Fómeque</t>
  </si>
  <si>
    <t>PARQUE NACIONAL CHINGAZA FOMEQUE (SEDE LA PAILA)</t>
  </si>
  <si>
    <t>192.168.222.0/255.255.255.224</t>
  </si>
  <si>
    <t>CAV30CI989779</t>
  </si>
  <si>
    <t>Cauca\Guapí</t>
  </si>
  <si>
    <t>PARQUE NACIONAL GORGONA GUAPI, CAUCA</t>
  </si>
  <si>
    <t>192.168.223.0/255.255.255.224</t>
  </si>
  <si>
    <t>CAV30CI989782</t>
  </si>
  <si>
    <t>Huila\Neiva</t>
  </si>
  <si>
    <t>PARQUE NACIONAL CUEVA DE LOS GUACHAROS N 0137,06,2 W 076 06 18 9</t>
  </si>
  <si>
    <t>192.168.224.0/255.255.255.224</t>
  </si>
  <si>
    <t>CAV30CI989783</t>
  </si>
  <si>
    <t>Risaralda\Santuario</t>
  </si>
  <si>
    <t>PNN TATAMA (BARRIO LAS PALMAS, SECTOR GALIAS. SANTUARIO, RISARALDA</t>
  </si>
  <si>
    <t>192.168.225.192/255.255.255.224</t>
  </si>
  <si>
    <t>CAV30CI991826</t>
  </si>
  <si>
    <t>Chocó\Quibdó</t>
  </si>
  <si>
    <t>PARQUE NACIONAL UTRIA (CHOCO)</t>
  </si>
  <si>
    <t>192.168.226.0/255.255.255.224</t>
  </si>
  <si>
    <t>CAV30CI1025319</t>
  </si>
  <si>
    <t>Cundinamarca\Guasca</t>
  </si>
  <si>
    <t>PARQUE NACIONAL CHINGAZA GUASCA, CUNDINAMARCA W 73°51'54.7" N 4°46'09,5" SIECHA</t>
  </si>
  <si>
    <t>192.168.210.192/255.255.255.224</t>
  </si>
  <si>
    <t>CAV30CI1025327</t>
  </si>
  <si>
    <t>Bolívar\El Carmen de Bolívar</t>
  </si>
  <si>
    <t>PARQUE NACIONAL COLORADOS (MUNICIPIO SAN JUAN NEPOMUCENO, EN LA REGIÓN DE LOS MONTES DE MARÍA O SERRANÍA DE SAN JACINTO. (DEPTO DE BOLIVAR)</t>
  </si>
  <si>
    <t>192.168.230.0/255.255.255.224</t>
  </si>
  <si>
    <t>CAV30CI1031203</t>
  </si>
  <si>
    <t>BolÍvar\Cartagena de Indias</t>
  </si>
  <si>
    <t>PARQUE NACIONAL CORALES DEL ROSARIO (ISLA GRANDE)</t>
  </si>
  <si>
    <t>192.168.233.0/255.255.255.224</t>
  </si>
  <si>
    <t>CAV30CI1025324</t>
  </si>
  <si>
    <t>PARQUE NACIONAL TAYRONA SEDE ADMINISTRATIVA (CAÑAVERAL)</t>
  </si>
  <si>
    <t>192.168.231.0/255.255.255.224</t>
  </si>
  <si>
    <t>CAV30CI1025329</t>
  </si>
  <si>
    <t>Magdalena\Chivolo</t>
  </si>
  <si>
    <t>PARQUE NACIONAL SIERRA NEVADA SEDES OPERATIVAS (LA LENGÜETA)</t>
  </si>
  <si>
    <t>192.168.229.0/255.255.255.224</t>
  </si>
  <si>
    <t>CAV30CI1025326</t>
  </si>
  <si>
    <t>Nariño\Nariño</t>
  </si>
  <si>
    <t>PARQUE NACIONAL SANQUIANGA SEDE OPERATIVA MULATOS , LA TOLA (NARIÑO)</t>
  </si>
  <si>
    <t xml:space="preserve">192.168.232.0 / 255.255.255.224 </t>
  </si>
  <si>
    <t>CAV30CI1062143</t>
  </si>
  <si>
    <t>Chocó\Acandí</t>
  </si>
  <si>
    <t>CR 5 #.6-43 ACANDI CHOCO</t>
  </si>
  <si>
    <t>192.168.229.192/255.255.255.224</t>
  </si>
  <si>
    <t>CAV30CI989769</t>
  </si>
  <si>
    <t>Boyacá\Villa de Leyva</t>
  </si>
  <si>
    <t>PARQUE NACIONAL SFF IGUAQUE VILLA DE LEYVA, BOYACÁ</t>
  </si>
  <si>
    <t>192.168.218.64/255.255.255.192</t>
  </si>
  <si>
    <t>CAV30CI989755</t>
  </si>
  <si>
    <t>PARQUE NACIONALl AMACAYACU (AMAZONAS) W 70°15'39,84" S 3°49'8,47"</t>
  </si>
  <si>
    <t>192.168.211.0/255.255.255.224</t>
  </si>
  <si>
    <t>CAV30CI1054773</t>
  </si>
  <si>
    <t>PARQUE NACIONAL AMACAYACU (AMAZONAS)  S 03°02'43,8" - W 69°59'40,2" (LORENA)</t>
  </si>
  <si>
    <t>192.168.211.192/255.255.255.224</t>
  </si>
  <si>
    <t>CAV30CI1014989</t>
  </si>
  <si>
    <t>CR 6 # 4-85 AVENIDA INTERNACIONAL</t>
  </si>
  <si>
    <t>192.168.228.0/255.255.255.192</t>
  </si>
  <si>
    <t>CAV30CI1062144</t>
  </si>
  <si>
    <t>Calle 6 B No 26-29 Barrio la Gaitana en la ciudad de Neiva, Departamento del Huila -Coordenadas 2.930093, -75.271623</t>
  </si>
  <si>
    <t>192.168.210.64 / 255.255.255.192</t>
  </si>
  <si>
    <t>CL 5 # 27-38</t>
  </si>
  <si>
    <t>CAV30CI1062146</t>
  </si>
  <si>
    <t>Caquetá\San Vicente del Caguán</t>
  </si>
  <si>
    <t>CL 2 SUR #1 B-03 11 BARRIO VILLAFERRO</t>
  </si>
  <si>
    <t>192.168.223.128 / 255.255.255.192</t>
  </si>
  <si>
    <t>CAV30CI1062148</t>
  </si>
  <si>
    <t>PNN CHINGAZA  FOMEQUE, PIEDRAS GORDAS</t>
  </si>
  <si>
    <t>CAV30CI1062150</t>
  </si>
  <si>
    <t>PNN CHINGAZA FOMEQUE, META MONTEREDONDO - VEREDA CHUZA</t>
  </si>
  <si>
    <t>192.168.222.192/255.255.255.224</t>
  </si>
  <si>
    <t>CAV30CI1062169</t>
  </si>
  <si>
    <t>CL 17 # 22-52</t>
  </si>
  <si>
    <t>192.168.230.193 / 255.255.255.224</t>
  </si>
  <si>
    <t>CAV30CI1062171</t>
  </si>
  <si>
    <t>Antioquia\Apartadó</t>
  </si>
  <si>
    <t>KM 1 VIA TURBO-APARTADO CENTRO ECOLOGICO MUNICIPAL</t>
  </si>
  <si>
    <t>CAV30CI1062173</t>
  </si>
  <si>
    <t>Boyacá\Boavita</t>
  </si>
  <si>
    <t xml:space="preserve">CL 5 # 4-22 </t>
  </si>
  <si>
    <t>192.168.217.128 / 255.255.255.192</t>
  </si>
  <si>
    <t>CAV30CI1062170</t>
  </si>
  <si>
    <t>Boyacá\El Cocuy</t>
  </si>
  <si>
    <t xml:space="preserve">DG 9 # 3-08 Barrio Villanevada. </t>
  </si>
  <si>
    <t>192.168.217.128/255.255.255.192</t>
  </si>
  <si>
    <t>CAV30CI1062172</t>
  </si>
  <si>
    <t>Arauca\Tame</t>
  </si>
  <si>
    <t>CR 22 # 15-04</t>
  </si>
  <si>
    <t>192.168.216.64/255.255.255.192</t>
  </si>
  <si>
    <t>CAV30CI1062174</t>
  </si>
  <si>
    <t>Santander\Suaita</t>
  </si>
  <si>
    <t xml:space="preserve">CR 4 # 3-16 </t>
  </si>
  <si>
    <t>192.168.216.128 / 255.255.255.192</t>
  </si>
  <si>
    <t>CAV30CI1062135</t>
  </si>
  <si>
    <t>CL 1AC # 8-57 Barrio Centenario.</t>
  </si>
  <si>
    <t>192.168.216.192 / 255.255.255.224</t>
  </si>
  <si>
    <t>CAV30CI1062142</t>
  </si>
  <si>
    <t>Norte de Santander\Abrego</t>
  </si>
  <si>
    <t>CR 9 # 12-37 Barrio Barco.</t>
  </si>
  <si>
    <t>192.168.226.64/ 255.255.255.192</t>
  </si>
  <si>
    <t>CAV30CI1062147</t>
  </si>
  <si>
    <t>Carrera 3a No. 11-40 barrio Napoleón, Municipio Toledo Norte de Santander.</t>
  </si>
  <si>
    <t>192.168.226.128/255.255.255.192</t>
  </si>
  <si>
    <t>CAV30CI1062151</t>
  </si>
  <si>
    <t>Valle del Cauca\Buenaventura</t>
  </si>
  <si>
    <t xml:space="preserve">CL 1 # 2-17 DIAGONAL AL CONCEJO MUNICIPAL </t>
  </si>
  <si>
    <t>192.168.223.64 / 255.255.255.192</t>
  </si>
  <si>
    <t>CAV30CI1062155</t>
  </si>
  <si>
    <t>Valle del Cauca\Dagua</t>
  </si>
  <si>
    <t>CALLE 13 # 11SN-120 EL CRUCERO, DIAGONAL AL HOTEL EL CAMPANARIO VIA A ANCHICAYA</t>
  </si>
  <si>
    <t>CAV30CI1062158</t>
  </si>
  <si>
    <t>CR 9 # 7-25</t>
  </si>
  <si>
    <t>CAV30CI1062159</t>
  </si>
  <si>
    <t>ANU ESTORAQUES LA PLAYA DE BELEN, NORTE DE SANTANDER PREDIO QUEBRADA LA VACA, VEREDA ROSA BLANCA, MUNICIPIO LA PLAYA</t>
  </si>
  <si>
    <t>192.168.218.128/255.255.255.192</t>
  </si>
  <si>
    <t>CAV30CI1062160</t>
  </si>
  <si>
    <t>PNN URAMBA BAHIA MALAGA, BUENAVENTURA, VALLE DEL CAUCA</t>
  </si>
  <si>
    <t>192.168.218.192/255.255.255.224</t>
  </si>
  <si>
    <t>CAV30CI1062162</t>
  </si>
  <si>
    <t>Santander\San Vicente de Chucuri</t>
  </si>
  <si>
    <t>CR 11A # 10-13 Barrio centro.</t>
  </si>
  <si>
    <t>192.168.230.64 / 255.255.255.192</t>
  </si>
  <si>
    <t>CAV30CI1062165</t>
  </si>
  <si>
    <t xml:space="preserve">CL 6 # 3-28 </t>
  </si>
  <si>
    <t>192.168.230.128 / 255.255.255.192</t>
  </si>
  <si>
    <t>CAV30CI1062167</t>
  </si>
  <si>
    <t>Santander\El Carmen</t>
  </si>
  <si>
    <t>Carrera 2 N° 2-15 (frente a la antigua oficina de la U.T fundaset - conif) - Coordenadas 6.696608,-73.5120203</t>
  </si>
  <si>
    <t>192.168.232.64/255.255.255.192</t>
  </si>
  <si>
    <t>CAV30CI1062161</t>
  </si>
  <si>
    <t xml:space="preserve">CL 4 # 3-45 </t>
  </si>
  <si>
    <t>192.168.232.129 / 255.255.255.192</t>
  </si>
  <si>
    <t>CAV30CI1062163</t>
  </si>
  <si>
    <t>Cauca\El Tambo</t>
  </si>
  <si>
    <t>PNN MUNCHIQUE TAMBO, CAUCA, CORREGIMINETO DE URIBE, VEREDA LA ROMELIA</t>
  </si>
  <si>
    <t>192.168.232.192 / 255.255.255.224</t>
  </si>
  <si>
    <t>CAV30CI1062164</t>
  </si>
  <si>
    <t>Chocó\Bahía Solano</t>
  </si>
  <si>
    <t>Barrio La Invasión, Vía a la playa Almejal, al lado del Consejo comunitario El Cedro</t>
  </si>
  <si>
    <t>192.168.226.192 / 255.255.255.224</t>
  </si>
  <si>
    <t>CAV30CI1062553</t>
  </si>
  <si>
    <t>Caquetá\Florencia</t>
  </si>
  <si>
    <t>CR 12 # 12-61 PISO 2</t>
  </si>
  <si>
    <t>192.168.212.64 / 255.255.255.192</t>
  </si>
  <si>
    <t>CAV30CI1062126</t>
  </si>
  <si>
    <t>Putumayo\Mocoa</t>
  </si>
  <si>
    <t>CL 25 # 7-17</t>
  </si>
  <si>
    <t>192.168.212.128/255.255.255.192</t>
  </si>
  <si>
    <t>CAV30CI1062127</t>
  </si>
  <si>
    <t>Putumayo\Orito</t>
  </si>
  <si>
    <t>CR 7 # 10-55</t>
  </si>
  <si>
    <t>192.168.212.192/255.255.255.224</t>
  </si>
  <si>
    <t>CAV30CI1062131</t>
  </si>
  <si>
    <t>Valle del Cauca\Palmira</t>
  </si>
  <si>
    <t>CR 30 # 21-50  Barrio  Nuevo.</t>
  </si>
  <si>
    <t>192.168.234.64 / 255.255.255.192</t>
  </si>
  <si>
    <t>CAV30CI1062132</t>
  </si>
  <si>
    <t>Nariño\Pasto</t>
  </si>
  <si>
    <t>CL 13 # 36-56 Barrio la Castellana.</t>
  </si>
  <si>
    <t>192.168.234.128 / 255.255.255.192</t>
  </si>
  <si>
    <t>CAV30CI1062133</t>
  </si>
  <si>
    <t>Antioquia\Urrao</t>
  </si>
  <si>
    <t>CL 28 # 29-13 URRAO, ANTIOQUIA</t>
  </si>
  <si>
    <t>192.168.234.192 / 255.255.255.224</t>
  </si>
  <si>
    <t>CAV30CI1062134</t>
  </si>
  <si>
    <t>Antioquia\Frontino</t>
  </si>
  <si>
    <t xml:space="preserve">CL 31 # 30-21 FRONTINO, ANTIOQUIA </t>
  </si>
  <si>
    <t>192.168.233.64/255.255.255.192</t>
  </si>
  <si>
    <t>CAV30CI1062137</t>
  </si>
  <si>
    <t xml:space="preserve">CR 4BIS # 35-65 BARRIO CADIZ </t>
  </si>
  <si>
    <t>192.168.233.192 / 255.255.255.224</t>
  </si>
  <si>
    <t>CAV30CI1062141</t>
  </si>
  <si>
    <t>Cauca\Puracé</t>
  </si>
  <si>
    <t xml:space="preserve">PNN PURACE SEDE OPERATIVA PALETARA </t>
  </si>
  <si>
    <t>192.168.229.64/255.255.255.192</t>
  </si>
  <si>
    <t>CAV30CI1062145</t>
  </si>
  <si>
    <t>Nariño\La Cruz</t>
  </si>
  <si>
    <t xml:space="preserve">PNN CVDJC LA CRUZ (NARIÑO) </t>
  </si>
  <si>
    <t>192.168.229.128/255.255.255.192</t>
  </si>
  <si>
    <t>CAV30CI1062152</t>
  </si>
  <si>
    <t>Caldas\Pensilvania</t>
  </si>
  <si>
    <t xml:space="preserve">CR 9 # 2-30 </t>
  </si>
  <si>
    <t>192.168.225.129 / 255.255.255.192</t>
  </si>
  <si>
    <t>CAV30CI1062154</t>
  </si>
  <si>
    <t>Chocó\Nuqui</t>
  </si>
  <si>
    <t>PNN UTRIA NUQUI AEROPUERTO</t>
  </si>
  <si>
    <t>192.168.224.64/255.255.255.192</t>
  </si>
  <si>
    <t>CAV30CI1062156</t>
  </si>
  <si>
    <t>Cundinamarca\Medina</t>
  </si>
  <si>
    <t>CL 12 # 9-01</t>
  </si>
  <si>
    <t>192.168.224.128/255.255.255.192</t>
  </si>
  <si>
    <t>CAV30CI1062157</t>
  </si>
  <si>
    <t>Meta\San Juanito</t>
  </si>
  <si>
    <t>192.168.224.192/255.255.255.224</t>
  </si>
  <si>
    <t>CAV30CI1081832</t>
  </si>
  <si>
    <t>KR 7 # 15-289 BR EL RECREO N 06° 11’ 037” W 67° 27’ 906”</t>
  </si>
  <si>
    <t>192.168.5.0 / 255.255.225.224</t>
  </si>
  <si>
    <t>CAV30CI1078191</t>
  </si>
  <si>
    <t>Caldas\Villamaría</t>
  </si>
  <si>
    <t>PNN los nevados, sector: brisas, ingreso norte al PNN los nevados, vía páramo de letras, desviación en el km8 por la vía que conduce al municipio de murillo 75º 29´59,71W, 4º 56` 0,99"N</t>
  </si>
  <si>
    <t>192.168.210.0 / 255.255.255.224</t>
  </si>
  <si>
    <t>ID000CI1096971</t>
  </si>
  <si>
    <t>CL 12 C 8 79 PI 2</t>
  </si>
  <si>
    <t>186.154.198.177 / 255.255.255.248</t>
  </si>
  <si>
    <t>CAV30CI1124457</t>
  </si>
  <si>
    <t>Meta\Uribe</t>
  </si>
  <si>
    <t xml:space="preserve">CR 9 # 4-41 BARRIO CENTRO
</t>
  </si>
  <si>
    <t>192.168.7.128/255.255.255.224</t>
  </si>
  <si>
    <t>CAV30CI1124462</t>
  </si>
  <si>
    <t>Meta\La Macarena</t>
  </si>
  <si>
    <t xml:space="preserve">CL 4 # 4-45 y 4-47 BARRIO CENTRO DE LA MACARENA
</t>
  </si>
  <si>
    <t>192.168.7.160/255.255.255.224</t>
  </si>
  <si>
    <t>CAV30CI1124466</t>
  </si>
  <si>
    <t xml:space="preserve">VEREDA SANTA ROSA ALTA LOCALIDAD DE SUMAPAZ
</t>
  </si>
  <si>
    <t>192.168.7.192/255.255.255.224</t>
  </si>
  <si>
    <t>CAV30CI1124467</t>
  </si>
  <si>
    <t xml:space="preserve">La Guajira\Riohacha
</t>
  </si>
  <si>
    <t xml:space="preserve">SANTUARIO DE FLORA Y FAUNA LOS FLAMENCOS SEDE LA PITITLLA
</t>
  </si>
  <si>
    <t>192.168.7.224/255.255.255.224</t>
  </si>
  <si>
    <t>CAV30CI1124470</t>
  </si>
  <si>
    <t xml:space="preserve">SANTUARIO DE FLORA Y FAUNA LOS FLAMENCOS SEDE GUANEBUCANES
</t>
  </si>
  <si>
    <t>192.168.3.128/255.255.255.224</t>
  </si>
  <si>
    <t>CAV30CI1128610</t>
  </si>
  <si>
    <t>Puerto Carreño</t>
  </si>
  <si>
    <t>Maypures</t>
  </si>
  <si>
    <t>192.168.3.160/255.255.255.224</t>
  </si>
  <si>
    <t>PREFIJO</t>
  </si>
  <si>
    <t>Subred decimal</t>
  </si>
  <si>
    <t xml:space="preserve">Interface Lan: </t>
  </si>
  <si>
    <t>192.168.0.50</t>
  </si>
  <si>
    <t>200.69.101.126 (pool de 30 Ips)</t>
  </si>
  <si>
    <t xml:space="preserve">Interface Wan: </t>
  </si>
  <si>
    <t xml:space="preserve">Interface Mpls: </t>
  </si>
  <si>
    <t>192.168.70.11</t>
  </si>
  <si>
    <t xml:space="preserve">Interface Siif: </t>
  </si>
  <si>
    <t>172.30.42.10</t>
  </si>
  <si>
    <t xml:space="preserve">Interface Soc: </t>
  </si>
  <si>
    <t>172.18.0.1</t>
  </si>
  <si>
    <t xml:space="preserve">Interface Servidores: </t>
  </si>
  <si>
    <t>192.168.50.1</t>
  </si>
  <si>
    <t xml:space="preserve">Interface de Administración: </t>
  </si>
  <si>
    <t>192.168.10.11</t>
  </si>
  <si>
    <t xml:space="preserve">Nombre </t>
  </si>
  <si>
    <t>192.168.10.32</t>
  </si>
  <si>
    <t>192.168.10.33</t>
  </si>
  <si>
    <t>192.168.10.34</t>
  </si>
  <si>
    <t>192.168.10.35</t>
  </si>
  <si>
    <t>192.168.50.30</t>
  </si>
  <si>
    <t>192.168.50.31</t>
  </si>
  <si>
    <t>192.168.50.32</t>
  </si>
  <si>
    <t>192.168.50.33</t>
  </si>
  <si>
    <t>192.168.50.34</t>
  </si>
  <si>
    <t>192.168.50.36</t>
  </si>
  <si>
    <t>ADMIN</t>
  </si>
  <si>
    <t>GESTIÓN</t>
  </si>
  <si>
    <t>2801:1f:2800:2::A</t>
  </si>
  <si>
    <t>2801:1f:2800:3::A</t>
  </si>
  <si>
    <t>2801:1f:2800:8::A</t>
  </si>
  <si>
    <t>2801:1f:2800:8::9</t>
  </si>
  <si>
    <t>2801:1f:2800:4::A</t>
  </si>
  <si>
    <t>2801:1f:2800:6::A</t>
  </si>
  <si>
    <t>2801:1f:2800:6::9</t>
  </si>
  <si>
    <t>2801:1f:2800:7::A</t>
  </si>
  <si>
    <t>SOLICITUD</t>
  </si>
  <si>
    <t>OC-1354295</t>
  </si>
  <si>
    <t>2801:1f:2800:7::/80</t>
  </si>
  <si>
    <t>OC-1354296</t>
  </si>
  <si>
    <t>2801:1f:2800:3::/80</t>
  </si>
  <si>
    <t>OC-1354298</t>
  </si>
  <si>
    <t>2801:1f:2800:6::/80</t>
  </si>
  <si>
    <t>OC-1354300</t>
  </si>
  <si>
    <t>OC-1354303</t>
  </si>
  <si>
    <t>OC-1354304</t>
  </si>
  <si>
    <t>2801:1f:2800:8::/80</t>
  </si>
  <si>
    <t>2801:1f:2800:4::/80</t>
  </si>
  <si>
    <t>2801:1f:2800:2::/80</t>
  </si>
  <si>
    <t>192.168.2.0/255.255.255.224</t>
  </si>
  <si>
    <t>192.168.4.0/255.255.255.224</t>
  </si>
  <si>
    <t>192.168.3.254</t>
  </si>
  <si>
    <t>2801:1f:2800:32::2</t>
  </si>
  <si>
    <t>2801:1f:2800:32::3</t>
  </si>
  <si>
    <t>2801:1f:2800:32::8</t>
  </si>
  <si>
    <t>2801:1f:2800:32::9</t>
  </si>
  <si>
    <t>2801:1f:2800:32::A</t>
  </si>
  <si>
    <t>2801:1f:2800:32::B</t>
  </si>
  <si>
    <t>2801:1f:2800:32::D</t>
  </si>
  <si>
    <t>2801:1f:2800:32::10</t>
  </si>
  <si>
    <t>2801:1f:2800:32::11</t>
  </si>
  <si>
    <t>2801:1f:2800:32::14</t>
  </si>
  <si>
    <t>2801:1f:2800:32::17</t>
  </si>
  <si>
    <t>2801:1f:2800:32::18</t>
  </si>
  <si>
    <t>2801:1f:2800:32::19</t>
  </si>
  <si>
    <t>2801:1f:2800:32::1A</t>
  </si>
  <si>
    <t>2801:1f:2800:32::1B</t>
  </si>
  <si>
    <t>2801:1f:2800:32::1C</t>
  </si>
  <si>
    <t>2801:1f:2800:32::1D</t>
  </si>
  <si>
    <t>2801:1f:2800:32::23</t>
  </si>
  <si>
    <t>2801:1f:2800:32::25</t>
  </si>
  <si>
    <t>PNNCSERVNCVWS02</t>
  </si>
  <si>
    <t>192.168.50.12</t>
  </si>
  <si>
    <t>2801:1f:2800:32::C</t>
  </si>
  <si>
    <t>Test IPV6</t>
  </si>
  <si>
    <t>192.168.40.0/24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</si>
</sst>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9"/>
      <color theme="0" tint="-4.9989318521683403E-2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10"/>
      <color rgb="FF0090BC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4472C4"/>
      <name val="Tahoma"/>
      <family val="2"/>
    </font>
    <font>
      <b/>
      <sz val="12"/>
      <color rgb="FF000000"/>
      <name val="Roboto"/>
    </font>
    <font>
      <sz val="11"/>
      <color rgb="FF000000"/>
      <name val="Roboto"/>
    </font>
  </fonts>
  <fills count="11">
    <fill>
      <patternFill patternType="none"/>
    </fill>
    <fill>
      <patternFill patternType="gray125"/>
    </fill>
    <fill>
      <patternFill patternType="solid">
        <fgColor rgb="FFB6DDE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6600"/>
      </left>
      <right style="medium">
        <color rgb="FFFFFFFF"/>
      </right>
      <top style="medium">
        <color rgb="FFFF6600"/>
      </top>
      <bottom/>
      <diagonal/>
    </border>
    <border>
      <left style="medium">
        <color rgb="FFFFFFFF"/>
      </left>
      <right style="medium">
        <color rgb="FFFFFFFF"/>
      </right>
      <top style="medium">
        <color rgb="FFFF6600"/>
      </top>
      <bottom/>
      <diagonal/>
    </border>
    <border>
      <left style="medium">
        <color rgb="FFFF6600"/>
      </left>
      <right style="medium">
        <color rgb="FFFFFFFF"/>
      </right>
      <top/>
      <bottom style="medium">
        <color rgb="FFFF6600"/>
      </bottom>
      <diagonal/>
    </border>
    <border>
      <left style="medium">
        <color rgb="FFFFFFFF"/>
      </left>
      <right style="medium">
        <color rgb="FFFFFFFF"/>
      </right>
      <top/>
      <bottom style="medium">
        <color rgb="FFFF6600"/>
      </bottom>
      <diagonal/>
    </border>
    <border>
      <left style="medium">
        <color rgb="FFFF6600"/>
      </left>
      <right style="medium">
        <color rgb="FFFFFFFF"/>
      </right>
      <top/>
      <bottom style="thin">
        <color indexed="64"/>
      </bottom>
      <diagonal/>
    </border>
    <border>
      <left style="medium">
        <color rgb="FFFF6600"/>
      </left>
      <right style="medium">
        <color rgb="FFFF6600"/>
      </right>
      <top/>
      <bottom style="medium">
        <color rgb="FFFF6600"/>
      </bottom>
      <diagonal/>
    </border>
    <border>
      <left/>
      <right style="medium">
        <color rgb="FFFF6600"/>
      </right>
      <top/>
      <bottom style="medium">
        <color rgb="FFFF6600"/>
      </bottom>
      <diagonal/>
    </border>
    <border>
      <left style="medium">
        <color rgb="FFFF6600"/>
      </left>
      <right style="medium">
        <color rgb="FFFF6600"/>
      </right>
      <top style="medium">
        <color rgb="FFFF6600"/>
      </top>
      <bottom/>
      <diagonal/>
    </border>
    <border>
      <left/>
      <right style="medium">
        <color rgb="FFFF66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FFFFFF"/>
      </left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62">
    <xf numFmtId="0" fontId="0" fillId="0" borderId="0" xfId="0"/>
    <xf numFmtId="0" fontId="3" fillId="2" borderId="5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0" borderId="0" xfId="0" applyFont="1"/>
    <xf numFmtId="0" fontId="5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/>
    </xf>
    <xf numFmtId="0" fontId="7" fillId="4" borderId="0" xfId="0" applyFont="1" applyFill="1" applyAlignment="1">
      <alignment horizontal="center" vertical="center"/>
    </xf>
    <xf numFmtId="0" fontId="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/>
    <xf numFmtId="0" fontId="0" fillId="0" borderId="7" xfId="0" applyBorder="1" applyAlignment="1">
      <alignment horizontal="center"/>
    </xf>
    <xf numFmtId="0" fontId="7" fillId="4" borderId="7" xfId="0" applyFont="1" applyFill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6" xfId="0" applyFont="1" applyBorder="1" applyAlignment="1">
      <alignment vertical="center" wrapText="1"/>
    </xf>
    <xf numFmtId="0" fontId="8" fillId="7" borderId="7" xfId="0" applyFont="1" applyFill="1" applyBorder="1" applyAlignment="1">
      <alignment horizontal="center" vertical="center"/>
    </xf>
    <xf numFmtId="0" fontId="0" fillId="7" borderId="7" xfId="0" applyFill="1" applyBorder="1"/>
    <xf numFmtId="0" fontId="0" fillId="7" borderId="7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8" borderId="7" xfId="0" applyFill="1" applyBorder="1"/>
    <xf numFmtId="0" fontId="0" fillId="9" borderId="7" xfId="0" applyFill="1" applyBorder="1" applyAlignment="1">
      <alignment horizontal="center"/>
    </xf>
    <xf numFmtId="0" fontId="0" fillId="9" borderId="7" xfId="0" applyFill="1" applyBorder="1"/>
    <xf numFmtId="0" fontId="12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4" fillId="7" borderId="3" xfId="0" applyFont="1" applyFill="1" applyBorder="1" applyAlignment="1">
      <alignment vertical="center"/>
    </xf>
    <xf numFmtId="0" fontId="14" fillId="7" borderId="6" xfId="0" applyFont="1" applyFill="1" applyBorder="1" applyAlignment="1">
      <alignment vertical="center"/>
    </xf>
    <xf numFmtId="0" fontId="11" fillId="7" borderId="6" xfId="1" applyFill="1" applyBorder="1" applyAlignment="1">
      <alignment horizontal="center" vertical="center"/>
    </xf>
    <xf numFmtId="0" fontId="14" fillId="7" borderId="6" xfId="0" applyFont="1" applyFill="1" applyBorder="1" applyAlignment="1">
      <alignment horizontal="center" vertical="center"/>
    </xf>
    <xf numFmtId="0" fontId="14" fillId="0" borderId="3" xfId="0" applyFont="1" applyBorder="1" applyAlignment="1">
      <alignment vertical="center"/>
    </xf>
    <xf numFmtId="0" fontId="14" fillId="0" borderId="6" xfId="0" applyFont="1" applyBorder="1" applyAlignment="1">
      <alignment vertical="center"/>
    </xf>
    <xf numFmtId="0" fontId="11" fillId="0" borderId="6" xfId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3" fillId="1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20" xfId="0" applyFont="1" applyBorder="1" applyAlignment="1">
      <alignment horizontal="left" vertical="center"/>
    </xf>
    <xf numFmtId="0" fontId="0" fillId="0" borderId="19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5" xfId="0" applyFont="1" applyBorder="1" applyAlignment="1">
      <alignment vertical="center" wrapText="1"/>
    </xf>
    <xf numFmtId="0" fontId="10" fillId="0" borderId="13" xfId="0" applyFont="1" applyBorder="1" applyAlignment="1">
      <alignment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 wrapText="1"/>
    </xf>
    <xf numFmtId="0" fontId="9" fillId="6" borderId="10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 wrapText="1"/>
    </xf>
    <xf numFmtId="0" fontId="9" fillId="6" borderId="11" xfId="0" applyFont="1" applyFill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192.168.6.0/255.255.255.192" TargetMode="External"/><Relationship Id="rId7" Type="http://schemas.openxmlformats.org/officeDocument/2006/relationships/printerSettings" Target="../printerSettings/printerSettings2.bin"/><Relationship Id="rId2" Type="http://schemas.openxmlformats.org/officeDocument/2006/relationships/hyperlink" Target="http://192.168.3.0/255.255.255.128" TargetMode="External"/><Relationship Id="rId1" Type="http://schemas.openxmlformats.org/officeDocument/2006/relationships/hyperlink" Target="http://192.168.7.0/255.255.255.128" TargetMode="External"/><Relationship Id="rId6" Type="http://schemas.openxmlformats.org/officeDocument/2006/relationships/hyperlink" Target="http://192.168.8.0/255.255.255.0" TargetMode="External"/><Relationship Id="rId5" Type="http://schemas.openxmlformats.org/officeDocument/2006/relationships/hyperlink" Target="http://192.168.5.64/255.255.255.224" TargetMode="External"/><Relationship Id="rId4" Type="http://schemas.openxmlformats.org/officeDocument/2006/relationships/hyperlink" Target="http://192.168.5.0/255.255.255.224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workbookViewId="0">
      <selection activeCell="F6" sqref="F6"/>
    </sheetView>
  </sheetViews>
  <sheetFormatPr baseColWidth="10" defaultRowHeight="15" x14ac:dyDescent="0.25"/>
  <cols>
    <col min="1" max="1" width="8.140625" bestFit="1" customWidth="1"/>
    <col min="2" max="2" width="18.28515625" bestFit="1" customWidth="1"/>
    <col min="3" max="3" width="20.28515625" customWidth="1"/>
    <col min="4" max="4" width="22.42578125" bestFit="1" customWidth="1"/>
    <col min="5" max="5" width="20.28515625" customWidth="1"/>
    <col min="6" max="6" width="35.140625" bestFit="1" customWidth="1"/>
  </cols>
  <sheetData>
    <row r="1" spans="1:6" ht="15.75" thickBot="1" x14ac:dyDescent="0.3">
      <c r="D1" s="7" t="s">
        <v>30</v>
      </c>
      <c r="E1" s="7" t="s">
        <v>31</v>
      </c>
    </row>
    <row r="2" spans="1:6" ht="30" x14ac:dyDescent="0.25">
      <c r="A2" s="6" t="s">
        <v>0</v>
      </c>
      <c r="B2" s="6" t="s">
        <v>1</v>
      </c>
      <c r="C2" s="1" t="s">
        <v>27</v>
      </c>
      <c r="D2" s="1" t="s">
        <v>28</v>
      </c>
      <c r="E2" s="1" t="s">
        <v>29</v>
      </c>
      <c r="F2" s="6" t="s">
        <v>2</v>
      </c>
    </row>
    <row r="3" spans="1:6" ht="16.5" thickBot="1" x14ac:dyDescent="0.3">
      <c r="A3" s="4">
        <v>10</v>
      </c>
      <c r="B3" s="3" t="s">
        <v>3</v>
      </c>
      <c r="C3" s="2" t="s">
        <v>4</v>
      </c>
      <c r="D3" s="2" t="str">
        <f>MID(C3,9,2)</f>
        <v>10</v>
      </c>
      <c r="E3" s="2" t="str">
        <f>DEC2HEX(D3)</f>
        <v>A</v>
      </c>
      <c r="F3" s="5" t="str">
        <f>_xlfn.CONCAT(MID($E$1,1,13),E3,"::/64")</f>
        <v>2801:1f:2800:A::/64</v>
      </c>
    </row>
    <row r="4" spans="1:6" ht="16.5" thickBot="1" x14ac:dyDescent="0.3">
      <c r="A4" s="4">
        <v>11</v>
      </c>
      <c r="B4" s="3" t="s">
        <v>5</v>
      </c>
      <c r="C4" s="2" t="s">
        <v>6</v>
      </c>
      <c r="D4" s="2" t="str">
        <f t="shared" ref="D4:D12" si="0">MID(C4,9,2)</f>
        <v>11</v>
      </c>
      <c r="E4" s="2" t="str">
        <f t="shared" ref="E4:E15" si="1">DEC2HEX(D4)</f>
        <v>B</v>
      </c>
      <c r="F4" s="5" t="str">
        <f t="shared" ref="F4:F15" si="2">_xlfn.CONCAT(MID($E$1,1,13),E4,"::/64")</f>
        <v>2801:1f:2800:B::/64</v>
      </c>
    </row>
    <row r="5" spans="1:6" ht="16.5" thickBot="1" x14ac:dyDescent="0.3">
      <c r="A5" s="4">
        <v>30</v>
      </c>
      <c r="B5" s="3" t="s">
        <v>7</v>
      </c>
      <c r="C5" s="2" t="s">
        <v>8</v>
      </c>
      <c r="D5" s="2" t="str">
        <f t="shared" si="0"/>
        <v>30</v>
      </c>
      <c r="E5" s="2" t="str">
        <f t="shared" si="1"/>
        <v>1E</v>
      </c>
      <c r="F5" s="5" t="str">
        <f t="shared" si="2"/>
        <v>2801:1f:2800:1E::/64</v>
      </c>
    </row>
    <row r="6" spans="1:6" ht="16.5" thickBot="1" x14ac:dyDescent="0.3">
      <c r="A6" s="4">
        <v>40</v>
      </c>
      <c r="B6" s="3" t="s">
        <v>538</v>
      </c>
      <c r="C6" s="2" t="s">
        <v>539</v>
      </c>
      <c r="D6" s="2">
        <v>40</v>
      </c>
      <c r="E6" s="2" t="str">
        <f>DEC2HEX(D6)</f>
        <v>28</v>
      </c>
      <c r="F6" s="5" t="str">
        <f t="shared" si="2"/>
        <v>2801:1f:2800:28::/64</v>
      </c>
    </row>
    <row r="7" spans="1:6" ht="16.5" thickBot="1" x14ac:dyDescent="0.3">
      <c r="A7" s="4">
        <v>50</v>
      </c>
      <c r="B7" s="3" t="s">
        <v>9</v>
      </c>
      <c r="C7" s="2" t="s">
        <v>10</v>
      </c>
      <c r="D7" s="2" t="str">
        <f t="shared" si="0"/>
        <v>50</v>
      </c>
      <c r="E7" s="2" t="str">
        <f t="shared" si="1"/>
        <v>32</v>
      </c>
      <c r="F7" s="5" t="str">
        <f t="shared" si="2"/>
        <v>2801:1f:2800:32::/64</v>
      </c>
    </row>
    <row r="8" spans="1:6" ht="16.5" thickBot="1" x14ac:dyDescent="0.3">
      <c r="A8" s="4">
        <v>70</v>
      </c>
      <c r="B8" s="3" t="s">
        <v>11</v>
      </c>
      <c r="C8" s="2" t="s">
        <v>12</v>
      </c>
      <c r="D8" s="2" t="str">
        <f t="shared" si="0"/>
        <v>70</v>
      </c>
      <c r="E8" s="2" t="str">
        <f t="shared" si="1"/>
        <v>46</v>
      </c>
      <c r="F8" s="5" t="str">
        <f t="shared" si="2"/>
        <v>2801:1f:2800:46::/64</v>
      </c>
    </row>
    <row r="9" spans="1:6" ht="16.5" thickBot="1" x14ac:dyDescent="0.3">
      <c r="A9" s="4">
        <v>71</v>
      </c>
      <c r="B9" s="3" t="s">
        <v>13</v>
      </c>
      <c r="C9" s="2" t="s">
        <v>14</v>
      </c>
      <c r="D9" s="2" t="str">
        <f t="shared" si="0"/>
        <v>71</v>
      </c>
      <c r="E9" s="2" t="str">
        <f t="shared" si="1"/>
        <v>47</v>
      </c>
      <c r="F9" s="5" t="str">
        <f t="shared" si="2"/>
        <v>2801:1f:2800:47::/64</v>
      </c>
    </row>
    <row r="10" spans="1:6" ht="16.5" thickBot="1" x14ac:dyDescent="0.3">
      <c r="A10" s="4">
        <v>72</v>
      </c>
      <c r="B10" s="3" t="s">
        <v>15</v>
      </c>
      <c r="C10" s="2" t="s">
        <v>16</v>
      </c>
      <c r="D10" s="2" t="str">
        <f t="shared" si="0"/>
        <v>72</v>
      </c>
      <c r="E10" s="2" t="str">
        <f t="shared" si="1"/>
        <v>48</v>
      </c>
      <c r="F10" s="5" t="str">
        <f t="shared" si="2"/>
        <v>2801:1f:2800:48::/64</v>
      </c>
    </row>
    <row r="11" spans="1:6" ht="16.5" thickBot="1" x14ac:dyDescent="0.3">
      <c r="A11" s="4">
        <v>73</v>
      </c>
      <c r="B11" s="3" t="s">
        <v>17</v>
      </c>
      <c r="C11" s="2" t="s">
        <v>18</v>
      </c>
      <c r="D11" s="2" t="str">
        <f t="shared" si="0"/>
        <v>73</v>
      </c>
      <c r="E11" s="2" t="str">
        <f t="shared" si="1"/>
        <v>49</v>
      </c>
      <c r="F11" s="5" t="str">
        <f t="shared" si="2"/>
        <v>2801:1f:2800:49::/64</v>
      </c>
    </row>
    <row r="12" spans="1:6" ht="16.5" thickBot="1" x14ac:dyDescent="0.3">
      <c r="A12" s="4">
        <v>44</v>
      </c>
      <c r="B12" s="3" t="s">
        <v>19</v>
      </c>
      <c r="C12" s="2" t="s">
        <v>20</v>
      </c>
      <c r="D12" s="2" t="str">
        <f t="shared" si="0"/>
        <v>44</v>
      </c>
      <c r="E12" s="2" t="str">
        <f t="shared" si="1"/>
        <v>2C</v>
      </c>
      <c r="F12" s="5" t="str">
        <f t="shared" si="2"/>
        <v>2801:1f:2800:2C::/64</v>
      </c>
    </row>
    <row r="13" spans="1:6" ht="16.5" thickBot="1" x14ac:dyDescent="0.3">
      <c r="A13" s="4">
        <v>131</v>
      </c>
      <c r="B13" s="3" t="s">
        <v>21</v>
      </c>
      <c r="C13" s="2" t="s">
        <v>22</v>
      </c>
      <c r="D13" s="2" t="str">
        <f>MID(C13,9,3)</f>
        <v>131</v>
      </c>
      <c r="E13" s="2" t="str">
        <f t="shared" si="1"/>
        <v>83</v>
      </c>
      <c r="F13" s="5" t="str">
        <f t="shared" si="2"/>
        <v>2801:1f:2800:83::/64</v>
      </c>
    </row>
    <row r="14" spans="1:6" ht="16.5" thickBot="1" x14ac:dyDescent="0.3">
      <c r="A14" s="4">
        <v>132</v>
      </c>
      <c r="B14" s="3" t="s">
        <v>23</v>
      </c>
      <c r="C14" s="2" t="s">
        <v>24</v>
      </c>
      <c r="D14" s="2" t="str">
        <f t="shared" ref="D14:D15" si="3">MID(C14,9,3)</f>
        <v>132</v>
      </c>
      <c r="E14" s="2" t="str">
        <f t="shared" si="1"/>
        <v>84</v>
      </c>
      <c r="F14" s="5" t="str">
        <f t="shared" si="2"/>
        <v>2801:1f:2800:84::/64</v>
      </c>
    </row>
    <row r="15" spans="1:6" ht="16.5" thickBot="1" x14ac:dyDescent="0.3">
      <c r="A15" s="4">
        <v>134</v>
      </c>
      <c r="B15" s="3" t="s">
        <v>25</v>
      </c>
      <c r="C15" s="2" t="s">
        <v>26</v>
      </c>
      <c r="D15" s="2" t="str">
        <f t="shared" si="3"/>
        <v>134</v>
      </c>
      <c r="E15" s="2" t="str">
        <f t="shared" si="1"/>
        <v>86</v>
      </c>
      <c r="F15" s="5" t="str">
        <f t="shared" si="2"/>
        <v>2801:1f:2800:86::/64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7:E14"/>
  <sheetViews>
    <sheetView workbookViewId="0">
      <selection activeCell="E9" sqref="E9"/>
    </sheetView>
  </sheetViews>
  <sheetFormatPr baseColWidth="10" defaultRowHeight="15" x14ac:dyDescent="0.25"/>
  <cols>
    <col min="1" max="1" width="27" bestFit="1" customWidth="1"/>
    <col min="2" max="2" width="28.140625" bestFit="1" customWidth="1"/>
    <col min="3" max="3" width="15.5703125" bestFit="1" customWidth="1"/>
    <col min="4" max="4" width="10.7109375" bestFit="1" customWidth="1"/>
    <col min="5" max="5" width="17.140625" bestFit="1" customWidth="1"/>
  </cols>
  <sheetData>
    <row r="7" spans="1:5" x14ac:dyDescent="0.25">
      <c r="A7" s="12" t="s">
        <v>479</v>
      </c>
      <c r="B7" s="12" t="s">
        <v>51</v>
      </c>
      <c r="C7" s="12" t="s">
        <v>89</v>
      </c>
      <c r="D7" s="12" t="s">
        <v>48</v>
      </c>
      <c r="E7" s="12" t="s">
        <v>92</v>
      </c>
    </row>
    <row r="8" spans="1:5" x14ac:dyDescent="0.25">
      <c r="A8" t="s">
        <v>465</v>
      </c>
      <c r="B8" t="s">
        <v>466</v>
      </c>
      <c r="C8" s="19" t="str">
        <f>_xlfn.CONCAT("2801:1f:2800:",DEC2HEX(MID(B8,9,1)),"::")</f>
        <v>2801:1f:2800:0::</v>
      </c>
      <c r="D8" s="20" t="str">
        <f>DEC2HEX(MID(B8,11,2))</f>
        <v>32</v>
      </c>
      <c r="E8" s="19" t="str">
        <f>_xlfn.CONCAT(C8,D8,)</f>
        <v>2801:1f:2800:0::32</v>
      </c>
    </row>
    <row r="9" spans="1:5" x14ac:dyDescent="0.25">
      <c r="A9" t="s">
        <v>468</v>
      </c>
      <c r="B9" t="s">
        <v>467</v>
      </c>
      <c r="C9" s="19"/>
      <c r="D9" s="20"/>
      <c r="E9" s="19" t="str">
        <f t="shared" ref="E9:E14" si="0">_xlfn.CONCAT(C9,D9,)</f>
        <v/>
      </c>
    </row>
    <row r="10" spans="1:5" x14ac:dyDescent="0.25">
      <c r="A10" t="s">
        <v>469</v>
      </c>
      <c r="B10" t="s">
        <v>470</v>
      </c>
      <c r="C10" s="19" t="str">
        <f>_xlfn.CONCAT("2801:1f:2800:",DEC2HEX(MID(B10,9,2)),"::")</f>
        <v>2801:1f:2800:46::</v>
      </c>
      <c r="D10" s="20" t="str">
        <f>DEC2HEX(MID(B10,12,2))</f>
        <v>B</v>
      </c>
      <c r="E10" s="19" t="str">
        <f t="shared" si="0"/>
        <v>2801:1f:2800:46::B</v>
      </c>
    </row>
    <row r="11" spans="1:5" x14ac:dyDescent="0.25">
      <c r="A11" t="s">
        <v>471</v>
      </c>
      <c r="B11" t="s">
        <v>472</v>
      </c>
      <c r="C11" s="19"/>
      <c r="D11" s="20"/>
      <c r="E11" s="19" t="str">
        <f t="shared" si="0"/>
        <v/>
      </c>
    </row>
    <row r="12" spans="1:5" x14ac:dyDescent="0.25">
      <c r="A12" t="s">
        <v>473</v>
      </c>
      <c r="B12" t="s">
        <v>474</v>
      </c>
      <c r="C12" s="19"/>
      <c r="D12" s="20"/>
      <c r="E12" s="19" t="str">
        <f t="shared" si="0"/>
        <v/>
      </c>
    </row>
    <row r="13" spans="1:5" x14ac:dyDescent="0.25">
      <c r="A13" t="s">
        <v>475</v>
      </c>
      <c r="B13" t="s">
        <v>476</v>
      </c>
      <c r="C13" s="19" t="str">
        <f>_xlfn.CONCAT("2801:1f:2800:",DEC2HEX(MID(B13,9,2)),"::")</f>
        <v>2801:1f:2800:32::</v>
      </c>
      <c r="D13" s="20" t="str">
        <f>DEC2HEX(MID(B13,12,2))</f>
        <v>1</v>
      </c>
      <c r="E13" s="19" t="str">
        <f t="shared" si="0"/>
        <v>2801:1f:2800:32::1</v>
      </c>
    </row>
    <row r="14" spans="1:5" x14ac:dyDescent="0.25">
      <c r="A14" t="s">
        <v>477</v>
      </c>
      <c r="B14" t="s">
        <v>478</v>
      </c>
      <c r="C14" s="19" t="str">
        <f>_xlfn.CONCAT("2801:1f:2800:",DEC2HEX(MID(B14,9,2)),"::")</f>
        <v>2801:1f:2800:A::</v>
      </c>
      <c r="D14" s="20" t="str">
        <f>DEC2HEX(MID(B14,12,2))</f>
        <v>B</v>
      </c>
      <c r="E14" s="19" t="str">
        <f t="shared" si="0"/>
        <v>2801:1f:2800:A::B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7"/>
  <sheetViews>
    <sheetView workbookViewId="0">
      <selection activeCell="E2" sqref="E2"/>
    </sheetView>
  </sheetViews>
  <sheetFormatPr baseColWidth="10" defaultRowHeight="15" x14ac:dyDescent="0.25"/>
  <cols>
    <col min="1" max="1" width="22.85546875" bestFit="1" customWidth="1"/>
    <col min="2" max="2" width="26.7109375" bestFit="1" customWidth="1"/>
    <col min="3" max="3" width="8.7109375" bestFit="1" customWidth="1"/>
    <col min="4" max="4" width="13.85546875" bestFit="1" customWidth="1"/>
    <col min="5" max="5" width="34.28515625" bestFit="1" customWidth="1"/>
  </cols>
  <sheetData>
    <row r="1" spans="1:5" ht="16.5" thickBot="1" x14ac:dyDescent="0.3">
      <c r="A1" s="10" t="s">
        <v>32</v>
      </c>
      <c r="B1" s="8" t="s">
        <v>33</v>
      </c>
      <c r="C1" s="8" t="s">
        <v>47</v>
      </c>
      <c r="D1" s="8" t="s">
        <v>48</v>
      </c>
      <c r="E1" s="8" t="s">
        <v>34</v>
      </c>
    </row>
    <row r="2" spans="1:5" ht="16.5" thickBot="1" x14ac:dyDescent="0.3">
      <c r="A2" s="11" t="s">
        <v>35</v>
      </c>
      <c r="B2" s="9" t="s">
        <v>36</v>
      </c>
      <c r="C2" s="9" t="str">
        <f>MID(B2,9,1)</f>
        <v>7</v>
      </c>
      <c r="D2" s="9" t="str">
        <f>DEC2HEX(C2)</f>
        <v>7</v>
      </c>
      <c r="E2" s="5" t="str">
        <f>_xlfn.CONCAT(MID('Direccionamiento VLANS'!$E$1,1,13),D2,"::/64")</f>
        <v>2801:1f:2800:7::/64</v>
      </c>
    </row>
    <row r="3" spans="1:5" ht="16.5" thickBot="1" x14ac:dyDescent="0.3">
      <c r="A3" s="11" t="s">
        <v>37</v>
      </c>
      <c r="B3" s="9" t="s">
        <v>38</v>
      </c>
      <c r="C3" s="9" t="str">
        <f t="shared" ref="C3:C7" si="0">MID(B3,9,1)</f>
        <v>3</v>
      </c>
      <c r="D3" s="9" t="str">
        <f t="shared" ref="D3:D7" si="1">DEC2HEX(C3)</f>
        <v>3</v>
      </c>
      <c r="E3" s="5" t="str">
        <f>_xlfn.CONCAT(MID('Direccionamiento VLANS'!$E$1,1,13),D3,"::/64")</f>
        <v>2801:1f:2800:3::/64</v>
      </c>
    </row>
    <row r="4" spans="1:5" ht="16.5" thickBot="1" x14ac:dyDescent="0.3">
      <c r="A4" s="11" t="s">
        <v>39</v>
      </c>
      <c r="B4" s="9" t="s">
        <v>40</v>
      </c>
      <c r="C4" s="9" t="str">
        <f t="shared" si="0"/>
        <v>6</v>
      </c>
      <c r="D4" s="9" t="str">
        <f t="shared" si="1"/>
        <v>6</v>
      </c>
      <c r="E4" s="5" t="str">
        <f>_xlfn.CONCAT(MID('Direccionamiento VLANS'!$E$1,1,13),D4,"::/64")</f>
        <v>2801:1f:2800:6::/64</v>
      </c>
    </row>
    <row r="5" spans="1:5" ht="16.5" thickBot="1" x14ac:dyDescent="0.3">
      <c r="A5" s="11" t="s">
        <v>41</v>
      </c>
      <c r="B5" s="9" t="s">
        <v>42</v>
      </c>
      <c r="C5" s="9" t="str">
        <f t="shared" si="0"/>
        <v>5</v>
      </c>
      <c r="D5" s="9" t="str">
        <f t="shared" si="1"/>
        <v>5</v>
      </c>
      <c r="E5" s="5" t="str">
        <f>_xlfn.CONCAT(MID('Direccionamiento VLANS'!$E$1,1,13),D5,"::/64")</f>
        <v>2801:1f:2800:5::/64</v>
      </c>
    </row>
    <row r="6" spans="1:5" ht="16.5" thickBot="1" x14ac:dyDescent="0.3">
      <c r="A6" s="11" t="s">
        <v>43</v>
      </c>
      <c r="B6" s="9" t="s">
        <v>44</v>
      </c>
      <c r="C6" s="9">
        <v>51</v>
      </c>
      <c r="D6" s="9" t="str">
        <f t="shared" si="1"/>
        <v>33</v>
      </c>
      <c r="E6" s="5" t="str">
        <f>_xlfn.CONCAT(MID('Direccionamiento VLANS'!$E$1,1,13),D6,"::/64")</f>
        <v>2801:1f:2800:33::/64</v>
      </c>
    </row>
    <row r="7" spans="1:5" ht="16.5" thickBot="1" x14ac:dyDescent="0.3">
      <c r="A7" s="11" t="s">
        <v>45</v>
      </c>
      <c r="B7" s="9" t="s">
        <v>46</v>
      </c>
      <c r="C7" s="9" t="str">
        <f t="shared" si="0"/>
        <v>8</v>
      </c>
      <c r="D7" s="9" t="str">
        <f t="shared" si="1"/>
        <v>8</v>
      </c>
      <c r="E7" s="5" t="str">
        <f>_xlfn.CONCAT(MID('Direccionamiento VLANS'!$E$1,1,13),D7,"::/64")</f>
        <v>2801:1f:2800:8::/64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B6322-0F4F-4D71-923D-3182B0B403B5}">
  <dimension ref="A1:G14"/>
  <sheetViews>
    <sheetView topLeftCell="D1" workbookViewId="0">
      <selection activeCell="G4" sqref="G4"/>
    </sheetView>
  </sheetViews>
  <sheetFormatPr baseColWidth="10" defaultRowHeight="15" x14ac:dyDescent="0.25"/>
  <cols>
    <col min="1" max="1" width="12.85546875" bestFit="1" customWidth="1"/>
    <col min="2" max="2" width="17.7109375" bestFit="1" customWidth="1"/>
    <col min="3" max="3" width="25" bestFit="1" customWidth="1"/>
    <col min="4" max="4" width="26.7109375" bestFit="1" customWidth="1"/>
    <col min="5" max="5" width="9.5703125" bestFit="1" customWidth="1"/>
    <col min="6" max="6" width="14.7109375" bestFit="1" customWidth="1"/>
    <col min="7" max="7" width="36" bestFit="1" customWidth="1"/>
  </cols>
  <sheetData>
    <row r="1" spans="1:7" ht="15.75" thickBot="1" x14ac:dyDescent="0.3">
      <c r="A1" s="33"/>
    </row>
    <row r="2" spans="1:7" ht="16.5" thickBot="1" x14ac:dyDescent="0.3">
      <c r="A2" s="34" t="s">
        <v>500</v>
      </c>
      <c r="B2" s="35" t="s">
        <v>164</v>
      </c>
      <c r="C2" s="35" t="s">
        <v>32</v>
      </c>
      <c r="D2" s="35" t="s">
        <v>33</v>
      </c>
      <c r="E2" s="35" t="s">
        <v>47</v>
      </c>
      <c r="F2" s="35" t="s">
        <v>29</v>
      </c>
      <c r="G2" s="35" t="s">
        <v>34</v>
      </c>
    </row>
    <row r="3" spans="1:7" ht="16.5" thickBot="1" x14ac:dyDescent="0.3">
      <c r="A3" s="36" t="s">
        <v>501</v>
      </c>
      <c r="B3" s="37" t="s">
        <v>178</v>
      </c>
      <c r="C3" s="37" t="s">
        <v>35</v>
      </c>
      <c r="D3" s="38" t="s">
        <v>36</v>
      </c>
      <c r="E3" s="39">
        <v>7</v>
      </c>
      <c r="F3" s="39">
        <v>7</v>
      </c>
      <c r="G3" s="44" t="s">
        <v>502</v>
      </c>
    </row>
    <row r="4" spans="1:7" ht="16.5" thickBot="1" x14ac:dyDescent="0.3">
      <c r="A4" s="40" t="s">
        <v>503</v>
      </c>
      <c r="B4" s="41" t="s">
        <v>182</v>
      </c>
      <c r="C4" s="41" t="s">
        <v>37</v>
      </c>
      <c r="D4" s="42" t="s">
        <v>38</v>
      </c>
      <c r="E4" s="43">
        <v>3</v>
      </c>
      <c r="F4" s="43">
        <v>3</v>
      </c>
      <c r="G4" s="44" t="s">
        <v>504</v>
      </c>
    </row>
    <row r="5" spans="1:7" ht="16.5" thickBot="1" x14ac:dyDescent="0.3">
      <c r="A5" s="40" t="s">
        <v>505</v>
      </c>
      <c r="B5" s="41" t="s">
        <v>184</v>
      </c>
      <c r="C5" s="41" t="s">
        <v>39</v>
      </c>
      <c r="D5" s="42" t="s">
        <v>40</v>
      </c>
      <c r="E5" s="43">
        <v>6</v>
      </c>
      <c r="F5" s="43">
        <v>6</v>
      </c>
      <c r="G5" s="44" t="s">
        <v>506</v>
      </c>
    </row>
    <row r="6" spans="1:7" ht="16.5" thickBot="1" x14ac:dyDescent="0.3">
      <c r="A6" s="36" t="s">
        <v>507</v>
      </c>
      <c r="B6" s="37" t="s">
        <v>187</v>
      </c>
      <c r="C6" s="37" t="s">
        <v>41</v>
      </c>
      <c r="D6" s="38" t="s">
        <v>514</v>
      </c>
      <c r="E6" s="39">
        <v>4</v>
      </c>
      <c r="F6" s="39">
        <v>5</v>
      </c>
      <c r="G6" s="44" t="s">
        <v>511</v>
      </c>
    </row>
    <row r="7" spans="1:7" ht="16.5" thickBot="1" x14ac:dyDescent="0.3">
      <c r="A7" s="40" t="s">
        <v>508</v>
      </c>
      <c r="B7" s="41" t="s">
        <v>190</v>
      </c>
      <c r="C7" s="41" t="s">
        <v>43</v>
      </c>
      <c r="D7" s="42" t="s">
        <v>513</v>
      </c>
      <c r="E7" s="43">
        <v>2</v>
      </c>
      <c r="F7" s="43">
        <v>2</v>
      </c>
      <c r="G7" s="44" t="s">
        <v>512</v>
      </c>
    </row>
    <row r="8" spans="1:7" ht="16.5" thickBot="1" x14ac:dyDescent="0.3">
      <c r="A8" s="36" t="s">
        <v>509</v>
      </c>
      <c r="B8" s="37" t="s">
        <v>180</v>
      </c>
      <c r="C8" s="37" t="s">
        <v>45</v>
      </c>
      <c r="D8" s="38" t="s">
        <v>46</v>
      </c>
      <c r="E8" s="39">
        <v>8</v>
      </c>
      <c r="F8" s="39">
        <v>8</v>
      </c>
      <c r="G8" s="44" t="s">
        <v>510</v>
      </c>
    </row>
    <row r="9" spans="1:7" x14ac:dyDescent="0.25">
      <c r="A9" s="33"/>
    </row>
    <row r="14" spans="1:7" x14ac:dyDescent="0.25">
      <c r="E14">
        <v>80</v>
      </c>
      <c r="F14" t="str">
        <f>DEC2HEX(E14,2)</f>
        <v>50</v>
      </c>
    </row>
  </sheetData>
  <hyperlinks>
    <hyperlink ref="D3" r:id="rId1" display="http://192.168.7.0/255.255.255.128" xr:uid="{CF7727C1-E113-4510-AC46-34D7A8DFB227}"/>
    <hyperlink ref="D4" r:id="rId2" display="http://192.168.3.0/255.255.255.128" xr:uid="{4568AD63-7209-4B07-8A17-489B1509A5B6}"/>
    <hyperlink ref="D5" r:id="rId3" display="http://192.168.6.0/255.255.255.192" xr:uid="{75123D76-5F56-4448-8F4E-CEBED8FB4A4A}"/>
    <hyperlink ref="D6" r:id="rId4" display="http://192.168.5.0/255.255.255.224" xr:uid="{A4D90BD6-E69C-4B56-9E67-0BDDF9B8659A}"/>
    <hyperlink ref="D7" r:id="rId5" display="http://192.168.5.64/255.255.255.224" xr:uid="{B1D34C88-67D6-47ED-9943-BB18DAB876D4}"/>
    <hyperlink ref="D8" r:id="rId6" display="http://192.168.8.0/255.255.255.0" xr:uid="{1DC29301-1DEF-42F8-BD72-0497D68FEB76}"/>
  </hyperlinks>
  <pageMargins left="0.7" right="0.7" top="0.75" bottom="0.75" header="0.3" footer="0.3"/>
  <pageSetup orientation="portrait"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selection activeCell="A13" sqref="A13"/>
    </sheetView>
  </sheetViews>
  <sheetFormatPr baseColWidth="10" defaultRowHeight="15" x14ac:dyDescent="0.25"/>
  <cols>
    <col min="1" max="1" width="18.5703125" customWidth="1"/>
    <col min="2" max="2" width="13.7109375" customWidth="1"/>
    <col min="3" max="3" width="14.42578125" customWidth="1"/>
    <col min="4" max="4" width="15.5703125" bestFit="1" customWidth="1"/>
    <col min="5" max="5" width="11.42578125" style="18"/>
    <col min="6" max="6" width="18" bestFit="1" customWidth="1"/>
    <col min="7" max="7" width="29.5703125" customWidth="1"/>
  </cols>
  <sheetData>
    <row r="1" spans="1:7" x14ac:dyDescent="0.25">
      <c r="A1" s="12" t="s">
        <v>49</v>
      </c>
      <c r="B1" s="12" t="s">
        <v>50</v>
      </c>
      <c r="C1" s="12" t="s">
        <v>51</v>
      </c>
      <c r="D1" s="12" t="s">
        <v>89</v>
      </c>
      <c r="E1" s="12" t="s">
        <v>48</v>
      </c>
      <c r="F1" s="12" t="s">
        <v>92</v>
      </c>
    </row>
    <row r="2" spans="1:7" x14ac:dyDescent="0.25">
      <c r="A2" s="15" t="s">
        <v>52</v>
      </c>
      <c r="B2" s="15" t="s">
        <v>53</v>
      </c>
      <c r="C2" s="16" t="s">
        <v>54</v>
      </c>
      <c r="D2" s="19" t="s">
        <v>91</v>
      </c>
      <c r="E2" s="20" t="str">
        <f>DEC2HEX(MID(C2,12,2))</f>
        <v>2</v>
      </c>
      <c r="F2" s="19" t="str">
        <f>_xlfn.CONCAT(D2,E2,)</f>
        <v>2801:1f:2800:32::2</v>
      </c>
      <c r="G2" t="s">
        <v>516</v>
      </c>
    </row>
    <row r="3" spans="1:7" x14ac:dyDescent="0.25">
      <c r="A3" s="15" t="s">
        <v>55</v>
      </c>
      <c r="B3" s="15" t="s">
        <v>53</v>
      </c>
      <c r="C3" s="16" t="s">
        <v>56</v>
      </c>
      <c r="D3" s="19" t="s">
        <v>91</v>
      </c>
      <c r="E3" s="20" t="str">
        <f t="shared" ref="E3:E21" si="0">DEC2HEX(MID(C3,12,2))</f>
        <v>3</v>
      </c>
      <c r="F3" s="19" t="str">
        <f t="shared" ref="F3:F21" si="1">_xlfn.CONCAT(D3,E3)</f>
        <v>2801:1f:2800:32::3</v>
      </c>
      <c r="G3" t="s">
        <v>517</v>
      </c>
    </row>
    <row r="4" spans="1:7" x14ac:dyDescent="0.25">
      <c r="A4" s="17" t="s">
        <v>57</v>
      </c>
      <c r="B4" s="15" t="s">
        <v>53</v>
      </c>
      <c r="C4" s="15" t="s">
        <v>58</v>
      </c>
      <c r="D4" s="19" t="s">
        <v>91</v>
      </c>
      <c r="E4" s="20" t="str">
        <f t="shared" si="0"/>
        <v>8</v>
      </c>
      <c r="F4" s="19" t="str">
        <f t="shared" si="1"/>
        <v>2801:1f:2800:32::8</v>
      </c>
      <c r="G4" t="s">
        <v>518</v>
      </c>
    </row>
    <row r="5" spans="1:7" x14ac:dyDescent="0.25">
      <c r="A5" s="15" t="s">
        <v>59</v>
      </c>
      <c r="B5" s="15" t="s">
        <v>53</v>
      </c>
      <c r="C5" s="15" t="s">
        <v>60</v>
      </c>
      <c r="D5" s="19" t="s">
        <v>91</v>
      </c>
      <c r="E5" s="20" t="str">
        <f t="shared" si="0"/>
        <v>9</v>
      </c>
      <c r="F5" s="19" t="str">
        <f t="shared" si="1"/>
        <v>2801:1f:2800:32::9</v>
      </c>
      <c r="G5" t="s">
        <v>519</v>
      </c>
    </row>
    <row r="6" spans="1:7" x14ac:dyDescent="0.25">
      <c r="A6" s="15" t="s">
        <v>61</v>
      </c>
      <c r="B6" s="15" t="s">
        <v>53</v>
      </c>
      <c r="C6" s="15" t="s">
        <v>62</v>
      </c>
      <c r="D6" s="19" t="s">
        <v>91</v>
      </c>
      <c r="E6" s="20" t="str">
        <f t="shared" si="0"/>
        <v>A</v>
      </c>
      <c r="F6" s="19" t="str">
        <f t="shared" si="1"/>
        <v>2801:1f:2800:32::A</v>
      </c>
      <c r="G6" t="s">
        <v>520</v>
      </c>
    </row>
    <row r="7" spans="1:7" x14ac:dyDescent="0.25">
      <c r="A7" s="15" t="s">
        <v>61</v>
      </c>
      <c r="B7" s="15" t="s">
        <v>53</v>
      </c>
      <c r="C7" s="15" t="s">
        <v>63</v>
      </c>
      <c r="D7" s="19" t="s">
        <v>91</v>
      </c>
      <c r="E7" s="20" t="str">
        <f t="shared" si="0"/>
        <v>B</v>
      </c>
      <c r="F7" s="19" t="str">
        <f t="shared" si="1"/>
        <v>2801:1f:2800:32::B</v>
      </c>
      <c r="G7" t="s">
        <v>521</v>
      </c>
    </row>
    <row r="8" spans="1:7" x14ac:dyDescent="0.25">
      <c r="A8" s="15" t="s">
        <v>535</v>
      </c>
      <c r="B8" s="15" t="s">
        <v>53</v>
      </c>
      <c r="C8" s="15" t="s">
        <v>536</v>
      </c>
      <c r="D8" s="19" t="s">
        <v>91</v>
      </c>
      <c r="E8" s="20" t="str">
        <f t="shared" si="0"/>
        <v>C</v>
      </c>
      <c r="F8" s="19" t="str">
        <f t="shared" si="1"/>
        <v>2801:1f:2800:32::C</v>
      </c>
      <c r="G8" t="s">
        <v>537</v>
      </c>
    </row>
    <row r="9" spans="1:7" x14ac:dyDescent="0.25">
      <c r="A9" s="15" t="s">
        <v>64</v>
      </c>
      <c r="B9" s="15" t="s">
        <v>53</v>
      </c>
      <c r="C9" s="15" t="s">
        <v>65</v>
      </c>
      <c r="D9" s="19" t="s">
        <v>91</v>
      </c>
      <c r="E9" s="20" t="str">
        <f t="shared" si="0"/>
        <v>D</v>
      </c>
      <c r="F9" s="19" t="str">
        <f t="shared" si="1"/>
        <v>2801:1f:2800:32::D</v>
      </c>
      <c r="G9" t="s">
        <v>522</v>
      </c>
    </row>
    <row r="10" spans="1:7" x14ac:dyDescent="0.25">
      <c r="A10" s="15" t="s">
        <v>66</v>
      </c>
      <c r="B10" s="15" t="s">
        <v>53</v>
      </c>
      <c r="C10" s="15" t="s">
        <v>67</v>
      </c>
      <c r="D10" s="19" t="s">
        <v>91</v>
      </c>
      <c r="E10" s="20" t="str">
        <f t="shared" si="0"/>
        <v>10</v>
      </c>
      <c r="F10" s="19" t="str">
        <f t="shared" si="1"/>
        <v>2801:1f:2800:32::10</v>
      </c>
      <c r="G10" t="s">
        <v>523</v>
      </c>
    </row>
    <row r="11" spans="1:7" x14ac:dyDescent="0.25">
      <c r="A11" s="17" t="s">
        <v>68</v>
      </c>
      <c r="B11" s="15" t="s">
        <v>53</v>
      </c>
      <c r="C11" s="15" t="s">
        <v>69</v>
      </c>
      <c r="D11" s="19" t="s">
        <v>91</v>
      </c>
      <c r="E11" s="20" t="str">
        <f t="shared" si="0"/>
        <v>11</v>
      </c>
      <c r="F11" s="19" t="str">
        <f t="shared" si="1"/>
        <v>2801:1f:2800:32::11</v>
      </c>
      <c r="G11" t="s">
        <v>524</v>
      </c>
    </row>
    <row r="12" spans="1:7" x14ac:dyDescent="0.25">
      <c r="A12" s="15" t="s">
        <v>70</v>
      </c>
      <c r="B12" s="15" t="s">
        <v>53</v>
      </c>
      <c r="C12" s="15" t="s">
        <v>71</v>
      </c>
      <c r="D12" s="19" t="s">
        <v>91</v>
      </c>
      <c r="E12" s="20" t="str">
        <f t="shared" si="0"/>
        <v>14</v>
      </c>
      <c r="F12" s="19" t="str">
        <f t="shared" si="1"/>
        <v>2801:1f:2800:32::14</v>
      </c>
      <c r="G12" t="s">
        <v>525</v>
      </c>
    </row>
    <row r="13" spans="1:7" x14ac:dyDescent="0.25">
      <c r="A13" s="15" t="s">
        <v>72</v>
      </c>
      <c r="B13" s="15" t="s">
        <v>53</v>
      </c>
      <c r="C13" s="17" t="s">
        <v>73</v>
      </c>
      <c r="D13" s="19" t="s">
        <v>91</v>
      </c>
      <c r="E13" s="20" t="str">
        <f t="shared" si="0"/>
        <v>17</v>
      </c>
      <c r="F13" s="19" t="str">
        <f t="shared" si="1"/>
        <v>2801:1f:2800:32::17</v>
      </c>
      <c r="G13" t="s">
        <v>526</v>
      </c>
    </row>
    <row r="14" spans="1:7" x14ac:dyDescent="0.25">
      <c r="A14" s="15" t="s">
        <v>74</v>
      </c>
      <c r="B14" s="15" t="s">
        <v>53</v>
      </c>
      <c r="C14" s="15" t="s">
        <v>75</v>
      </c>
      <c r="D14" s="19" t="s">
        <v>91</v>
      </c>
      <c r="E14" s="20" t="str">
        <f t="shared" si="0"/>
        <v>18</v>
      </c>
      <c r="F14" s="19" t="str">
        <f t="shared" si="1"/>
        <v>2801:1f:2800:32::18</v>
      </c>
      <c r="G14" t="s">
        <v>527</v>
      </c>
    </row>
    <row r="15" spans="1:7" x14ac:dyDescent="0.25">
      <c r="A15" s="15" t="s">
        <v>76</v>
      </c>
      <c r="B15" s="15" t="s">
        <v>53</v>
      </c>
      <c r="C15" s="15" t="s">
        <v>77</v>
      </c>
      <c r="D15" s="19" t="s">
        <v>91</v>
      </c>
      <c r="E15" s="20" t="str">
        <f t="shared" si="0"/>
        <v>19</v>
      </c>
      <c r="F15" s="19" t="str">
        <f t="shared" si="1"/>
        <v>2801:1f:2800:32::19</v>
      </c>
      <c r="G15" t="s">
        <v>528</v>
      </c>
    </row>
    <row r="16" spans="1:7" x14ac:dyDescent="0.25">
      <c r="A16" s="15" t="s">
        <v>78</v>
      </c>
      <c r="B16" s="15" t="s">
        <v>53</v>
      </c>
      <c r="C16" s="15" t="s">
        <v>79</v>
      </c>
      <c r="D16" s="19" t="s">
        <v>91</v>
      </c>
      <c r="E16" s="20" t="str">
        <f t="shared" si="0"/>
        <v>1A</v>
      </c>
      <c r="F16" s="19" t="str">
        <f t="shared" si="1"/>
        <v>2801:1f:2800:32::1A</v>
      </c>
      <c r="G16" t="s">
        <v>529</v>
      </c>
    </row>
    <row r="17" spans="1:7" x14ac:dyDescent="0.25">
      <c r="A17" s="15" t="s">
        <v>80</v>
      </c>
      <c r="B17" s="15" t="s">
        <v>53</v>
      </c>
      <c r="C17" s="15" t="s">
        <v>81</v>
      </c>
      <c r="D17" s="19" t="s">
        <v>91</v>
      </c>
      <c r="E17" s="20" t="str">
        <f t="shared" si="0"/>
        <v>1B</v>
      </c>
      <c r="F17" s="19" t="str">
        <f t="shared" si="1"/>
        <v>2801:1f:2800:32::1B</v>
      </c>
      <c r="G17" t="s">
        <v>530</v>
      </c>
    </row>
    <row r="18" spans="1:7" x14ac:dyDescent="0.25">
      <c r="A18" s="17" t="s">
        <v>82</v>
      </c>
      <c r="B18" s="15" t="s">
        <v>53</v>
      </c>
      <c r="C18" s="15" t="s">
        <v>83</v>
      </c>
      <c r="D18" s="19" t="s">
        <v>91</v>
      </c>
      <c r="E18" s="20" t="str">
        <f t="shared" si="0"/>
        <v>1C</v>
      </c>
      <c r="F18" s="19" t="str">
        <f t="shared" si="1"/>
        <v>2801:1f:2800:32::1C</v>
      </c>
      <c r="G18" t="s">
        <v>531</v>
      </c>
    </row>
    <row r="19" spans="1:7" x14ac:dyDescent="0.25">
      <c r="A19" s="15" t="s">
        <v>84</v>
      </c>
      <c r="B19" s="15" t="s">
        <v>53</v>
      </c>
      <c r="C19" s="15" t="s">
        <v>85</v>
      </c>
      <c r="D19" s="19" t="s">
        <v>91</v>
      </c>
      <c r="E19" s="20" t="str">
        <f t="shared" si="0"/>
        <v>1D</v>
      </c>
      <c r="F19" s="19" t="str">
        <f t="shared" si="1"/>
        <v>2801:1f:2800:32::1D</v>
      </c>
      <c r="G19" t="s">
        <v>532</v>
      </c>
    </row>
    <row r="20" spans="1:7" x14ac:dyDescent="0.25">
      <c r="A20" s="15" t="s">
        <v>86</v>
      </c>
      <c r="B20" s="15" t="s">
        <v>53</v>
      </c>
      <c r="C20" s="15" t="s">
        <v>87</v>
      </c>
      <c r="D20" s="19" t="s">
        <v>91</v>
      </c>
      <c r="E20" s="20" t="str">
        <f t="shared" si="0"/>
        <v>23</v>
      </c>
      <c r="F20" s="19" t="str">
        <f t="shared" si="1"/>
        <v>2801:1f:2800:32::23</v>
      </c>
      <c r="G20" t="s">
        <v>533</v>
      </c>
    </row>
    <row r="21" spans="1:7" x14ac:dyDescent="0.25">
      <c r="A21" s="15" t="s">
        <v>86</v>
      </c>
      <c r="B21" s="15" t="s">
        <v>53</v>
      </c>
      <c r="C21" s="15" t="s">
        <v>88</v>
      </c>
      <c r="D21" s="19" t="s">
        <v>91</v>
      </c>
      <c r="E21" s="20" t="str">
        <f t="shared" si="0"/>
        <v>25</v>
      </c>
      <c r="F21" s="19" t="str">
        <f t="shared" si="1"/>
        <v>2801:1f:2800:32::25</v>
      </c>
      <c r="G21" t="s">
        <v>534</v>
      </c>
    </row>
    <row r="22" spans="1:7" x14ac:dyDescent="0.25">
      <c r="D22">
        <v>70</v>
      </c>
      <c r="E22" s="18" t="str">
        <f>DEC2HEX(D22)</f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workbookViewId="0">
      <selection activeCell="G10" sqref="G10"/>
    </sheetView>
  </sheetViews>
  <sheetFormatPr baseColWidth="10" defaultRowHeight="15" x14ac:dyDescent="0.25"/>
  <cols>
    <col min="1" max="1" width="18.5703125" customWidth="1"/>
    <col min="2" max="2" width="13.7109375" customWidth="1"/>
    <col min="3" max="3" width="14.42578125" customWidth="1"/>
    <col min="4" max="4" width="15.5703125" bestFit="1" customWidth="1"/>
    <col min="5" max="5" width="11.42578125" style="18"/>
    <col min="6" max="6" width="18" bestFit="1" customWidth="1"/>
    <col min="7" max="7" width="29.140625" customWidth="1"/>
  </cols>
  <sheetData>
    <row r="1" spans="1:7" x14ac:dyDescent="0.25">
      <c r="A1" s="12" t="s">
        <v>49</v>
      </c>
      <c r="B1" s="12" t="s">
        <v>50</v>
      </c>
      <c r="C1" s="12" t="s">
        <v>51</v>
      </c>
      <c r="D1" s="12" t="s">
        <v>89</v>
      </c>
      <c r="E1" s="12" t="s">
        <v>48</v>
      </c>
      <c r="F1" s="12" t="s">
        <v>92</v>
      </c>
    </row>
    <row r="2" spans="1:7" x14ac:dyDescent="0.25">
      <c r="A2" s="15" t="s">
        <v>93</v>
      </c>
      <c r="B2" s="15" t="s">
        <v>53</v>
      </c>
      <c r="C2" s="16" t="s">
        <v>94</v>
      </c>
      <c r="D2" s="19" t="str">
        <f>_xlfn.CONCAT("2801:1f:2800:",DEC2HEX(MID(C2,9,1)),"::")</f>
        <v>2801:1f:2800:2::</v>
      </c>
      <c r="E2" s="20" t="str">
        <f>DEC2HEX(MID(C2,11,2))</f>
        <v>A</v>
      </c>
      <c r="F2" s="19" t="str">
        <f>_xlfn.CONCAT(D2,E2,)</f>
        <v>2801:1f:2800:2::A</v>
      </c>
      <c r="G2" t="s">
        <v>492</v>
      </c>
    </row>
    <row r="3" spans="1:7" x14ac:dyDescent="0.25">
      <c r="A3" s="15" t="s">
        <v>95</v>
      </c>
      <c r="B3" s="15" t="s">
        <v>53</v>
      </c>
      <c r="C3" s="16" t="s">
        <v>96</v>
      </c>
      <c r="D3" s="19" t="str">
        <f t="shared" ref="D3:D9" si="0">_xlfn.CONCAT("2801:1f:2800:",DEC2HEX(MID(C3,9,1)),"::")</f>
        <v>2801:1f:2800:3::</v>
      </c>
      <c r="E3" s="20" t="str">
        <f t="shared" ref="E3:E8" si="1">DEC2HEX(MID(C3,11,2))</f>
        <v>A</v>
      </c>
      <c r="F3" s="19" t="str">
        <f t="shared" ref="F3:F8" si="2">_xlfn.CONCAT(D3,E3)</f>
        <v>2801:1f:2800:3::A</v>
      </c>
      <c r="G3" t="s">
        <v>493</v>
      </c>
    </row>
    <row r="4" spans="1:7" x14ac:dyDescent="0.25">
      <c r="A4" s="26" t="s">
        <v>97</v>
      </c>
      <c r="B4" s="26" t="s">
        <v>53</v>
      </c>
      <c r="C4" s="26" t="s">
        <v>98</v>
      </c>
      <c r="D4" s="27" t="str">
        <f t="shared" si="0"/>
        <v>2801:1f:2800:8::</v>
      </c>
      <c r="E4" s="28" t="str">
        <f t="shared" si="1"/>
        <v>A</v>
      </c>
      <c r="F4" s="27" t="str">
        <f t="shared" si="2"/>
        <v>2801:1f:2800:8::A</v>
      </c>
      <c r="G4" t="s">
        <v>494</v>
      </c>
    </row>
    <row r="5" spans="1:7" x14ac:dyDescent="0.25">
      <c r="A5" s="15" t="s">
        <v>99</v>
      </c>
      <c r="B5" s="15" t="s">
        <v>53</v>
      </c>
      <c r="C5" s="15" t="s">
        <v>100</v>
      </c>
      <c r="D5" s="19" t="str">
        <f t="shared" si="0"/>
        <v>2801:1f:2800:8::</v>
      </c>
      <c r="E5" s="20" t="str">
        <f t="shared" si="1"/>
        <v>9</v>
      </c>
      <c r="F5" s="19" t="str">
        <f t="shared" si="2"/>
        <v>2801:1f:2800:8::9</v>
      </c>
      <c r="G5" t="s">
        <v>495</v>
      </c>
    </row>
    <row r="6" spans="1:7" x14ac:dyDescent="0.25">
      <c r="A6" s="15" t="s">
        <v>101</v>
      </c>
      <c r="B6" s="15" t="s">
        <v>53</v>
      </c>
      <c r="C6" s="15" t="s">
        <v>102</v>
      </c>
      <c r="D6" s="19" t="str">
        <f t="shared" si="0"/>
        <v>2801:1f:2800:4::</v>
      </c>
      <c r="E6" s="20" t="str">
        <f t="shared" si="1"/>
        <v>A</v>
      </c>
      <c r="F6" s="19" t="str">
        <f t="shared" si="2"/>
        <v>2801:1f:2800:4::A</v>
      </c>
      <c r="G6" t="s">
        <v>496</v>
      </c>
    </row>
    <row r="7" spans="1:7" x14ac:dyDescent="0.25">
      <c r="A7" s="15" t="s">
        <v>103</v>
      </c>
      <c r="B7" s="15" t="s">
        <v>53</v>
      </c>
      <c r="C7" s="15" t="s">
        <v>104</v>
      </c>
      <c r="D7" s="19" t="str">
        <f t="shared" si="0"/>
        <v>2801:1f:2800:6::</v>
      </c>
      <c r="E7" s="20" t="str">
        <f t="shared" si="1"/>
        <v>A</v>
      </c>
      <c r="F7" s="19" t="str">
        <f t="shared" si="2"/>
        <v>2801:1f:2800:6::A</v>
      </c>
      <c r="G7" t="s">
        <v>497</v>
      </c>
    </row>
    <row r="8" spans="1:7" x14ac:dyDescent="0.25">
      <c r="A8" s="15" t="s">
        <v>105</v>
      </c>
      <c r="B8" s="15" t="s">
        <v>53</v>
      </c>
      <c r="C8" s="15" t="s">
        <v>106</v>
      </c>
      <c r="D8" s="19" t="str">
        <f t="shared" si="0"/>
        <v>2801:1f:2800:6::</v>
      </c>
      <c r="E8" s="20" t="str">
        <f t="shared" si="1"/>
        <v>9</v>
      </c>
      <c r="F8" s="19" t="str">
        <f t="shared" si="2"/>
        <v>2801:1f:2800:6::9</v>
      </c>
      <c r="G8" t="s">
        <v>498</v>
      </c>
    </row>
    <row r="9" spans="1:7" x14ac:dyDescent="0.25">
      <c r="A9" s="15" t="s">
        <v>107</v>
      </c>
      <c r="B9" s="15" t="s">
        <v>53</v>
      </c>
      <c r="C9" s="15" t="s">
        <v>108</v>
      </c>
      <c r="D9" s="19" t="str">
        <f t="shared" si="0"/>
        <v>2801:1f:2800:7::</v>
      </c>
      <c r="E9" s="20" t="str">
        <f>DEC2HEX(MID(C9,11,2))</f>
        <v>A</v>
      </c>
      <c r="F9" s="19" t="str">
        <f>_xlfn.CONCAT(D9,E9)</f>
        <v>2801:1f:2800:7::A</v>
      </c>
      <c r="G9" t="s">
        <v>499</v>
      </c>
    </row>
    <row r="10" spans="1:7" x14ac:dyDescent="0.25">
      <c r="E10"/>
    </row>
    <row r="11" spans="1:7" x14ac:dyDescent="0.25">
      <c r="C11" s="45" t="s">
        <v>515</v>
      </c>
      <c r="E11" s="20" t="str">
        <f>DEC2HEX(MID(C11,11,3))</f>
        <v>FE</v>
      </c>
    </row>
    <row r="12" spans="1:7" x14ac:dyDescent="0.25">
      <c r="E12"/>
    </row>
    <row r="13" spans="1:7" x14ac:dyDescent="0.25">
      <c r="E13"/>
    </row>
    <row r="14" spans="1:7" x14ac:dyDescent="0.25">
      <c r="E14"/>
    </row>
    <row r="15" spans="1:7" x14ac:dyDescent="0.25">
      <c r="E15"/>
    </row>
    <row r="16" spans="1:7" x14ac:dyDescent="0.25">
      <c r="E16"/>
    </row>
    <row r="17" spans="5:5" x14ac:dyDescent="0.25">
      <c r="E17"/>
    </row>
    <row r="18" spans="5:5" x14ac:dyDescent="0.25">
      <c r="E18"/>
    </row>
    <row r="19" spans="5:5" x14ac:dyDescent="0.25">
      <c r="E19"/>
    </row>
    <row r="20" spans="5:5" x14ac:dyDescent="0.25">
      <c r="E2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F38"/>
  <sheetViews>
    <sheetView tabSelected="1" workbookViewId="0">
      <selection activeCell="A10" sqref="A10"/>
    </sheetView>
  </sheetViews>
  <sheetFormatPr baseColWidth="10" defaultRowHeight="15" x14ac:dyDescent="0.25"/>
  <cols>
    <col min="1" max="1" width="29.7109375" bestFit="1" customWidth="1"/>
    <col min="2" max="2" width="12.28515625" bestFit="1" customWidth="1"/>
    <col min="3" max="3" width="12.7109375" bestFit="1" customWidth="1"/>
    <col min="4" max="4" width="15.5703125" bestFit="1" customWidth="1"/>
    <col min="5" max="5" width="11.42578125" style="18"/>
    <col min="6" max="6" width="18" bestFit="1" customWidth="1"/>
    <col min="7" max="7" width="19.85546875" customWidth="1"/>
  </cols>
  <sheetData>
    <row r="1" spans="1:6" x14ac:dyDescent="0.25">
      <c r="A1" s="21" t="s">
        <v>49</v>
      </c>
      <c r="B1" s="21" t="s">
        <v>50</v>
      </c>
      <c r="C1" s="21" t="s">
        <v>51</v>
      </c>
      <c r="D1" s="21" t="s">
        <v>89</v>
      </c>
      <c r="E1" s="21" t="s">
        <v>48</v>
      </c>
      <c r="F1" s="21" t="s">
        <v>92</v>
      </c>
    </row>
    <row r="2" spans="1:6" x14ac:dyDescent="0.25">
      <c r="A2" s="15" t="s">
        <v>109</v>
      </c>
      <c r="B2" s="15" t="s">
        <v>53</v>
      </c>
      <c r="C2" s="16" t="s">
        <v>110</v>
      </c>
      <c r="D2" s="19" t="str">
        <f>_xlfn.CONCAT("2801:1f:2800:",DEC2HEX(MID(C2,9,2)),"::")</f>
        <v>2801:1f:2800:A::</v>
      </c>
      <c r="E2" s="20" t="str">
        <f>DEC2HEX(MID(C2,12,2))</f>
        <v>3</v>
      </c>
      <c r="F2" s="19" t="str">
        <f>_xlfn.CONCAT(D2,E2,)</f>
        <v>2801:1f:2800:A::3</v>
      </c>
    </row>
    <row r="3" spans="1:6" x14ac:dyDescent="0.25">
      <c r="A3" s="15" t="s">
        <v>111</v>
      </c>
      <c r="B3" s="15" t="s">
        <v>53</v>
      </c>
      <c r="C3" s="16" t="s">
        <v>112</v>
      </c>
      <c r="D3" s="19" t="str">
        <f t="shared" ref="D3:D22" si="0">_xlfn.CONCAT("2801:1f:2800:",DEC2HEX(MID(C3,9,2)),"::")</f>
        <v>2801:1f:2800:A::</v>
      </c>
      <c r="E3" s="20" t="str">
        <f t="shared" ref="E3:E22" si="1">DEC2HEX(MID(C3,12,2))</f>
        <v>2</v>
      </c>
      <c r="F3" s="19" t="str">
        <f t="shared" ref="F3:F22" si="2">_xlfn.CONCAT(D3,E3)</f>
        <v>2801:1f:2800:A::2</v>
      </c>
    </row>
    <row r="4" spans="1:6" x14ac:dyDescent="0.25">
      <c r="A4" s="17" t="s">
        <v>113</v>
      </c>
      <c r="B4" s="15" t="s">
        <v>53</v>
      </c>
      <c r="C4" s="15" t="s">
        <v>114</v>
      </c>
      <c r="D4" s="19" t="str">
        <f t="shared" si="0"/>
        <v>2801:1f:2800:A::</v>
      </c>
      <c r="E4" s="20" t="str">
        <f t="shared" si="1"/>
        <v>1</v>
      </c>
      <c r="F4" s="19" t="str">
        <f t="shared" si="2"/>
        <v>2801:1f:2800:A::1</v>
      </c>
    </row>
    <row r="5" spans="1:6" x14ac:dyDescent="0.25">
      <c r="A5" s="15" t="s">
        <v>115</v>
      </c>
      <c r="B5" s="15" t="s">
        <v>53</v>
      </c>
      <c r="C5" s="15" t="s">
        <v>116</v>
      </c>
      <c r="D5" s="19" t="str">
        <f t="shared" si="0"/>
        <v>2801:1f:2800:A::</v>
      </c>
      <c r="E5" s="20" t="str">
        <f t="shared" si="1"/>
        <v>7</v>
      </c>
      <c r="F5" s="19" t="str">
        <f t="shared" si="2"/>
        <v>2801:1f:2800:A::7</v>
      </c>
    </row>
    <row r="6" spans="1:6" x14ac:dyDescent="0.25">
      <c r="A6" s="15" t="s">
        <v>117</v>
      </c>
      <c r="B6" s="15" t="s">
        <v>53</v>
      </c>
      <c r="C6" s="15" t="s">
        <v>118</v>
      </c>
      <c r="D6" s="19" t="str">
        <f t="shared" si="0"/>
        <v>2801:1f:2800:A::</v>
      </c>
      <c r="E6" s="20" t="str">
        <f t="shared" si="1"/>
        <v>6</v>
      </c>
      <c r="F6" s="19" t="str">
        <f t="shared" si="2"/>
        <v>2801:1f:2800:A::6</v>
      </c>
    </row>
    <row r="7" spans="1:6" x14ac:dyDescent="0.25">
      <c r="A7" s="15" t="s">
        <v>119</v>
      </c>
      <c r="B7" s="15" t="s">
        <v>53</v>
      </c>
      <c r="C7" s="15" t="s">
        <v>120</v>
      </c>
      <c r="D7" s="19" t="str">
        <f t="shared" si="0"/>
        <v>2801:1f:2800:A::</v>
      </c>
      <c r="E7" s="20" t="str">
        <f t="shared" si="1"/>
        <v>5</v>
      </c>
      <c r="F7" s="19" t="str">
        <f t="shared" si="2"/>
        <v>2801:1f:2800:A::5</v>
      </c>
    </row>
    <row r="8" spans="1:6" x14ac:dyDescent="0.25">
      <c r="A8" s="15" t="s">
        <v>121</v>
      </c>
      <c r="B8" s="15" t="s">
        <v>53</v>
      </c>
      <c r="C8" s="15" t="s">
        <v>122</v>
      </c>
      <c r="D8" s="19" t="str">
        <f t="shared" si="0"/>
        <v>2801:1f:2800:A::</v>
      </c>
      <c r="E8" s="20" t="str">
        <f t="shared" si="1"/>
        <v>8</v>
      </c>
      <c r="F8" s="19" t="str">
        <f t="shared" si="2"/>
        <v>2801:1f:2800:A::8</v>
      </c>
    </row>
    <row r="9" spans="1:6" x14ac:dyDescent="0.25">
      <c r="A9" s="15" t="s">
        <v>121</v>
      </c>
      <c r="B9" s="15" t="s">
        <v>53</v>
      </c>
      <c r="C9" s="15" t="s">
        <v>123</v>
      </c>
      <c r="D9" s="19" t="str">
        <f t="shared" si="0"/>
        <v>2801:1f:2800:A::</v>
      </c>
      <c r="E9" s="20" t="str">
        <f t="shared" si="1"/>
        <v>A</v>
      </c>
      <c r="F9" s="19" t="str">
        <f t="shared" si="2"/>
        <v>2801:1f:2800:A::A</v>
      </c>
    </row>
    <row r="10" spans="1:6" x14ac:dyDescent="0.25">
      <c r="A10" s="20" t="s">
        <v>124</v>
      </c>
      <c r="B10" s="20" t="s">
        <v>53</v>
      </c>
      <c r="C10" s="20" t="s">
        <v>125</v>
      </c>
      <c r="D10" s="19" t="str">
        <f t="shared" si="0"/>
        <v>2801:1f:2800:A::</v>
      </c>
      <c r="E10" s="20" t="str">
        <f t="shared" si="1"/>
        <v>C</v>
      </c>
      <c r="F10" s="19" t="str">
        <f t="shared" si="2"/>
        <v>2801:1f:2800:A::C</v>
      </c>
    </row>
    <row r="11" spans="1:6" x14ac:dyDescent="0.25">
      <c r="A11" s="20" t="s">
        <v>126</v>
      </c>
      <c r="B11" s="20" t="s">
        <v>53</v>
      </c>
      <c r="C11" s="20" t="s">
        <v>127</v>
      </c>
      <c r="D11" s="19" t="str">
        <f t="shared" si="0"/>
        <v>2801:1f:2800:A::</v>
      </c>
      <c r="E11" s="20" t="str">
        <f t="shared" si="1"/>
        <v>D</v>
      </c>
      <c r="F11" s="19" t="str">
        <f t="shared" si="2"/>
        <v>2801:1f:2800:A::D</v>
      </c>
    </row>
    <row r="12" spans="1:6" x14ac:dyDescent="0.25">
      <c r="A12" s="20" t="s">
        <v>128</v>
      </c>
      <c r="B12" s="20"/>
      <c r="C12" s="20" t="s">
        <v>129</v>
      </c>
      <c r="D12" s="19" t="str">
        <f t="shared" si="0"/>
        <v>2801:1f:2800:A::</v>
      </c>
      <c r="E12" s="20" t="str">
        <f t="shared" si="1"/>
        <v>F</v>
      </c>
      <c r="F12" s="19" t="str">
        <f t="shared" si="2"/>
        <v>2801:1f:2800:A::F</v>
      </c>
    </row>
    <row r="13" spans="1:6" x14ac:dyDescent="0.25">
      <c r="A13" s="20" t="s">
        <v>130</v>
      </c>
      <c r="B13" s="20"/>
      <c r="C13" s="20" t="s">
        <v>131</v>
      </c>
      <c r="D13" s="19" t="str">
        <f t="shared" si="0"/>
        <v>2801:1f:2800:A::</v>
      </c>
      <c r="E13" s="20" t="str">
        <f t="shared" si="1"/>
        <v>10</v>
      </c>
      <c r="F13" s="19" t="str">
        <f t="shared" si="2"/>
        <v>2801:1f:2800:A::10</v>
      </c>
    </row>
    <row r="14" spans="1:6" x14ac:dyDescent="0.25">
      <c r="A14" s="20" t="s">
        <v>132</v>
      </c>
      <c r="B14" s="20" t="s">
        <v>53</v>
      </c>
      <c r="C14" s="20" t="s">
        <v>133</v>
      </c>
      <c r="D14" s="19" t="str">
        <f t="shared" si="0"/>
        <v>2801:1f:2800:A::</v>
      </c>
      <c r="E14" s="20" t="str">
        <f t="shared" si="1"/>
        <v>1C</v>
      </c>
      <c r="F14" s="19" t="str">
        <f t="shared" si="2"/>
        <v>2801:1f:2800:A::1C</v>
      </c>
    </row>
    <row r="15" spans="1:6" x14ac:dyDescent="0.25">
      <c r="A15" s="20" t="s">
        <v>134</v>
      </c>
      <c r="B15" s="20" t="s">
        <v>53</v>
      </c>
      <c r="C15" s="20" t="s">
        <v>135</v>
      </c>
      <c r="D15" s="19" t="str">
        <f t="shared" si="0"/>
        <v>2801:1f:2800:A::</v>
      </c>
      <c r="E15" s="20" t="str">
        <f t="shared" si="1"/>
        <v>14</v>
      </c>
      <c r="F15" s="19" t="str">
        <f t="shared" si="2"/>
        <v>2801:1f:2800:A::14</v>
      </c>
    </row>
    <row r="16" spans="1:6" x14ac:dyDescent="0.25">
      <c r="A16" s="20" t="s">
        <v>136</v>
      </c>
      <c r="B16" s="20" t="s">
        <v>53</v>
      </c>
      <c r="C16" s="20" t="s">
        <v>137</v>
      </c>
      <c r="D16" s="19" t="str">
        <f t="shared" si="0"/>
        <v>2801:1f:2800:A::</v>
      </c>
      <c r="E16" s="20" t="str">
        <f t="shared" si="1"/>
        <v>1D</v>
      </c>
      <c r="F16" s="19" t="str">
        <f t="shared" si="2"/>
        <v>2801:1f:2800:A::1D</v>
      </c>
    </row>
    <row r="17" spans="1:6" x14ac:dyDescent="0.25">
      <c r="A17" s="20" t="s">
        <v>138</v>
      </c>
      <c r="B17" s="20" t="s">
        <v>53</v>
      </c>
      <c r="C17" s="20" t="s">
        <v>139</v>
      </c>
      <c r="D17" s="19" t="str">
        <f t="shared" si="0"/>
        <v>2801:1f:2800:A::</v>
      </c>
      <c r="E17" s="20" t="str">
        <f t="shared" si="1"/>
        <v>16</v>
      </c>
      <c r="F17" s="19" t="str">
        <f t="shared" si="2"/>
        <v>2801:1f:2800:A::16</v>
      </c>
    </row>
    <row r="18" spans="1:6" x14ac:dyDescent="0.25">
      <c r="A18" s="20" t="s">
        <v>140</v>
      </c>
      <c r="B18" s="20" t="s">
        <v>53</v>
      </c>
      <c r="C18" s="20" t="s">
        <v>141</v>
      </c>
      <c r="D18" s="19" t="str">
        <f t="shared" si="0"/>
        <v>2801:1f:2800:A::</v>
      </c>
      <c r="E18" s="20" t="str">
        <f t="shared" si="1"/>
        <v>1A</v>
      </c>
      <c r="F18" s="19" t="str">
        <f t="shared" si="2"/>
        <v>2801:1f:2800:A::1A</v>
      </c>
    </row>
    <row r="19" spans="1:6" x14ac:dyDescent="0.25">
      <c r="A19" s="20" t="s">
        <v>142</v>
      </c>
      <c r="B19" s="20" t="s">
        <v>53</v>
      </c>
      <c r="C19" s="20" t="s">
        <v>143</v>
      </c>
      <c r="D19" s="19" t="str">
        <f t="shared" si="0"/>
        <v>2801:1f:2800:A::</v>
      </c>
      <c r="E19" s="20" t="str">
        <f t="shared" si="1"/>
        <v>18</v>
      </c>
      <c r="F19" s="19" t="str">
        <f t="shared" si="2"/>
        <v>2801:1f:2800:A::18</v>
      </c>
    </row>
    <row r="20" spans="1:6" x14ac:dyDescent="0.25">
      <c r="A20" s="20" t="s">
        <v>144</v>
      </c>
      <c r="B20" s="20" t="s">
        <v>53</v>
      </c>
      <c r="C20" s="20" t="s">
        <v>145</v>
      </c>
      <c r="D20" s="19" t="str">
        <f t="shared" si="0"/>
        <v>2801:1f:2800:A::</v>
      </c>
      <c r="E20" s="20" t="str">
        <f t="shared" si="1"/>
        <v>17</v>
      </c>
      <c r="F20" s="19" t="str">
        <f t="shared" si="2"/>
        <v>2801:1f:2800:A::17</v>
      </c>
    </row>
    <row r="21" spans="1:6" x14ac:dyDescent="0.25">
      <c r="A21" s="20" t="s">
        <v>146</v>
      </c>
      <c r="B21" s="20" t="s">
        <v>53</v>
      </c>
      <c r="C21" s="20" t="s">
        <v>139</v>
      </c>
      <c r="D21" s="19" t="str">
        <f t="shared" si="0"/>
        <v>2801:1f:2800:A::</v>
      </c>
      <c r="E21" s="20" t="str">
        <f t="shared" si="1"/>
        <v>16</v>
      </c>
      <c r="F21" s="19" t="str">
        <f t="shared" si="2"/>
        <v>2801:1f:2800:A::16</v>
      </c>
    </row>
    <row r="22" spans="1:6" x14ac:dyDescent="0.25">
      <c r="A22" s="20" t="s">
        <v>147</v>
      </c>
      <c r="B22" s="20" t="s">
        <v>53</v>
      </c>
      <c r="C22" s="20" t="s">
        <v>148</v>
      </c>
      <c r="D22" s="19" t="str">
        <f t="shared" si="0"/>
        <v>2801:1f:2800:A::</v>
      </c>
      <c r="E22" s="20" t="str">
        <f t="shared" si="1"/>
        <v>1B</v>
      </c>
      <c r="F22" s="19" t="str">
        <f t="shared" si="2"/>
        <v>2801:1f:2800:A::1B</v>
      </c>
    </row>
    <row r="23" spans="1:6" x14ac:dyDescent="0.25">
      <c r="C23" s="20"/>
    </row>
    <row r="24" spans="1:6" x14ac:dyDescent="0.25">
      <c r="C24" s="20"/>
    </row>
    <row r="25" spans="1:6" x14ac:dyDescent="0.25">
      <c r="C25" s="20"/>
    </row>
    <row r="26" spans="1:6" x14ac:dyDescent="0.25">
      <c r="C26" s="20"/>
      <c r="D26" s="19"/>
      <c r="E26" s="20"/>
      <c r="F26" s="19"/>
    </row>
    <row r="27" spans="1:6" x14ac:dyDescent="0.25">
      <c r="B27" s="46" t="s">
        <v>490</v>
      </c>
      <c r="C27" s="29" t="s">
        <v>480</v>
      </c>
      <c r="D27" s="30" t="str">
        <f t="shared" ref="D27:D30" si="3">_xlfn.CONCAT("2801:1f:2800:",DEC2HEX(MID(C27,9,2)),"::")</f>
        <v>2801:1f:2800:A::</v>
      </c>
      <c r="E27" s="29" t="str">
        <f t="shared" ref="E27:E38" si="4">DEC2HEX(MID(C27,12,2))</f>
        <v>20</v>
      </c>
      <c r="F27" s="30" t="str">
        <f t="shared" ref="F27:F38" si="5">_xlfn.CONCAT(D27,E27)</f>
        <v>2801:1f:2800:A::20</v>
      </c>
    </row>
    <row r="28" spans="1:6" x14ac:dyDescent="0.25">
      <c r="B28" s="46"/>
      <c r="C28" s="29" t="s">
        <v>481</v>
      </c>
      <c r="D28" s="30" t="str">
        <f t="shared" si="3"/>
        <v>2801:1f:2800:A::</v>
      </c>
      <c r="E28" s="29" t="str">
        <f t="shared" si="4"/>
        <v>21</v>
      </c>
      <c r="F28" s="30" t="str">
        <f t="shared" si="5"/>
        <v>2801:1f:2800:A::21</v>
      </c>
    </row>
    <row r="29" spans="1:6" x14ac:dyDescent="0.25">
      <c r="B29" s="46"/>
      <c r="C29" s="29" t="s">
        <v>482</v>
      </c>
      <c r="D29" s="30" t="str">
        <f t="shared" si="3"/>
        <v>2801:1f:2800:A::</v>
      </c>
      <c r="E29" s="29" t="str">
        <f t="shared" si="4"/>
        <v>22</v>
      </c>
      <c r="F29" s="30" t="str">
        <f t="shared" si="5"/>
        <v>2801:1f:2800:A::22</v>
      </c>
    </row>
    <row r="30" spans="1:6" x14ac:dyDescent="0.25">
      <c r="B30" s="46"/>
      <c r="C30" s="29" t="s">
        <v>483</v>
      </c>
      <c r="D30" s="30" t="str">
        <f t="shared" si="3"/>
        <v>2801:1f:2800:A::</v>
      </c>
      <c r="E30" s="29" t="str">
        <f t="shared" si="4"/>
        <v>23</v>
      </c>
      <c r="F30" s="30" t="str">
        <f t="shared" si="5"/>
        <v>2801:1f:2800:A::23</v>
      </c>
    </row>
    <row r="31" spans="1:6" x14ac:dyDescent="0.25">
      <c r="B31" s="46" t="s">
        <v>491</v>
      </c>
      <c r="C31" s="31" t="s">
        <v>484</v>
      </c>
      <c r="D31" s="32" t="str">
        <f>_xlfn.CONCAT("2801:1f:2800:",DEC2HEX(MID(C31,9,2)),"::")</f>
        <v>2801:1f:2800:32::</v>
      </c>
      <c r="E31" s="31" t="str">
        <f t="shared" si="4"/>
        <v>1E</v>
      </c>
      <c r="F31" s="32" t="str">
        <f t="shared" si="5"/>
        <v>2801:1f:2800:32::1E</v>
      </c>
    </row>
    <row r="32" spans="1:6" x14ac:dyDescent="0.25">
      <c r="B32" s="46"/>
      <c r="C32" s="31" t="s">
        <v>485</v>
      </c>
      <c r="D32" s="32" t="str">
        <f t="shared" ref="D32:D38" si="6">_xlfn.CONCAT("2801:1f:2800:",DEC2HEX(MID(C32,9,2)),"::")</f>
        <v>2801:1f:2800:32::</v>
      </c>
      <c r="E32" s="31" t="str">
        <f t="shared" si="4"/>
        <v>1F</v>
      </c>
      <c r="F32" s="32" t="str">
        <f t="shared" si="5"/>
        <v>2801:1f:2800:32::1F</v>
      </c>
    </row>
    <row r="33" spans="2:6" x14ac:dyDescent="0.25">
      <c r="B33" s="46"/>
      <c r="C33" s="31" t="s">
        <v>486</v>
      </c>
      <c r="D33" s="32" t="str">
        <f t="shared" si="6"/>
        <v>2801:1f:2800:32::</v>
      </c>
      <c r="E33" s="31" t="str">
        <f t="shared" si="4"/>
        <v>20</v>
      </c>
      <c r="F33" s="32" t="str">
        <f t="shared" si="5"/>
        <v>2801:1f:2800:32::20</v>
      </c>
    </row>
    <row r="34" spans="2:6" x14ac:dyDescent="0.25">
      <c r="B34" s="46"/>
      <c r="C34" s="31" t="s">
        <v>487</v>
      </c>
      <c r="D34" s="32" t="str">
        <f t="shared" si="6"/>
        <v>2801:1f:2800:32::</v>
      </c>
      <c r="E34" s="31" t="str">
        <f t="shared" si="4"/>
        <v>21</v>
      </c>
      <c r="F34" s="32" t="str">
        <f t="shared" si="5"/>
        <v>2801:1f:2800:32::21</v>
      </c>
    </row>
    <row r="35" spans="2:6" x14ac:dyDescent="0.25">
      <c r="B35" s="46"/>
      <c r="C35" s="31" t="s">
        <v>488</v>
      </c>
      <c r="D35" s="32" t="str">
        <f t="shared" si="6"/>
        <v>2801:1f:2800:32::</v>
      </c>
      <c r="E35" s="31" t="str">
        <f t="shared" si="4"/>
        <v>22</v>
      </c>
      <c r="F35" s="32" t="str">
        <f t="shared" si="5"/>
        <v>2801:1f:2800:32::22</v>
      </c>
    </row>
    <row r="36" spans="2:6" x14ac:dyDescent="0.25">
      <c r="B36" s="46"/>
      <c r="C36" s="31" t="s">
        <v>87</v>
      </c>
      <c r="D36" s="32" t="str">
        <f t="shared" si="6"/>
        <v>2801:1f:2800:32::</v>
      </c>
      <c r="E36" s="31" t="str">
        <f t="shared" si="4"/>
        <v>23</v>
      </c>
      <c r="F36" s="32" t="str">
        <f t="shared" si="5"/>
        <v>2801:1f:2800:32::23</v>
      </c>
    </row>
    <row r="37" spans="2:6" x14ac:dyDescent="0.25">
      <c r="B37" s="46"/>
      <c r="C37" s="31" t="s">
        <v>489</v>
      </c>
      <c r="D37" s="32" t="str">
        <f t="shared" si="6"/>
        <v>2801:1f:2800:32::</v>
      </c>
      <c r="E37" s="31" t="str">
        <f t="shared" si="4"/>
        <v>24</v>
      </c>
      <c r="F37" s="32" t="str">
        <f t="shared" si="5"/>
        <v>2801:1f:2800:32::24</v>
      </c>
    </row>
    <row r="38" spans="2:6" x14ac:dyDescent="0.25">
      <c r="B38" s="46"/>
      <c r="C38" s="31" t="s">
        <v>88</v>
      </c>
      <c r="D38" s="32" t="str">
        <f t="shared" si="6"/>
        <v>2801:1f:2800:32::</v>
      </c>
      <c r="E38" s="31" t="str">
        <f t="shared" si="4"/>
        <v>25</v>
      </c>
      <c r="F38" s="32" t="str">
        <f t="shared" si="5"/>
        <v>2801:1f:2800:32::25</v>
      </c>
    </row>
  </sheetData>
  <mergeCells count="2">
    <mergeCell ref="B27:B30"/>
    <mergeCell ref="B31:B38"/>
  </mergeCells>
  <phoneticPr fontId="6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F14"/>
  <sheetViews>
    <sheetView workbookViewId="0">
      <selection activeCell="E3" sqref="E3"/>
    </sheetView>
  </sheetViews>
  <sheetFormatPr baseColWidth="10" defaultRowHeight="15" x14ac:dyDescent="0.25"/>
  <cols>
    <col min="1" max="1" width="18.5703125" customWidth="1"/>
    <col min="2" max="2" width="13.7109375" customWidth="1"/>
    <col min="3" max="3" width="14.42578125" customWidth="1"/>
    <col min="4" max="4" width="15.5703125" bestFit="1" customWidth="1"/>
    <col min="5" max="5" width="11.42578125" style="18"/>
    <col min="6" max="6" width="18" bestFit="1" customWidth="1"/>
  </cols>
  <sheetData>
    <row r="1" spans="1:6" x14ac:dyDescent="0.25">
      <c r="A1" s="12" t="s">
        <v>479</v>
      </c>
      <c r="B1" s="12" t="s">
        <v>50</v>
      </c>
      <c r="C1" s="12" t="s">
        <v>51</v>
      </c>
      <c r="D1" s="12" t="s">
        <v>89</v>
      </c>
      <c r="E1" s="12" t="s">
        <v>48</v>
      </c>
      <c r="F1" s="12" t="s">
        <v>92</v>
      </c>
    </row>
    <row r="2" spans="1:6" x14ac:dyDescent="0.25">
      <c r="A2" s="13" t="s">
        <v>149</v>
      </c>
      <c r="B2" s="13"/>
      <c r="C2" s="13" t="s">
        <v>150</v>
      </c>
      <c r="D2" s="19" t="str">
        <f>_xlfn.CONCAT("2801:1f:2800:",DEC2HEX(MID(C2,9,1)),"::")</f>
        <v>2801:1f:2800:0::</v>
      </c>
      <c r="E2" s="20" t="str">
        <f>DEC2HEX(MID(C2,11,2))</f>
        <v>F</v>
      </c>
      <c r="F2" s="19" t="str">
        <f>_xlfn.CONCAT(D2,E2,)</f>
        <v>2801:1f:2800:0::F</v>
      </c>
    </row>
    <row r="3" spans="1:6" x14ac:dyDescent="0.25">
      <c r="A3" s="13" t="s">
        <v>151</v>
      </c>
      <c r="B3" s="13"/>
      <c r="C3" s="13" t="s">
        <v>152</v>
      </c>
      <c r="D3" s="19" t="str">
        <f t="shared" ref="D3" si="0">_xlfn.CONCAT("2801:1f:2800:",DEC2HEX(MID(C3,9,1)),"::")</f>
        <v>2801:1f:2800:0::</v>
      </c>
      <c r="E3" s="20" t="str">
        <f t="shared" ref="E3" si="1">DEC2HEX(MID(C3,11,2))</f>
        <v>10</v>
      </c>
      <c r="F3" s="19" t="str">
        <f t="shared" ref="F3" si="2">_xlfn.CONCAT(D3,E3)</f>
        <v>2801:1f:2800:0::10</v>
      </c>
    </row>
    <row r="4" spans="1:6" x14ac:dyDescent="0.25">
      <c r="E4"/>
    </row>
    <row r="5" spans="1:6" x14ac:dyDescent="0.25">
      <c r="E5"/>
    </row>
    <row r="6" spans="1:6" x14ac:dyDescent="0.25">
      <c r="E6"/>
    </row>
    <row r="7" spans="1:6" x14ac:dyDescent="0.25">
      <c r="E7"/>
    </row>
    <row r="8" spans="1:6" x14ac:dyDescent="0.25">
      <c r="E8"/>
    </row>
    <row r="9" spans="1:6" x14ac:dyDescent="0.25">
      <c r="E9"/>
    </row>
    <row r="10" spans="1:6" x14ac:dyDescent="0.25">
      <c r="E10"/>
    </row>
    <row r="11" spans="1:6" x14ac:dyDescent="0.25">
      <c r="E11"/>
    </row>
    <row r="12" spans="1:6" x14ac:dyDescent="0.25">
      <c r="E12"/>
    </row>
    <row r="13" spans="1:6" x14ac:dyDescent="0.25">
      <c r="E13"/>
    </row>
    <row r="14" spans="1:6" x14ac:dyDescent="0.25">
      <c r="E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4"/>
  <sheetViews>
    <sheetView workbookViewId="0">
      <selection activeCell="C7" sqref="C7"/>
    </sheetView>
  </sheetViews>
  <sheetFormatPr baseColWidth="10" defaultRowHeight="15" x14ac:dyDescent="0.25"/>
  <cols>
    <col min="1" max="1" width="18.5703125" customWidth="1"/>
    <col min="2" max="2" width="13.7109375" customWidth="1"/>
    <col min="3" max="3" width="14.42578125" customWidth="1"/>
    <col min="4" max="4" width="15.5703125" bestFit="1" customWidth="1"/>
    <col min="5" max="5" width="11.42578125" style="18"/>
    <col min="6" max="6" width="18" bestFit="1" customWidth="1"/>
  </cols>
  <sheetData>
    <row r="1" spans="1:6" x14ac:dyDescent="0.25">
      <c r="A1" s="12" t="s">
        <v>479</v>
      </c>
      <c r="B1" s="12" t="s">
        <v>50</v>
      </c>
      <c r="C1" s="12" t="s">
        <v>51</v>
      </c>
      <c r="D1" s="12" t="s">
        <v>89</v>
      </c>
      <c r="E1" s="12" t="s">
        <v>48</v>
      </c>
      <c r="F1" s="12" t="s">
        <v>92</v>
      </c>
    </row>
    <row r="2" spans="1:6" x14ac:dyDescent="0.25">
      <c r="A2" s="13" t="s">
        <v>153</v>
      </c>
      <c r="B2" s="13" t="s">
        <v>53</v>
      </c>
      <c r="C2" s="13" t="s">
        <v>154</v>
      </c>
      <c r="D2" s="19" t="str">
        <f>_xlfn.CONCAT("2801:1f:2800:",DEC2HEX(MID(C2,9,2)),"::")</f>
        <v>2801:1f:2800:1E::</v>
      </c>
      <c r="E2" s="20" t="str">
        <f>DEC2HEX(MID(C2,12,2))</f>
        <v>5</v>
      </c>
      <c r="F2" s="19" t="str">
        <f>_xlfn.CONCAT(D2,E2,)</f>
        <v>2801:1f:2800:1E::5</v>
      </c>
    </row>
    <row r="3" spans="1:6" x14ac:dyDescent="0.25">
      <c r="A3" s="13" t="s">
        <v>155</v>
      </c>
      <c r="B3" s="13" t="s">
        <v>53</v>
      </c>
      <c r="C3" s="13" t="s">
        <v>156</v>
      </c>
      <c r="D3" s="19" t="str">
        <f>_xlfn.CONCAT("2801:1f:2800:",DEC2HEX(MID(C3,9,2)),"::")</f>
        <v>2801:1f:2800:1E::</v>
      </c>
      <c r="E3" s="20" t="str">
        <f>DEC2HEX(MID(C3,12,2))</f>
        <v>4</v>
      </c>
      <c r="F3" s="19" t="str">
        <f t="shared" ref="F3:F6" si="0">_xlfn.CONCAT(D3,E3,)</f>
        <v>2801:1f:2800:1E::4</v>
      </c>
    </row>
    <row r="4" spans="1:6" x14ac:dyDescent="0.25">
      <c r="A4" s="13" t="s">
        <v>157</v>
      </c>
      <c r="B4" s="13" t="s">
        <v>53</v>
      </c>
      <c r="C4" s="13" t="s">
        <v>158</v>
      </c>
      <c r="D4" s="19" t="str">
        <f t="shared" ref="D4:D6" si="1">_xlfn.CONCAT("2801:1f:2800:",DEC2HEX(MID(C4,9,2)),"::")</f>
        <v>2801:1f:2800:1E::</v>
      </c>
      <c r="E4" s="20" t="str">
        <f t="shared" ref="E4:E6" si="2">DEC2HEX(MID(C4,12,2))</f>
        <v>A</v>
      </c>
      <c r="F4" s="19" t="str">
        <f t="shared" si="0"/>
        <v>2801:1f:2800:1E::A</v>
      </c>
    </row>
    <row r="5" spans="1:6" x14ac:dyDescent="0.25">
      <c r="A5" s="13" t="s">
        <v>159</v>
      </c>
      <c r="B5" s="13" t="s">
        <v>53</v>
      </c>
      <c r="C5" s="13" t="s">
        <v>160</v>
      </c>
      <c r="D5" s="19" t="str">
        <f t="shared" si="1"/>
        <v>2801:1f:2800:1E::</v>
      </c>
      <c r="E5" s="20" t="str">
        <f t="shared" si="2"/>
        <v>14</v>
      </c>
      <c r="F5" s="19" t="str">
        <f t="shared" si="0"/>
        <v>2801:1f:2800:1E::14</v>
      </c>
    </row>
    <row r="6" spans="1:6" x14ac:dyDescent="0.25">
      <c r="A6" s="13" t="s">
        <v>161</v>
      </c>
      <c r="B6" s="13" t="s">
        <v>53</v>
      </c>
      <c r="C6" s="13" t="s">
        <v>162</v>
      </c>
      <c r="D6" s="19" t="str">
        <f t="shared" si="1"/>
        <v>2801:1f:2800:1E::</v>
      </c>
      <c r="E6" s="20" t="str">
        <f t="shared" si="2"/>
        <v>13</v>
      </c>
      <c r="F6" s="19" t="str">
        <f t="shared" si="0"/>
        <v>2801:1f:2800:1E::13</v>
      </c>
    </row>
    <row r="7" spans="1:6" x14ac:dyDescent="0.25">
      <c r="E7"/>
    </row>
    <row r="8" spans="1:6" x14ac:dyDescent="0.25">
      <c r="E8"/>
    </row>
    <row r="9" spans="1:6" x14ac:dyDescent="0.25">
      <c r="E9"/>
    </row>
    <row r="10" spans="1:6" x14ac:dyDescent="0.25">
      <c r="E10"/>
    </row>
    <row r="11" spans="1:6" x14ac:dyDescent="0.25">
      <c r="E11"/>
    </row>
    <row r="12" spans="1:6" x14ac:dyDescent="0.25">
      <c r="E12"/>
    </row>
    <row r="13" spans="1:6" x14ac:dyDescent="0.25">
      <c r="E13"/>
    </row>
    <row r="14" spans="1:6" x14ac:dyDescent="0.25">
      <c r="E14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88"/>
  <sheetViews>
    <sheetView topLeftCell="A4" workbookViewId="0">
      <selection activeCell="G80" sqref="G80"/>
    </sheetView>
  </sheetViews>
  <sheetFormatPr baseColWidth="10" defaultRowHeight="15" x14ac:dyDescent="0.25"/>
  <cols>
    <col min="6" max="6" width="30.5703125" bestFit="1" customWidth="1"/>
    <col min="7" max="7" width="33.5703125" customWidth="1"/>
  </cols>
  <sheetData>
    <row r="1" spans="1:8" x14ac:dyDescent="0.25">
      <c r="A1" s="58" t="s">
        <v>163</v>
      </c>
      <c r="B1" s="60" t="s">
        <v>164</v>
      </c>
      <c r="C1" s="60" t="s">
        <v>165</v>
      </c>
      <c r="D1" s="60" t="s">
        <v>166</v>
      </c>
      <c r="E1" s="60" t="s">
        <v>167</v>
      </c>
      <c r="F1" s="56" t="s">
        <v>168</v>
      </c>
      <c r="G1" s="48" t="s">
        <v>463</v>
      </c>
      <c r="H1" s="49" t="s">
        <v>464</v>
      </c>
    </row>
    <row r="2" spans="1:8" ht="15.75" thickBot="1" x14ac:dyDescent="0.3">
      <c r="A2" s="59"/>
      <c r="B2" s="61"/>
      <c r="C2" s="61"/>
      <c r="D2" s="61"/>
      <c r="E2" s="61"/>
      <c r="F2" s="57"/>
      <c r="G2" s="48"/>
      <c r="H2" s="49"/>
    </row>
    <row r="3" spans="1:8" ht="39" thickBot="1" x14ac:dyDescent="0.3">
      <c r="A3" s="22">
        <v>1</v>
      </c>
      <c r="B3" s="23" t="s">
        <v>169</v>
      </c>
      <c r="C3" s="24" t="s">
        <v>35</v>
      </c>
      <c r="D3" s="23" t="s">
        <v>170</v>
      </c>
      <c r="E3" s="24" t="s">
        <v>171</v>
      </c>
      <c r="F3" s="16" t="s">
        <v>172</v>
      </c>
    </row>
    <row r="4" spans="1:8" ht="39" thickBot="1" x14ac:dyDescent="0.3">
      <c r="A4" s="22">
        <v>2</v>
      </c>
      <c r="B4" s="23" t="s">
        <v>173</v>
      </c>
      <c r="C4" s="24" t="s">
        <v>35</v>
      </c>
      <c r="D4" s="23" t="s">
        <v>174</v>
      </c>
      <c r="E4" s="24" t="s">
        <v>171</v>
      </c>
      <c r="F4" s="14" t="s">
        <v>175</v>
      </c>
      <c r="G4" s="7" t="s">
        <v>90</v>
      </c>
    </row>
    <row r="5" spans="1:8" ht="39" thickBot="1" x14ac:dyDescent="0.3">
      <c r="A5" s="22">
        <v>3</v>
      </c>
      <c r="B5" s="23" t="s">
        <v>176</v>
      </c>
      <c r="C5" s="24" t="s">
        <v>35</v>
      </c>
      <c r="D5" s="23" t="s">
        <v>174</v>
      </c>
      <c r="E5" s="24" t="s">
        <v>171</v>
      </c>
      <c r="F5" s="14" t="s">
        <v>177</v>
      </c>
      <c r="G5" s="7" t="s">
        <v>90</v>
      </c>
    </row>
    <row r="6" spans="1:8" ht="39" thickBot="1" x14ac:dyDescent="0.3">
      <c r="A6" s="22">
        <v>4</v>
      </c>
      <c r="B6" s="23" t="s">
        <v>178</v>
      </c>
      <c r="C6" s="24" t="s">
        <v>35</v>
      </c>
      <c r="D6" s="23" t="s">
        <v>179</v>
      </c>
      <c r="E6" s="24" t="s">
        <v>171</v>
      </c>
      <c r="F6" s="16" t="s">
        <v>36</v>
      </c>
      <c r="G6" s="7" t="s">
        <v>90</v>
      </c>
    </row>
    <row r="7" spans="1:8" ht="51.75" thickBot="1" x14ac:dyDescent="0.3">
      <c r="A7" s="22">
        <v>5</v>
      </c>
      <c r="B7" s="23" t="s">
        <v>180</v>
      </c>
      <c r="C7" s="24" t="s">
        <v>37</v>
      </c>
      <c r="D7" s="23" t="s">
        <v>181</v>
      </c>
      <c r="E7" s="24" t="s">
        <v>171</v>
      </c>
      <c r="F7" s="16" t="s">
        <v>38</v>
      </c>
      <c r="G7" s="7" t="s">
        <v>90</v>
      </c>
    </row>
    <row r="8" spans="1:8" ht="39" thickBot="1" x14ac:dyDescent="0.3">
      <c r="A8" s="22">
        <v>6</v>
      </c>
      <c r="B8" s="23" t="s">
        <v>182</v>
      </c>
      <c r="C8" s="24" t="s">
        <v>39</v>
      </c>
      <c r="D8" s="23" t="s">
        <v>183</v>
      </c>
      <c r="E8" s="24" t="s">
        <v>171</v>
      </c>
      <c r="F8" s="16" t="s">
        <v>40</v>
      </c>
      <c r="G8" s="7" t="s">
        <v>90</v>
      </c>
    </row>
    <row r="9" spans="1:8" ht="64.5" thickBot="1" x14ac:dyDescent="0.3">
      <c r="A9" s="22">
        <v>7</v>
      </c>
      <c r="B9" s="23" t="s">
        <v>184</v>
      </c>
      <c r="C9" s="24" t="s">
        <v>41</v>
      </c>
      <c r="D9" s="23" t="s">
        <v>185</v>
      </c>
      <c r="E9" s="24" t="s">
        <v>171</v>
      </c>
      <c r="F9" s="16" t="s">
        <v>186</v>
      </c>
      <c r="G9" s="7" t="s">
        <v>90</v>
      </c>
    </row>
    <row r="10" spans="1:8" ht="39" thickBot="1" x14ac:dyDescent="0.3">
      <c r="A10" s="22">
        <v>8</v>
      </c>
      <c r="B10" s="23" t="s">
        <v>187</v>
      </c>
      <c r="C10" s="24" t="s">
        <v>43</v>
      </c>
      <c r="D10" s="23" t="s">
        <v>188</v>
      </c>
      <c r="E10" s="24" t="s">
        <v>171</v>
      </c>
      <c r="F10" s="16" t="s">
        <v>189</v>
      </c>
      <c r="G10" s="7" t="s">
        <v>90</v>
      </c>
    </row>
    <row r="11" spans="1:8" ht="26.25" thickBot="1" x14ac:dyDescent="0.3">
      <c r="A11" s="22">
        <v>9</v>
      </c>
      <c r="B11" s="23" t="s">
        <v>190</v>
      </c>
      <c r="C11" s="24" t="s">
        <v>45</v>
      </c>
      <c r="D11" s="23" t="s">
        <v>191</v>
      </c>
      <c r="E11" s="24" t="s">
        <v>171</v>
      </c>
      <c r="F11" s="16" t="s">
        <v>46</v>
      </c>
      <c r="G11" s="7" t="s">
        <v>90</v>
      </c>
    </row>
    <row r="12" spans="1:8" ht="39" thickBot="1" x14ac:dyDescent="0.3">
      <c r="A12" s="22">
        <v>10</v>
      </c>
      <c r="B12" s="23" t="s">
        <v>192</v>
      </c>
      <c r="C12" s="24" t="s">
        <v>193</v>
      </c>
      <c r="D12" s="23" t="s">
        <v>194</v>
      </c>
      <c r="E12" s="24" t="s">
        <v>171</v>
      </c>
      <c r="F12" s="16" t="s">
        <v>195</v>
      </c>
      <c r="G12" s="7" t="s">
        <v>90</v>
      </c>
    </row>
    <row r="13" spans="1:8" ht="64.5" thickBot="1" x14ac:dyDescent="0.3">
      <c r="A13" s="22">
        <v>11</v>
      </c>
      <c r="B13" s="23" t="s">
        <v>196</v>
      </c>
      <c r="C13" s="24" t="s">
        <v>197</v>
      </c>
      <c r="D13" s="23" t="s">
        <v>198</v>
      </c>
      <c r="E13" s="24" t="s">
        <v>199</v>
      </c>
      <c r="F13" s="16" t="s">
        <v>44</v>
      </c>
      <c r="G13" s="7" t="s">
        <v>90</v>
      </c>
    </row>
    <row r="14" spans="1:8" ht="51.75" thickBot="1" x14ac:dyDescent="0.3">
      <c r="A14" s="22">
        <v>12</v>
      </c>
      <c r="B14" s="23" t="s">
        <v>200</v>
      </c>
      <c r="C14" s="24" t="s">
        <v>201</v>
      </c>
      <c r="D14" s="23" t="s">
        <v>202</v>
      </c>
      <c r="E14" s="24" t="s">
        <v>199</v>
      </c>
      <c r="F14" s="16" t="s">
        <v>203</v>
      </c>
      <c r="G14" s="7" t="str">
        <f t="shared" ref="G14:G21" si="0">"2801:1f:2800::"&amp;DEC2HEX(MID(F14,9,3))</f>
        <v>2801:1f:2800::D4</v>
      </c>
    </row>
    <row r="15" spans="1:8" ht="51.75" thickBot="1" x14ac:dyDescent="0.3">
      <c r="A15" s="22">
        <v>13</v>
      </c>
      <c r="B15" s="23" t="s">
        <v>204</v>
      </c>
      <c r="C15" s="24" t="s">
        <v>201</v>
      </c>
      <c r="D15" s="23" t="s">
        <v>205</v>
      </c>
      <c r="E15" s="24" t="s">
        <v>199</v>
      </c>
      <c r="F15" s="16" t="s">
        <v>206</v>
      </c>
      <c r="G15" s="7" t="str">
        <f t="shared" si="0"/>
        <v>2801:1f:2800::D5</v>
      </c>
    </row>
    <row r="16" spans="1:8" ht="77.25" thickBot="1" x14ac:dyDescent="0.3">
      <c r="A16" s="22">
        <v>14</v>
      </c>
      <c r="B16" s="23" t="s">
        <v>207</v>
      </c>
      <c r="C16" s="24" t="s">
        <v>208</v>
      </c>
      <c r="D16" s="23" t="s">
        <v>209</v>
      </c>
      <c r="E16" s="24" t="s">
        <v>199</v>
      </c>
      <c r="F16" s="16" t="s">
        <v>210</v>
      </c>
      <c r="G16" s="7" t="str">
        <f t="shared" si="0"/>
        <v>2801:1f:2800::D6</v>
      </c>
    </row>
    <row r="17" spans="1:7" ht="90" thickBot="1" x14ac:dyDescent="0.3">
      <c r="A17" s="22">
        <v>15</v>
      </c>
      <c r="B17" s="23" t="s">
        <v>211</v>
      </c>
      <c r="C17" s="24" t="s">
        <v>212</v>
      </c>
      <c r="D17" s="23" t="s">
        <v>213</v>
      </c>
      <c r="E17" s="24" t="s">
        <v>199</v>
      </c>
      <c r="F17" s="16" t="s">
        <v>214</v>
      </c>
      <c r="G17" s="7" t="str">
        <f t="shared" si="0"/>
        <v>2801:1f:2800::D7</v>
      </c>
    </row>
    <row r="18" spans="1:7" ht="115.5" thickBot="1" x14ac:dyDescent="0.3">
      <c r="A18" s="22">
        <v>16</v>
      </c>
      <c r="B18" s="23" t="s">
        <v>215</v>
      </c>
      <c r="C18" s="24" t="s">
        <v>216</v>
      </c>
      <c r="D18" s="23" t="s">
        <v>217</v>
      </c>
      <c r="E18" s="24" t="s">
        <v>199</v>
      </c>
      <c r="F18" s="16" t="s">
        <v>218</v>
      </c>
      <c r="G18" s="7" t="str">
        <f t="shared" si="0"/>
        <v>2801:1f:2800::D9</v>
      </c>
    </row>
    <row r="19" spans="1:7" ht="115.5" thickBot="1" x14ac:dyDescent="0.3">
      <c r="A19" s="22">
        <v>17</v>
      </c>
      <c r="B19" s="23" t="s">
        <v>219</v>
      </c>
      <c r="C19" s="24" t="s">
        <v>220</v>
      </c>
      <c r="D19" s="23" t="s">
        <v>221</v>
      </c>
      <c r="E19" s="24" t="s">
        <v>199</v>
      </c>
      <c r="F19" s="16" t="s">
        <v>222</v>
      </c>
      <c r="G19" s="7" t="str">
        <f t="shared" si="0"/>
        <v>2801:1f:2800::DA</v>
      </c>
    </row>
    <row r="20" spans="1:7" ht="102.75" thickBot="1" x14ac:dyDescent="0.3">
      <c r="A20" s="22">
        <v>18</v>
      </c>
      <c r="B20" s="23" t="s">
        <v>223</v>
      </c>
      <c r="C20" s="24" t="s">
        <v>224</v>
      </c>
      <c r="D20" s="23" t="s">
        <v>225</v>
      </c>
      <c r="E20" s="24" t="s">
        <v>199</v>
      </c>
      <c r="F20" s="16" t="s">
        <v>226</v>
      </c>
      <c r="G20" s="7" t="str">
        <f t="shared" si="0"/>
        <v>2801:1f:2800::DB</v>
      </c>
    </row>
    <row r="21" spans="1:7" ht="64.5" thickBot="1" x14ac:dyDescent="0.3">
      <c r="A21" s="22">
        <v>19</v>
      </c>
      <c r="B21" s="23" t="s">
        <v>227</v>
      </c>
      <c r="C21" s="24" t="s">
        <v>228</v>
      </c>
      <c r="D21" s="23" t="s">
        <v>229</v>
      </c>
      <c r="E21" s="24" t="s">
        <v>199</v>
      </c>
      <c r="F21" s="16" t="s">
        <v>230</v>
      </c>
      <c r="G21" s="7" t="str">
        <f t="shared" si="0"/>
        <v>2801:1f:2800::DC</v>
      </c>
    </row>
    <row r="22" spans="1:7" ht="102.75" thickBot="1" x14ac:dyDescent="0.3">
      <c r="A22" s="22">
        <v>20</v>
      </c>
      <c r="B22" s="23" t="s">
        <v>231</v>
      </c>
      <c r="C22" s="24" t="s">
        <v>232</v>
      </c>
      <c r="D22" s="23" t="s">
        <v>233</v>
      </c>
      <c r="E22" s="24" t="s">
        <v>199</v>
      </c>
      <c r="F22" s="16" t="s">
        <v>234</v>
      </c>
      <c r="G22" s="7" t="str">
        <f>"2801:1f:2800::"&amp;DEC2HEX(MID(F22,9,3))</f>
        <v>2801:1f:2800::DB</v>
      </c>
    </row>
    <row r="23" spans="1:7" ht="77.25" thickBot="1" x14ac:dyDescent="0.3">
      <c r="A23" s="22">
        <v>21</v>
      </c>
      <c r="B23" s="23" t="s">
        <v>235</v>
      </c>
      <c r="C23" s="24" t="s">
        <v>236</v>
      </c>
      <c r="D23" s="23" t="s">
        <v>237</v>
      </c>
      <c r="E23" s="24" t="s">
        <v>199</v>
      </c>
      <c r="F23" s="16" t="s">
        <v>238</v>
      </c>
      <c r="G23" s="7" t="str">
        <f>"2801:1f:2800::"&amp;DEC2HEX(MID(F23,9,3))</f>
        <v>2801:1f:2800::DE</v>
      </c>
    </row>
    <row r="24" spans="1:7" ht="64.5" thickBot="1" x14ac:dyDescent="0.3">
      <c r="A24" s="22">
        <v>22</v>
      </c>
      <c r="B24" s="23" t="s">
        <v>239</v>
      </c>
      <c r="C24" s="24" t="s">
        <v>240</v>
      </c>
      <c r="D24" s="23" t="s">
        <v>241</v>
      </c>
      <c r="E24" s="24" t="s">
        <v>199</v>
      </c>
      <c r="F24" s="16" t="s">
        <v>242</v>
      </c>
      <c r="G24" s="7" t="str">
        <f t="shared" ref="G24:G82" si="1">"2801:1f:2800::"&amp;DEC2HEX(MID(F24,9,3))</f>
        <v>2801:1f:2800::DF</v>
      </c>
    </row>
    <row r="25" spans="1:7" ht="102.75" thickBot="1" x14ac:dyDescent="0.3">
      <c r="A25" s="22">
        <v>23</v>
      </c>
      <c r="B25" s="23" t="s">
        <v>243</v>
      </c>
      <c r="C25" s="24" t="s">
        <v>244</v>
      </c>
      <c r="D25" s="23" t="s">
        <v>245</v>
      </c>
      <c r="E25" s="24" t="s">
        <v>199</v>
      </c>
      <c r="F25" s="16" t="s">
        <v>246</v>
      </c>
      <c r="G25" s="7" t="str">
        <f t="shared" si="1"/>
        <v>2801:1f:2800::E0</v>
      </c>
    </row>
    <row r="26" spans="1:7" ht="90" thickBot="1" x14ac:dyDescent="0.3">
      <c r="A26" s="22">
        <v>24</v>
      </c>
      <c r="B26" s="23" t="s">
        <v>247</v>
      </c>
      <c r="C26" s="24" t="s">
        <v>248</v>
      </c>
      <c r="D26" s="23" t="s">
        <v>249</v>
      </c>
      <c r="E26" s="24" t="s">
        <v>171</v>
      </c>
      <c r="F26" s="16" t="s">
        <v>250</v>
      </c>
      <c r="G26" s="7" t="str">
        <f t="shared" si="1"/>
        <v>2801:1f:2800::E1</v>
      </c>
    </row>
    <row r="27" spans="1:7" ht="51.75" thickBot="1" x14ac:dyDescent="0.3">
      <c r="A27" s="22">
        <v>25</v>
      </c>
      <c r="B27" s="23" t="s">
        <v>251</v>
      </c>
      <c r="C27" s="24" t="s">
        <v>252</v>
      </c>
      <c r="D27" s="23" t="s">
        <v>253</v>
      </c>
      <c r="E27" s="24" t="s">
        <v>199</v>
      </c>
      <c r="F27" s="16" t="s">
        <v>254</v>
      </c>
      <c r="G27" s="7" t="str">
        <f t="shared" si="1"/>
        <v>2801:1f:2800::E2</v>
      </c>
    </row>
    <row r="28" spans="1:7" ht="115.5" thickBot="1" x14ac:dyDescent="0.3">
      <c r="A28" s="22">
        <v>26</v>
      </c>
      <c r="B28" s="23" t="s">
        <v>255</v>
      </c>
      <c r="C28" s="24" t="s">
        <v>256</v>
      </c>
      <c r="D28" s="23" t="s">
        <v>257</v>
      </c>
      <c r="E28" s="24" t="s">
        <v>199</v>
      </c>
      <c r="F28" s="16" t="s">
        <v>258</v>
      </c>
      <c r="G28" s="7" t="str">
        <f t="shared" si="1"/>
        <v>2801:1f:2800::D2</v>
      </c>
    </row>
    <row r="29" spans="1:7" ht="179.25" thickBot="1" x14ac:dyDescent="0.3">
      <c r="A29" s="22">
        <v>27</v>
      </c>
      <c r="B29" s="23" t="s">
        <v>259</v>
      </c>
      <c r="C29" s="24" t="s">
        <v>260</v>
      </c>
      <c r="D29" s="23" t="s">
        <v>261</v>
      </c>
      <c r="E29" s="24" t="s">
        <v>199</v>
      </c>
      <c r="F29" s="16" t="s">
        <v>262</v>
      </c>
      <c r="G29" s="7" t="str">
        <f t="shared" si="1"/>
        <v>2801:1f:2800::E6</v>
      </c>
    </row>
    <row r="30" spans="1:7" ht="77.25" thickBot="1" x14ac:dyDescent="0.3">
      <c r="A30" s="22">
        <v>28</v>
      </c>
      <c r="B30" s="23" t="s">
        <v>263</v>
      </c>
      <c r="C30" s="24" t="s">
        <v>264</v>
      </c>
      <c r="D30" s="23" t="s">
        <v>265</v>
      </c>
      <c r="E30" s="24" t="s">
        <v>199</v>
      </c>
      <c r="F30" s="16" t="s">
        <v>266</v>
      </c>
      <c r="G30" s="7" t="str">
        <f t="shared" si="1"/>
        <v>2801:1f:2800::E9</v>
      </c>
    </row>
    <row r="31" spans="1:7" ht="90" thickBot="1" x14ac:dyDescent="0.3">
      <c r="A31" s="22">
        <v>29</v>
      </c>
      <c r="B31" s="23" t="s">
        <v>267</v>
      </c>
      <c r="C31" s="24" t="s">
        <v>43</v>
      </c>
      <c r="D31" s="23" t="s">
        <v>268</v>
      </c>
      <c r="E31" s="24" t="s">
        <v>199</v>
      </c>
      <c r="F31" s="16" t="s">
        <v>269</v>
      </c>
      <c r="G31" s="7" t="str">
        <f t="shared" si="1"/>
        <v>2801:1f:2800::E7</v>
      </c>
    </row>
    <row r="32" spans="1:7" ht="102.75" thickBot="1" x14ac:dyDescent="0.3">
      <c r="A32" s="22">
        <v>30</v>
      </c>
      <c r="B32" s="23" t="s">
        <v>270</v>
      </c>
      <c r="C32" s="24" t="s">
        <v>271</v>
      </c>
      <c r="D32" s="23" t="s">
        <v>272</v>
      </c>
      <c r="E32" s="24" t="s">
        <v>199</v>
      </c>
      <c r="F32" s="16" t="s">
        <v>273</v>
      </c>
      <c r="G32" s="7" t="str">
        <f t="shared" si="1"/>
        <v>2801:1f:2800::E5</v>
      </c>
    </row>
    <row r="33" spans="1:7" ht="102.75" thickBot="1" x14ac:dyDescent="0.3">
      <c r="A33" s="22">
        <v>31</v>
      </c>
      <c r="B33" s="23" t="s">
        <v>274</v>
      </c>
      <c r="C33" s="24" t="s">
        <v>275</v>
      </c>
      <c r="D33" s="23" t="s">
        <v>276</v>
      </c>
      <c r="E33" s="24" t="s">
        <v>199</v>
      </c>
      <c r="F33" s="16" t="s">
        <v>277</v>
      </c>
      <c r="G33" s="7" t="str">
        <f t="shared" si="1"/>
        <v>2801:1f:2800::E8</v>
      </c>
    </row>
    <row r="34" spans="1:7" ht="39" thickBot="1" x14ac:dyDescent="0.3">
      <c r="A34" s="22">
        <v>32</v>
      </c>
      <c r="B34" s="23" t="s">
        <v>278</v>
      </c>
      <c r="C34" s="24" t="s">
        <v>279</v>
      </c>
      <c r="D34" s="23" t="s">
        <v>280</v>
      </c>
      <c r="E34" s="24" t="s">
        <v>199</v>
      </c>
      <c r="F34" s="16" t="s">
        <v>281</v>
      </c>
      <c r="G34" s="7" t="str">
        <f t="shared" si="1"/>
        <v>2801:1f:2800::E5</v>
      </c>
    </row>
    <row r="35" spans="1:7" ht="77.25" thickBot="1" x14ac:dyDescent="0.3">
      <c r="A35" s="22">
        <v>33</v>
      </c>
      <c r="B35" s="23" t="s">
        <v>282</v>
      </c>
      <c r="C35" s="24" t="s">
        <v>283</v>
      </c>
      <c r="D35" s="23" t="s">
        <v>284</v>
      </c>
      <c r="E35" s="24" t="s">
        <v>199</v>
      </c>
      <c r="F35" s="16" t="s">
        <v>285</v>
      </c>
      <c r="G35" s="7" t="str">
        <f t="shared" si="1"/>
        <v>2801:1f:2800::DA</v>
      </c>
    </row>
    <row r="36" spans="1:7" ht="90" thickBot="1" x14ac:dyDescent="0.3">
      <c r="A36" s="22">
        <v>34</v>
      </c>
      <c r="B36" s="23" t="s">
        <v>286</v>
      </c>
      <c r="C36" s="24" t="s">
        <v>201</v>
      </c>
      <c r="D36" s="23" t="s">
        <v>287</v>
      </c>
      <c r="E36" s="24" t="s">
        <v>199</v>
      </c>
      <c r="F36" s="16" t="s">
        <v>288</v>
      </c>
      <c r="G36" s="7" t="str">
        <f t="shared" si="1"/>
        <v>2801:1f:2800::D3</v>
      </c>
    </row>
    <row r="37" spans="1:7" ht="102.75" thickBot="1" x14ac:dyDescent="0.3">
      <c r="A37" s="22">
        <v>35</v>
      </c>
      <c r="B37" s="23" t="s">
        <v>289</v>
      </c>
      <c r="C37" s="24" t="s">
        <v>201</v>
      </c>
      <c r="D37" s="23" t="s">
        <v>290</v>
      </c>
      <c r="E37" s="24" t="s">
        <v>199</v>
      </c>
      <c r="F37" s="16" t="s">
        <v>291</v>
      </c>
      <c r="G37" s="7" t="str">
        <f t="shared" si="1"/>
        <v>2801:1f:2800::D3</v>
      </c>
    </row>
    <row r="38" spans="1:7" ht="51.75" thickBot="1" x14ac:dyDescent="0.3">
      <c r="A38" s="22">
        <v>36</v>
      </c>
      <c r="B38" s="23" t="s">
        <v>292</v>
      </c>
      <c r="C38" s="24" t="s">
        <v>201</v>
      </c>
      <c r="D38" s="23" t="s">
        <v>293</v>
      </c>
      <c r="E38" s="24" t="s">
        <v>199</v>
      </c>
      <c r="F38" s="16" t="s">
        <v>294</v>
      </c>
      <c r="G38" s="7" t="str">
        <f t="shared" si="1"/>
        <v>2801:1f:2800::E4</v>
      </c>
    </row>
    <row r="39" spans="1:7" ht="127.5" x14ac:dyDescent="0.25">
      <c r="A39" s="52">
        <v>37</v>
      </c>
      <c r="B39" s="54" t="s">
        <v>295</v>
      </c>
      <c r="C39" s="52" t="s">
        <v>244</v>
      </c>
      <c r="D39" s="25" t="s">
        <v>296</v>
      </c>
      <c r="E39" s="52" t="s">
        <v>171</v>
      </c>
      <c r="F39" s="46" t="s">
        <v>297</v>
      </c>
      <c r="G39" s="47" t="str">
        <f t="shared" si="1"/>
        <v>2801:1f:2800::D2</v>
      </c>
    </row>
    <row r="40" spans="1:7" ht="15.75" thickBot="1" x14ac:dyDescent="0.3">
      <c r="A40" s="53"/>
      <c r="B40" s="55"/>
      <c r="C40" s="53"/>
      <c r="D40" s="23" t="s">
        <v>298</v>
      </c>
      <c r="E40" s="53"/>
      <c r="F40" s="46"/>
      <c r="G40" s="47"/>
    </row>
    <row r="41" spans="1:7" ht="51.75" thickBot="1" x14ac:dyDescent="0.3">
      <c r="A41" s="22">
        <v>38</v>
      </c>
      <c r="B41" s="23" t="s">
        <v>299</v>
      </c>
      <c r="C41" s="24" t="s">
        <v>300</v>
      </c>
      <c r="D41" s="23" t="s">
        <v>301</v>
      </c>
      <c r="E41" s="24" t="s">
        <v>199</v>
      </c>
      <c r="F41" s="16" t="s">
        <v>302</v>
      </c>
      <c r="G41" s="7" t="str">
        <f t="shared" si="1"/>
        <v>2801:1f:2800::DF</v>
      </c>
    </row>
    <row r="42" spans="1:7" ht="64.5" thickBot="1" x14ac:dyDescent="0.3">
      <c r="A42" s="22">
        <v>39</v>
      </c>
      <c r="B42" s="23" t="s">
        <v>303</v>
      </c>
      <c r="C42" s="24" t="s">
        <v>236</v>
      </c>
      <c r="D42" s="23" t="s">
        <v>304</v>
      </c>
      <c r="E42" s="24" t="s">
        <v>199</v>
      </c>
      <c r="F42" s="16" t="s">
        <v>258</v>
      </c>
      <c r="G42" s="7" t="str">
        <f t="shared" si="1"/>
        <v>2801:1f:2800::D2</v>
      </c>
    </row>
    <row r="43" spans="1:7" ht="102.75" thickBot="1" x14ac:dyDescent="0.3">
      <c r="A43" s="22">
        <v>40</v>
      </c>
      <c r="B43" s="23" t="s">
        <v>305</v>
      </c>
      <c r="C43" s="24" t="s">
        <v>236</v>
      </c>
      <c r="D43" s="23" t="s">
        <v>306</v>
      </c>
      <c r="E43" s="24" t="s">
        <v>199</v>
      </c>
      <c r="F43" s="16" t="s">
        <v>307</v>
      </c>
      <c r="G43" s="7" t="str">
        <f t="shared" si="1"/>
        <v>2801:1f:2800::DE</v>
      </c>
    </row>
    <row r="44" spans="1:7" ht="39" thickBot="1" x14ac:dyDescent="0.3">
      <c r="A44" s="22">
        <v>42</v>
      </c>
      <c r="B44" s="23" t="s">
        <v>308</v>
      </c>
      <c r="C44" s="24" t="s">
        <v>224</v>
      </c>
      <c r="D44" s="23" t="s">
        <v>309</v>
      </c>
      <c r="E44" s="24" t="s">
        <v>171</v>
      </c>
      <c r="F44" s="16" t="s">
        <v>310</v>
      </c>
      <c r="G44" s="7" t="str">
        <f t="shared" si="1"/>
        <v>2801:1f:2800::E6</v>
      </c>
    </row>
    <row r="45" spans="1:7" ht="77.25" thickBot="1" x14ac:dyDescent="0.3">
      <c r="A45" s="22">
        <v>43</v>
      </c>
      <c r="B45" s="23" t="s">
        <v>311</v>
      </c>
      <c r="C45" s="24" t="s">
        <v>312</v>
      </c>
      <c r="D45" s="23" t="s">
        <v>313</v>
      </c>
      <c r="E45" s="24" t="s">
        <v>199</v>
      </c>
      <c r="F45" s="16" t="s">
        <v>218</v>
      </c>
      <c r="G45" s="7" t="str">
        <f t="shared" si="1"/>
        <v>2801:1f:2800::D9</v>
      </c>
    </row>
    <row r="46" spans="1:7" ht="26.25" thickBot="1" x14ac:dyDescent="0.3">
      <c r="A46" s="22">
        <v>44</v>
      </c>
      <c r="B46" s="23" t="s">
        <v>314</v>
      </c>
      <c r="C46" s="24" t="s">
        <v>315</v>
      </c>
      <c r="D46" s="23" t="s">
        <v>316</v>
      </c>
      <c r="E46" s="24" t="s">
        <v>171</v>
      </c>
      <c r="F46" s="16" t="s">
        <v>317</v>
      </c>
      <c r="G46" s="7" t="str">
        <f t="shared" si="1"/>
        <v>2801:1f:2800::D9</v>
      </c>
    </row>
    <row r="47" spans="1:7" ht="39" thickBot="1" x14ac:dyDescent="0.3">
      <c r="A47" s="22">
        <v>45</v>
      </c>
      <c r="B47" s="23" t="s">
        <v>318</v>
      </c>
      <c r="C47" s="24" t="s">
        <v>319</v>
      </c>
      <c r="D47" s="23" t="s">
        <v>320</v>
      </c>
      <c r="E47" s="24" t="s">
        <v>171</v>
      </c>
      <c r="F47" s="16" t="s">
        <v>321</v>
      </c>
      <c r="G47" s="7" t="str">
        <f t="shared" si="1"/>
        <v>2801:1f:2800::D9</v>
      </c>
    </row>
    <row r="48" spans="1:7" ht="26.25" thickBot="1" x14ac:dyDescent="0.3">
      <c r="A48" s="22">
        <v>46</v>
      </c>
      <c r="B48" s="23" t="s">
        <v>322</v>
      </c>
      <c r="C48" s="24" t="s">
        <v>323</v>
      </c>
      <c r="D48" s="23" t="s">
        <v>324</v>
      </c>
      <c r="E48" s="24" t="s">
        <v>171</v>
      </c>
      <c r="F48" s="16" t="s">
        <v>325</v>
      </c>
      <c r="G48" s="7" t="str">
        <f t="shared" si="1"/>
        <v>2801:1f:2800::D8</v>
      </c>
    </row>
    <row r="49" spans="1:7" ht="26.25" thickBot="1" x14ac:dyDescent="0.3">
      <c r="A49" s="22">
        <v>47</v>
      </c>
      <c r="B49" s="23" t="s">
        <v>326</v>
      </c>
      <c r="C49" s="24" t="s">
        <v>327</v>
      </c>
      <c r="D49" s="23" t="s">
        <v>328</v>
      </c>
      <c r="E49" s="24" t="s">
        <v>171</v>
      </c>
      <c r="F49" s="16" t="s">
        <v>329</v>
      </c>
      <c r="G49" s="7" t="str">
        <f t="shared" si="1"/>
        <v>2801:1f:2800::D8</v>
      </c>
    </row>
    <row r="50" spans="1:7" ht="39" thickBot="1" x14ac:dyDescent="0.3">
      <c r="A50" s="22">
        <v>48</v>
      </c>
      <c r="B50" s="23" t="s">
        <v>330</v>
      </c>
      <c r="C50" s="24" t="s">
        <v>315</v>
      </c>
      <c r="D50" s="23" t="s">
        <v>331</v>
      </c>
      <c r="E50" s="24" t="s">
        <v>171</v>
      </c>
      <c r="F50" s="16" t="s">
        <v>332</v>
      </c>
      <c r="G50" s="7" t="str">
        <f t="shared" si="1"/>
        <v>2801:1f:2800::D8</v>
      </c>
    </row>
    <row r="51" spans="1:7" ht="39" thickBot="1" x14ac:dyDescent="0.3">
      <c r="A51" s="22">
        <v>49</v>
      </c>
      <c r="B51" s="23" t="s">
        <v>333</v>
      </c>
      <c r="C51" s="24" t="s">
        <v>334</v>
      </c>
      <c r="D51" s="23" t="s">
        <v>335</v>
      </c>
      <c r="E51" s="24" t="s">
        <v>171</v>
      </c>
      <c r="F51" s="16" t="s">
        <v>336</v>
      </c>
      <c r="G51" s="7" t="str">
        <f t="shared" si="1"/>
        <v>2801:1f:2800::E2</v>
      </c>
    </row>
    <row r="52" spans="1:7" ht="102.75" thickBot="1" x14ac:dyDescent="0.3">
      <c r="A52" s="22">
        <v>50</v>
      </c>
      <c r="B52" s="23" t="s">
        <v>337</v>
      </c>
      <c r="C52" s="24" t="s">
        <v>334</v>
      </c>
      <c r="D52" s="23" t="s">
        <v>338</v>
      </c>
      <c r="E52" s="24" t="s">
        <v>171</v>
      </c>
      <c r="F52" s="16" t="s">
        <v>339</v>
      </c>
      <c r="G52" s="7" t="str">
        <f t="shared" si="1"/>
        <v>2801:1f:2800::E2</v>
      </c>
    </row>
    <row r="53" spans="1:7" ht="51.75" thickBot="1" x14ac:dyDescent="0.3">
      <c r="A53" s="22">
        <v>51</v>
      </c>
      <c r="B53" s="23" t="s">
        <v>340</v>
      </c>
      <c r="C53" s="24" t="s">
        <v>341</v>
      </c>
      <c r="D53" s="23" t="s">
        <v>342</v>
      </c>
      <c r="E53" s="24" t="s">
        <v>171</v>
      </c>
      <c r="F53" s="16" t="s">
        <v>343</v>
      </c>
      <c r="G53" s="7" t="str">
        <f t="shared" si="1"/>
        <v>2801:1f:2800::DF</v>
      </c>
    </row>
    <row r="54" spans="1:7" ht="102.75" thickBot="1" x14ac:dyDescent="0.3">
      <c r="A54" s="22">
        <v>52</v>
      </c>
      <c r="B54" s="23" t="s">
        <v>344</v>
      </c>
      <c r="C54" s="24" t="s">
        <v>345</v>
      </c>
      <c r="D54" s="23" t="s">
        <v>346</v>
      </c>
      <c r="E54" s="24" t="s">
        <v>171</v>
      </c>
      <c r="F54" s="16" t="s">
        <v>302</v>
      </c>
      <c r="G54" s="7" t="str">
        <f t="shared" si="1"/>
        <v>2801:1f:2800::DF</v>
      </c>
    </row>
    <row r="55" spans="1:7" ht="26.25" thickBot="1" x14ac:dyDescent="0.3">
      <c r="A55" s="22">
        <v>53</v>
      </c>
      <c r="B55" s="23" t="s">
        <v>347</v>
      </c>
      <c r="C55" s="24" t="s">
        <v>283</v>
      </c>
      <c r="D55" s="23" t="s">
        <v>348</v>
      </c>
      <c r="E55" s="24" t="s">
        <v>171</v>
      </c>
      <c r="F55" s="16" t="s">
        <v>285</v>
      </c>
      <c r="G55" s="7" t="str">
        <f t="shared" si="1"/>
        <v>2801:1f:2800::DA</v>
      </c>
    </row>
    <row r="56" spans="1:7" ht="166.5" thickBot="1" x14ac:dyDescent="0.3">
      <c r="A56" s="22">
        <v>54</v>
      </c>
      <c r="B56" s="23" t="s">
        <v>349</v>
      </c>
      <c r="C56" s="24" t="s">
        <v>334</v>
      </c>
      <c r="D56" s="23" t="s">
        <v>350</v>
      </c>
      <c r="E56" s="24" t="s">
        <v>171</v>
      </c>
      <c r="F56" s="16" t="s">
        <v>351</v>
      </c>
      <c r="G56" s="7" t="str">
        <f t="shared" si="1"/>
        <v>2801:1f:2800::DA</v>
      </c>
    </row>
    <row r="57" spans="1:7" ht="77.25" thickBot="1" x14ac:dyDescent="0.3">
      <c r="A57" s="22">
        <v>55</v>
      </c>
      <c r="B57" s="23" t="s">
        <v>352</v>
      </c>
      <c r="C57" s="24" t="s">
        <v>341</v>
      </c>
      <c r="D57" s="23" t="s">
        <v>353</v>
      </c>
      <c r="E57" s="24" t="s">
        <v>171</v>
      </c>
      <c r="F57" s="16" t="s">
        <v>354</v>
      </c>
      <c r="G57" s="7" t="str">
        <f t="shared" si="1"/>
        <v>2801:1f:2800::DA</v>
      </c>
    </row>
    <row r="58" spans="1:7" ht="39" thickBot="1" x14ac:dyDescent="0.3">
      <c r="A58" s="22">
        <v>56</v>
      </c>
      <c r="B58" s="23" t="s">
        <v>355</v>
      </c>
      <c r="C58" s="24" t="s">
        <v>356</v>
      </c>
      <c r="D58" s="23" t="s">
        <v>357</v>
      </c>
      <c r="E58" s="24" t="s">
        <v>171</v>
      </c>
      <c r="F58" s="16" t="s">
        <v>358</v>
      </c>
      <c r="G58" s="7" t="str">
        <f t="shared" si="1"/>
        <v>2801:1f:2800::E6</v>
      </c>
    </row>
    <row r="59" spans="1:7" ht="39" thickBot="1" x14ac:dyDescent="0.3">
      <c r="A59" s="22">
        <v>57</v>
      </c>
      <c r="B59" s="23" t="s">
        <v>359</v>
      </c>
      <c r="C59" s="24" t="s">
        <v>356</v>
      </c>
      <c r="D59" s="23" t="s">
        <v>360</v>
      </c>
      <c r="E59" s="24" t="s">
        <v>171</v>
      </c>
      <c r="F59" s="16" t="s">
        <v>361</v>
      </c>
      <c r="G59" s="7" t="str">
        <f t="shared" si="1"/>
        <v>2801:1f:2800::E6</v>
      </c>
    </row>
    <row r="60" spans="1:7" ht="115.5" thickBot="1" x14ac:dyDescent="0.3">
      <c r="A60" s="22">
        <v>58</v>
      </c>
      <c r="B60" s="23" t="s">
        <v>362</v>
      </c>
      <c r="C60" s="24" t="s">
        <v>363</v>
      </c>
      <c r="D60" s="23" t="s">
        <v>364</v>
      </c>
      <c r="E60" s="24" t="s">
        <v>171</v>
      </c>
      <c r="F60" s="16" t="s">
        <v>365</v>
      </c>
      <c r="G60" s="7" t="str">
        <f t="shared" si="1"/>
        <v>2801:1f:2800::E8</v>
      </c>
    </row>
    <row r="61" spans="1:7" ht="39" thickBot="1" x14ac:dyDescent="0.3">
      <c r="A61" s="22">
        <v>59</v>
      </c>
      <c r="B61" s="23" t="s">
        <v>366</v>
      </c>
      <c r="C61" s="24" t="s">
        <v>356</v>
      </c>
      <c r="D61" s="23" t="s">
        <v>367</v>
      </c>
      <c r="E61" s="24" t="s">
        <v>171</v>
      </c>
      <c r="F61" s="16" t="s">
        <v>368</v>
      </c>
      <c r="G61" s="7" t="str">
        <f t="shared" si="1"/>
        <v>2801:1f:2800::E8</v>
      </c>
    </row>
    <row r="62" spans="1:7" ht="115.5" thickBot="1" x14ac:dyDescent="0.3">
      <c r="A62" s="22">
        <v>60</v>
      </c>
      <c r="B62" s="23" t="s">
        <v>369</v>
      </c>
      <c r="C62" s="24" t="s">
        <v>370</v>
      </c>
      <c r="D62" s="23" t="s">
        <v>371</v>
      </c>
      <c r="E62" s="24" t="s">
        <v>199</v>
      </c>
      <c r="F62" s="14" t="s">
        <v>372</v>
      </c>
      <c r="G62" s="7" t="str">
        <f t="shared" si="1"/>
        <v>2801:1f:2800::E8</v>
      </c>
    </row>
    <row r="63" spans="1:7" x14ac:dyDescent="0.25">
      <c r="A63" s="52">
        <v>61</v>
      </c>
      <c r="B63" s="54" t="s">
        <v>373</v>
      </c>
      <c r="C63" s="52" t="s">
        <v>374</v>
      </c>
      <c r="D63" s="54" t="s">
        <v>375</v>
      </c>
      <c r="E63" s="52" t="s">
        <v>199</v>
      </c>
      <c r="F63" s="50" t="s">
        <v>376</v>
      </c>
      <c r="G63" s="47" t="str">
        <f t="shared" si="1"/>
        <v>2801:1f:2800::E2</v>
      </c>
    </row>
    <row r="64" spans="1:7" ht="15.75" thickBot="1" x14ac:dyDescent="0.3">
      <c r="A64" s="53"/>
      <c r="B64" s="55"/>
      <c r="C64" s="53"/>
      <c r="D64" s="55"/>
      <c r="E64" s="53"/>
      <c r="F64" s="51"/>
      <c r="G64" s="47"/>
    </row>
    <row r="65" spans="1:7" ht="26.25" thickBot="1" x14ac:dyDescent="0.3">
      <c r="A65" s="22">
        <v>62</v>
      </c>
      <c r="B65" s="23" t="s">
        <v>377</v>
      </c>
      <c r="C65" s="24" t="s">
        <v>378</v>
      </c>
      <c r="D65" s="23" t="s">
        <v>379</v>
      </c>
      <c r="E65" s="24" t="s">
        <v>171</v>
      </c>
      <c r="F65" s="16" t="s">
        <v>380</v>
      </c>
      <c r="G65" s="7" t="str">
        <f t="shared" si="1"/>
        <v>2801:1f:2800::D4</v>
      </c>
    </row>
    <row r="66" spans="1:7" ht="26.25" thickBot="1" x14ac:dyDescent="0.3">
      <c r="A66" s="22">
        <v>63</v>
      </c>
      <c r="B66" s="23" t="s">
        <v>381</v>
      </c>
      <c r="C66" s="24" t="s">
        <v>382</v>
      </c>
      <c r="D66" s="23" t="s">
        <v>383</v>
      </c>
      <c r="E66" s="24" t="s">
        <v>171</v>
      </c>
      <c r="F66" s="16" t="s">
        <v>384</v>
      </c>
      <c r="G66" s="7" t="str">
        <f t="shared" si="1"/>
        <v>2801:1f:2800::D4</v>
      </c>
    </row>
    <row r="67" spans="1:7" ht="26.25" thickBot="1" x14ac:dyDescent="0.3">
      <c r="A67" s="22">
        <v>64</v>
      </c>
      <c r="B67" s="23" t="s">
        <v>385</v>
      </c>
      <c r="C67" s="24" t="s">
        <v>386</v>
      </c>
      <c r="D67" s="23" t="s">
        <v>387</v>
      </c>
      <c r="E67" s="24" t="s">
        <v>171</v>
      </c>
      <c r="F67" s="16" t="s">
        <v>388</v>
      </c>
      <c r="G67" s="7" t="str">
        <f t="shared" si="1"/>
        <v>2801:1f:2800::D4</v>
      </c>
    </row>
    <row r="68" spans="1:7" ht="39" thickBot="1" x14ac:dyDescent="0.3">
      <c r="A68" s="22">
        <v>65</v>
      </c>
      <c r="B68" s="23" t="s">
        <v>389</v>
      </c>
      <c r="C68" s="24" t="s">
        <v>390</v>
      </c>
      <c r="D68" s="23" t="s">
        <v>391</v>
      </c>
      <c r="E68" s="24" t="s">
        <v>171</v>
      </c>
      <c r="F68" s="16" t="s">
        <v>392</v>
      </c>
      <c r="G68" s="7" t="str">
        <f t="shared" si="1"/>
        <v>2801:1f:2800::EA</v>
      </c>
    </row>
    <row r="69" spans="1:7" ht="39" thickBot="1" x14ac:dyDescent="0.3">
      <c r="A69" s="22">
        <v>66</v>
      </c>
      <c r="B69" s="23" t="s">
        <v>393</v>
      </c>
      <c r="C69" s="24" t="s">
        <v>394</v>
      </c>
      <c r="D69" s="23" t="s">
        <v>395</v>
      </c>
      <c r="E69" s="24" t="s">
        <v>171</v>
      </c>
      <c r="F69" s="16" t="s">
        <v>396</v>
      </c>
      <c r="G69" s="7" t="str">
        <f t="shared" si="1"/>
        <v>2801:1f:2800::EA</v>
      </c>
    </row>
    <row r="70" spans="1:7" ht="39" thickBot="1" x14ac:dyDescent="0.3">
      <c r="A70" s="22">
        <v>67</v>
      </c>
      <c r="B70" s="23" t="s">
        <v>397</v>
      </c>
      <c r="C70" s="24" t="s">
        <v>398</v>
      </c>
      <c r="D70" s="23" t="s">
        <v>399</v>
      </c>
      <c r="E70" s="24" t="s">
        <v>171</v>
      </c>
      <c r="F70" s="16" t="s">
        <v>400</v>
      </c>
      <c r="G70" s="7" t="str">
        <f t="shared" si="1"/>
        <v>2801:1f:2800::EA</v>
      </c>
    </row>
    <row r="71" spans="1:7" ht="39" thickBot="1" x14ac:dyDescent="0.3">
      <c r="A71" s="22">
        <v>68</v>
      </c>
      <c r="B71" s="23" t="s">
        <v>401</v>
      </c>
      <c r="C71" s="24" t="s">
        <v>402</v>
      </c>
      <c r="D71" s="23" t="s">
        <v>403</v>
      </c>
      <c r="E71" s="24" t="s">
        <v>171</v>
      </c>
      <c r="F71" s="16" t="s">
        <v>404</v>
      </c>
      <c r="G71" s="7" t="str">
        <f t="shared" si="1"/>
        <v>2801:1f:2800::E9</v>
      </c>
    </row>
    <row r="72" spans="1:7" ht="39" thickBot="1" x14ac:dyDescent="0.3">
      <c r="A72" s="22">
        <v>70</v>
      </c>
      <c r="B72" s="23" t="s">
        <v>405</v>
      </c>
      <c r="C72" s="24" t="s">
        <v>244</v>
      </c>
      <c r="D72" s="23" t="s">
        <v>406</v>
      </c>
      <c r="E72" s="24" t="s">
        <v>171</v>
      </c>
      <c r="F72" s="16" t="s">
        <v>407</v>
      </c>
      <c r="G72" s="7" t="str">
        <f t="shared" si="1"/>
        <v>2801:1f:2800::E9</v>
      </c>
    </row>
    <row r="73" spans="1:7" ht="51.75" thickBot="1" x14ac:dyDescent="0.3">
      <c r="A73" s="22">
        <v>71</v>
      </c>
      <c r="B73" s="23" t="s">
        <v>408</v>
      </c>
      <c r="C73" s="24" t="s">
        <v>409</v>
      </c>
      <c r="D73" s="23" t="s">
        <v>410</v>
      </c>
      <c r="E73" s="24" t="s">
        <v>199</v>
      </c>
      <c r="F73" s="16" t="s">
        <v>411</v>
      </c>
      <c r="G73" s="7" t="str">
        <f t="shared" si="1"/>
        <v>2801:1f:2800::E5</v>
      </c>
    </row>
    <row r="74" spans="1:7" ht="39" thickBot="1" x14ac:dyDescent="0.3">
      <c r="A74" s="22">
        <v>72</v>
      </c>
      <c r="B74" s="23" t="s">
        <v>412</v>
      </c>
      <c r="C74" s="24" t="s">
        <v>413</v>
      </c>
      <c r="D74" s="23" t="s">
        <v>414</v>
      </c>
      <c r="E74" s="24" t="s">
        <v>171</v>
      </c>
      <c r="F74" s="16" t="s">
        <v>415</v>
      </c>
      <c r="G74" s="7" t="str">
        <f t="shared" si="1"/>
        <v>2801:1f:2800::E5</v>
      </c>
    </row>
    <row r="75" spans="1:7" ht="26.25" thickBot="1" x14ac:dyDescent="0.3">
      <c r="A75" s="22">
        <v>74</v>
      </c>
      <c r="B75" s="23" t="s">
        <v>416</v>
      </c>
      <c r="C75" s="24" t="s">
        <v>417</v>
      </c>
      <c r="D75" s="23" t="s">
        <v>418</v>
      </c>
      <c r="E75" s="24" t="s">
        <v>171</v>
      </c>
      <c r="F75" s="16" t="s">
        <v>419</v>
      </c>
      <c r="G75" s="7" t="str">
        <f t="shared" si="1"/>
        <v>2801:1f:2800::E1</v>
      </c>
    </row>
    <row r="76" spans="1:7" ht="39" thickBot="1" x14ac:dyDescent="0.3">
      <c r="A76" s="22">
        <v>75</v>
      </c>
      <c r="B76" s="23" t="s">
        <v>420</v>
      </c>
      <c r="C76" s="24" t="s">
        <v>421</v>
      </c>
      <c r="D76" s="23" t="s">
        <v>422</v>
      </c>
      <c r="E76" s="24" t="s">
        <v>199</v>
      </c>
      <c r="F76" s="16" t="s">
        <v>423</v>
      </c>
      <c r="G76" s="7" t="str">
        <f t="shared" si="1"/>
        <v>2801:1f:2800::E0</v>
      </c>
    </row>
    <row r="77" spans="1:7" ht="26.25" thickBot="1" x14ac:dyDescent="0.3">
      <c r="A77" s="22">
        <v>76</v>
      </c>
      <c r="B77" s="23" t="s">
        <v>424</v>
      </c>
      <c r="C77" s="24" t="s">
        <v>425</v>
      </c>
      <c r="D77" s="23" t="s">
        <v>426</v>
      </c>
      <c r="E77" s="24" t="s">
        <v>199</v>
      </c>
      <c r="F77" s="16" t="s">
        <v>427</v>
      </c>
      <c r="G77" s="7" t="str">
        <f t="shared" si="1"/>
        <v>2801:1f:2800::E0</v>
      </c>
    </row>
    <row r="78" spans="1:7" ht="26.25" thickBot="1" x14ac:dyDescent="0.3">
      <c r="A78" s="22">
        <v>77</v>
      </c>
      <c r="B78" s="23" t="s">
        <v>428</v>
      </c>
      <c r="C78" s="24" t="s">
        <v>429</v>
      </c>
      <c r="D78" s="23" t="s">
        <v>426</v>
      </c>
      <c r="E78" s="24" t="s">
        <v>199</v>
      </c>
      <c r="F78" s="16" t="s">
        <v>430</v>
      </c>
      <c r="G78" s="7" t="str">
        <f t="shared" si="1"/>
        <v>2801:1f:2800::E0</v>
      </c>
    </row>
    <row r="79" spans="1:7" x14ac:dyDescent="0.25">
      <c r="A79" s="52">
        <v>81</v>
      </c>
      <c r="B79" s="54" t="s">
        <v>431</v>
      </c>
      <c r="C79" s="52" t="s">
        <v>197</v>
      </c>
      <c r="D79" s="54" t="s">
        <v>432</v>
      </c>
      <c r="E79" s="52" t="s">
        <v>199</v>
      </c>
      <c r="F79" s="50" t="s">
        <v>433</v>
      </c>
      <c r="G79" s="7"/>
    </row>
    <row r="80" spans="1:7" ht="15.75" thickBot="1" x14ac:dyDescent="0.3">
      <c r="A80" s="53"/>
      <c r="B80" s="55"/>
      <c r="C80" s="53"/>
      <c r="D80" s="55"/>
      <c r="E80" s="53"/>
      <c r="F80" s="51"/>
      <c r="G80" s="7"/>
    </row>
    <row r="81" spans="1:7" ht="230.25" thickBot="1" x14ac:dyDescent="0.3">
      <c r="A81" s="22">
        <v>82</v>
      </c>
      <c r="B81" s="23" t="s">
        <v>434</v>
      </c>
      <c r="C81" s="24" t="s">
        <v>435</v>
      </c>
      <c r="D81" s="23" t="s">
        <v>436</v>
      </c>
      <c r="E81" s="24" t="s">
        <v>199</v>
      </c>
      <c r="F81" s="16" t="s">
        <v>437</v>
      </c>
      <c r="G81" s="7" t="str">
        <f t="shared" si="1"/>
        <v>2801:1f:2800::D2</v>
      </c>
    </row>
    <row r="82" spans="1:7" ht="39" thickBot="1" x14ac:dyDescent="0.3">
      <c r="A82" s="22">
        <v>86</v>
      </c>
      <c r="B82" s="23" t="s">
        <v>438</v>
      </c>
      <c r="C82" s="24" t="s">
        <v>35</v>
      </c>
      <c r="D82" s="23" t="s">
        <v>439</v>
      </c>
      <c r="E82" s="24" t="s">
        <v>171</v>
      </c>
      <c r="F82" s="16" t="s">
        <v>440</v>
      </c>
      <c r="G82" s="7" t="str">
        <f t="shared" si="1"/>
        <v>2801:1f:2800::C6</v>
      </c>
    </row>
    <row r="83" spans="1:7" ht="64.5" thickBot="1" x14ac:dyDescent="0.3">
      <c r="A83" s="22">
        <v>87</v>
      </c>
      <c r="B83" s="23" t="s">
        <v>441</v>
      </c>
      <c r="C83" s="24" t="s">
        <v>442</v>
      </c>
      <c r="D83" s="23" t="s">
        <v>443</v>
      </c>
      <c r="E83" s="24"/>
      <c r="F83" s="22" t="s">
        <v>444</v>
      </c>
      <c r="G83" s="7"/>
    </row>
    <row r="84" spans="1:7" ht="90" thickBot="1" x14ac:dyDescent="0.3">
      <c r="A84" s="22">
        <v>88</v>
      </c>
      <c r="B84" s="23" t="s">
        <v>445</v>
      </c>
      <c r="C84" s="24" t="s">
        <v>446</v>
      </c>
      <c r="D84" s="23" t="s">
        <v>447</v>
      </c>
      <c r="E84" s="24"/>
      <c r="F84" s="22" t="s">
        <v>448</v>
      </c>
      <c r="G84" s="7"/>
    </row>
    <row r="85" spans="1:7" ht="90" thickBot="1" x14ac:dyDescent="0.3">
      <c r="A85" s="22">
        <v>89</v>
      </c>
      <c r="B85" s="23" t="s">
        <v>449</v>
      </c>
      <c r="C85" s="24" t="s">
        <v>35</v>
      </c>
      <c r="D85" s="23" t="s">
        <v>450</v>
      </c>
      <c r="E85" s="24"/>
      <c r="F85" s="22" t="s">
        <v>451</v>
      </c>
      <c r="G85" s="7"/>
    </row>
    <row r="86" spans="1:7" ht="102.75" thickBot="1" x14ac:dyDescent="0.3">
      <c r="A86" s="22">
        <v>90</v>
      </c>
      <c r="B86" s="23" t="s">
        <v>452</v>
      </c>
      <c r="C86" s="24" t="s">
        <v>453</v>
      </c>
      <c r="D86" s="23" t="s">
        <v>454</v>
      </c>
      <c r="E86" s="24"/>
      <c r="F86" s="22" t="s">
        <v>455</v>
      </c>
      <c r="G86" s="7"/>
    </row>
    <row r="87" spans="1:7" ht="115.5" thickBot="1" x14ac:dyDescent="0.3">
      <c r="A87" s="22">
        <v>91</v>
      </c>
      <c r="B87" s="23" t="s">
        <v>456</v>
      </c>
      <c r="C87" s="24" t="s">
        <v>453</v>
      </c>
      <c r="D87" s="23" t="s">
        <v>457</v>
      </c>
      <c r="E87" s="24"/>
      <c r="F87" s="22" t="s">
        <v>458</v>
      </c>
      <c r="G87" s="7"/>
    </row>
    <row r="88" spans="1:7" ht="26.25" thickBot="1" x14ac:dyDescent="0.3">
      <c r="A88" s="22">
        <v>92</v>
      </c>
      <c r="B88" s="23" t="s">
        <v>459</v>
      </c>
      <c r="C88" s="24" t="s">
        <v>460</v>
      </c>
      <c r="D88" s="23" t="s">
        <v>461</v>
      </c>
      <c r="E88" s="24"/>
      <c r="F88" s="22" t="s">
        <v>462</v>
      </c>
      <c r="G88" s="7"/>
    </row>
  </sheetData>
  <mergeCells count="27">
    <mergeCell ref="A1:A2"/>
    <mergeCell ref="B1:B2"/>
    <mergeCell ref="C1:C2"/>
    <mergeCell ref="D1:D2"/>
    <mergeCell ref="E1:E2"/>
    <mergeCell ref="F79:F80"/>
    <mergeCell ref="A39:A40"/>
    <mergeCell ref="B39:B40"/>
    <mergeCell ref="C39:C40"/>
    <mergeCell ref="E39:E40"/>
    <mergeCell ref="F39:F40"/>
    <mergeCell ref="A63:A64"/>
    <mergeCell ref="B63:B64"/>
    <mergeCell ref="C63:C64"/>
    <mergeCell ref="D63:D64"/>
    <mergeCell ref="E63:E64"/>
    <mergeCell ref="A79:A80"/>
    <mergeCell ref="B79:B80"/>
    <mergeCell ref="C79:C80"/>
    <mergeCell ref="D79:D80"/>
    <mergeCell ref="E79:E80"/>
    <mergeCell ref="G39:G40"/>
    <mergeCell ref="G63:G64"/>
    <mergeCell ref="G1:G2"/>
    <mergeCell ref="H1:H2"/>
    <mergeCell ref="F63:F64"/>
    <mergeCell ref="F1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Direccionamiento VLANS</vt:lpstr>
      <vt:lpstr>Direccionamiento Sedes</vt:lpstr>
      <vt:lpstr>Hoja1</vt:lpstr>
      <vt:lpstr>Servidores Nivel Central</vt:lpstr>
      <vt:lpstr>Serv. Direcciones Territoriales</vt:lpstr>
      <vt:lpstr>VLAN de Administración</vt:lpstr>
      <vt:lpstr>DVR</vt:lpstr>
      <vt:lpstr>Impresoras</vt:lpstr>
      <vt:lpstr>Enlaces Parques Nacionales</vt:lpstr>
      <vt:lpstr>Firewall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EALVARADO</dc:creator>
  <cp:lastModifiedBy>Emerson Cruz Aldana</cp:lastModifiedBy>
  <dcterms:created xsi:type="dcterms:W3CDTF">2020-08-13T14:42:43Z</dcterms:created>
  <dcterms:modified xsi:type="dcterms:W3CDTF">2024-03-13T23:31:43Z</dcterms:modified>
</cp:coreProperties>
</file>